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rchitektonicko-s..." sheetId="2" r:id="rId2"/>
    <sheet name="D.1.3 - Požárně bezpečnos..." sheetId="3" r:id="rId3"/>
    <sheet name="D.1.4.1 - Zdravotně techn..." sheetId="4" r:id="rId4"/>
    <sheet name="D.1.4.2a - Vytápění" sheetId="5" r:id="rId5"/>
    <sheet name="D.1.4.2b - Vzduchotechnik..." sheetId="6" r:id="rId6"/>
    <sheet name="D.1.4.3 - Měření a regulace" sheetId="7" r:id="rId7"/>
    <sheet name="D.1.4.4 - Silnoproudá ele..." sheetId="8" r:id="rId8"/>
    <sheet name="D.1.4.5 - Elektronické ko..." sheetId="9" r:id="rId9"/>
    <sheet name="D.1.4.6 - Plynová zařízení" sheetId="10" r:id="rId10"/>
    <sheet name="D.1.1 - Architektonicko-s..._01" sheetId="11" r:id="rId11"/>
    <sheet name="IO.01 - Venkovní zpevněná..." sheetId="12" r:id="rId12"/>
    <sheet name="IO.02 - Vodovodní přípojka" sheetId="13" r:id="rId13"/>
    <sheet name="VRN - Vedlejší a ostatní ..." sheetId="14" r:id="rId14"/>
    <sheet name="Seznam figur" sheetId="15" r:id="rId15"/>
    <sheet name="Pokyny pro vyplnění" sheetId="16" r:id="rId16"/>
  </sheets>
  <definedNames>
    <definedName name="_xlnm.Print_Area" localSheetId="0">'Rekapitulace stavby'!$D$4:$AO$36,'Rekapitulace stavby'!$C$42:$AQ$71</definedName>
    <definedName name="_xlnm._FilterDatabase" localSheetId="1" hidden="1">'D.1.1 - Architektonicko-s...'!$C$110:$K$2069</definedName>
    <definedName name="_xlnm.Print_Area" localSheetId="1">'D.1.1 - Architektonicko-s...'!$C$4:$J$41,'D.1.1 - Architektonicko-s...'!$C$47:$J$90,'D.1.1 - Architektonicko-s...'!$C$96:$K$2069</definedName>
    <definedName name="_xlnm._FilterDatabase" localSheetId="2" hidden="1">'D.1.3 - Požárně bezpečnos...'!$C$87:$K$103</definedName>
    <definedName name="_xlnm.Print_Area" localSheetId="2">'D.1.3 - Požárně bezpečnos...'!$C$4:$J$41,'D.1.3 - Požárně bezpečnos...'!$C$47:$J$67,'D.1.3 - Požárně bezpečnos...'!$C$73:$K$103</definedName>
    <definedName name="_xlnm._FilterDatabase" localSheetId="3" hidden="1">'D.1.4.1 - Zdravotně techn...'!$C$105:$K$398</definedName>
    <definedName name="_xlnm.Print_Area" localSheetId="3">'D.1.4.1 - Zdravotně techn...'!$C$4:$J$43,'D.1.4.1 - Zdravotně techn...'!$C$49:$J$83,'D.1.4.1 - Zdravotně techn...'!$C$89:$K$398</definedName>
    <definedName name="_xlnm._FilterDatabase" localSheetId="4" hidden="1">'D.1.4.2a - Vytápění'!$C$101:$K$372</definedName>
    <definedName name="_xlnm.Print_Area" localSheetId="4">'D.1.4.2a - Vytápění'!$C$4:$J$43,'D.1.4.2a - Vytápění'!$C$49:$J$79,'D.1.4.2a - Vytápění'!$C$85:$K$372</definedName>
    <definedName name="_xlnm._FilterDatabase" localSheetId="5" hidden="1">'D.1.4.2b - Vzduchotechnik...'!$C$106:$K$466</definedName>
    <definedName name="_xlnm.Print_Area" localSheetId="5">'D.1.4.2b - Vzduchotechnik...'!$C$4:$J$43,'D.1.4.2b - Vzduchotechnik...'!$C$49:$J$84,'D.1.4.2b - Vzduchotechnik...'!$C$90:$K$466</definedName>
    <definedName name="_xlnm._FilterDatabase" localSheetId="6" hidden="1">'D.1.4.3 - Měření a regulace'!$C$93:$K$104</definedName>
    <definedName name="_xlnm.Print_Area" localSheetId="6">'D.1.4.3 - Měření a regulace'!$C$4:$J$43,'D.1.4.3 - Měření a regulace'!$C$49:$J$71,'D.1.4.3 - Měření a regulace'!$C$77:$K$104</definedName>
    <definedName name="_xlnm._FilterDatabase" localSheetId="7" hidden="1">'D.1.4.4 - Silnoproudá ele...'!$C$102:$K$358</definedName>
    <definedName name="_xlnm.Print_Area" localSheetId="7">'D.1.4.4 - Silnoproudá ele...'!$C$4:$J$43,'D.1.4.4 - Silnoproudá ele...'!$C$49:$J$80,'D.1.4.4 - Silnoproudá ele...'!$C$86:$K$358</definedName>
    <definedName name="_xlnm._FilterDatabase" localSheetId="8" hidden="1">'D.1.4.5 - Elektronické ko...'!$C$96:$K$177</definedName>
    <definedName name="_xlnm.Print_Area" localSheetId="8">'D.1.4.5 - Elektronické ko...'!$C$4:$J$43,'D.1.4.5 - Elektronické ko...'!$C$49:$J$74,'D.1.4.5 - Elektronické ko...'!$C$80:$K$177</definedName>
    <definedName name="_xlnm._FilterDatabase" localSheetId="9" hidden="1">'D.1.4.6 - Plynová zařízení'!$C$97:$K$169</definedName>
    <definedName name="_xlnm.Print_Area" localSheetId="9">'D.1.4.6 - Plynová zařízení'!$C$4:$J$43,'D.1.4.6 - Plynová zařízení'!$C$49:$J$75,'D.1.4.6 - Plynová zařízení'!$C$81:$K$169</definedName>
    <definedName name="_xlnm._FilterDatabase" localSheetId="10" hidden="1">'D.1.1 - Architektonicko-s..._01'!$C$96:$K$231</definedName>
    <definedName name="_xlnm.Print_Area" localSheetId="10">'D.1.1 - Architektonicko-s..._01'!$C$4:$J$41,'D.1.1 - Architektonicko-s..._01'!$C$47:$J$76,'D.1.1 - Architektonicko-s..._01'!$C$82:$K$231</definedName>
    <definedName name="_xlnm._FilterDatabase" localSheetId="11" hidden="1">'IO.01 - Venkovní zpevněná...'!$C$84:$K$194</definedName>
    <definedName name="_xlnm.Print_Area" localSheetId="11">'IO.01 - Venkovní zpevněná...'!$C$4:$J$39,'IO.01 - Venkovní zpevněná...'!$C$45:$J$66,'IO.01 - Venkovní zpevněná...'!$C$72:$K$194</definedName>
    <definedName name="_xlnm._FilterDatabase" localSheetId="12" hidden="1">'IO.02 - Vodovodní přípojka'!$C$93:$K$194</definedName>
    <definedName name="_xlnm.Print_Area" localSheetId="12">'IO.02 - Vodovodní přípojka'!$C$4:$J$39,'IO.02 - Vodovodní přípojka'!$C$45:$J$75,'IO.02 - Vodovodní přípojka'!$C$81:$K$194</definedName>
    <definedName name="_xlnm._FilterDatabase" localSheetId="13" hidden="1">'VRN - Vedlejší a ostatní ...'!$C$85:$K$127</definedName>
    <definedName name="_xlnm.Print_Area" localSheetId="13">'VRN - Vedlejší a ostatní ...'!$C$4:$J$39,'VRN - Vedlejší a ostatní ...'!$C$45:$J$67,'VRN - Vedlejší a ostatní ...'!$C$73:$K$127</definedName>
    <definedName name="_xlnm.Print_Area" localSheetId="14">'Seznam figur'!$C$4:$G$961</definedName>
    <definedName name="_xlnm.Print_Area" localSheetId="1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'D.1.1 - Architektonicko-s...'!$110:$110</definedName>
    <definedName name="_xlnm.Print_Titles" localSheetId="2">'D.1.3 - Požárně bezpečnos...'!$87:$87</definedName>
    <definedName name="_xlnm.Print_Titles" localSheetId="3">'D.1.4.1 - Zdravotně techn...'!$105:$105</definedName>
    <definedName name="_xlnm.Print_Titles" localSheetId="4">'D.1.4.2a - Vytápění'!$101:$101</definedName>
    <definedName name="_xlnm.Print_Titles" localSheetId="5">'D.1.4.2b - Vzduchotechnik...'!$106:$106</definedName>
    <definedName name="_xlnm.Print_Titles" localSheetId="6">'D.1.4.3 - Měření a regulace'!$93:$93</definedName>
    <definedName name="_xlnm.Print_Titles" localSheetId="7">'D.1.4.4 - Silnoproudá ele...'!$102:$102</definedName>
    <definedName name="_xlnm.Print_Titles" localSheetId="8">'D.1.4.5 - Elektronické ko...'!$96:$96</definedName>
    <definedName name="_xlnm.Print_Titles" localSheetId="9">'D.1.4.6 - Plynová zařízení'!$97:$97</definedName>
    <definedName name="_xlnm.Print_Titles" localSheetId="10">'D.1.1 - Architektonicko-s..._01'!$96:$96</definedName>
    <definedName name="_xlnm.Print_Titles" localSheetId="11">'IO.01 - Venkovní zpevněná...'!$84:$84</definedName>
    <definedName name="_xlnm.Print_Titles" localSheetId="12">'IO.02 - Vodovodní přípojka'!$93:$93</definedName>
    <definedName name="_xlnm.Print_Titles" localSheetId="13">'VRN - Vedlejší a ostatní ...'!$85:$85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<sst xmlns="http://schemas.openxmlformats.org/spreadsheetml/2006/main" count="38184" uniqueCount="5192">
  <si>
    <t>Export Komplet</t>
  </si>
  <si>
    <t>VZ</t>
  </si>
  <si>
    <t>2.0</t>
  </si>
  <si>
    <t>ZAMOK</t>
  </si>
  <si>
    <t>False</t>
  </si>
  <si>
    <t>{79973e89-78f5-4343-a6c6-eb74f2250cc7}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</si>
  <si>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</si>
  <si>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</si>
  <si>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</si>
  <si>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</si>
  <si>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</si>
  <si>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</si>
  <si>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</si>
  <si>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</si>
  <si>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</si>
  <si>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</si>
  <si>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</si>
  <si>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BD 244</t>
  </si>
  <si>
    <t>KSO:</t>
  </si>
  <si>
    <t/>
  </si>
  <si>
    <t>CC-CZ:</t>
  </si>
  <si>
    <t>Místo:</t>
  </si>
  <si>
    <t>Heřmanův Městec</t>
  </si>
  <si>
    <t>Datum:</t>
  </si>
  <si>
    <t>17. 4. 2020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</si>
  <si>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</si>
  <si>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</si>
  <si>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</si>
  <si>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</si>
  <si>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</si>
  <si>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</si>
  <si>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</si>
  <si>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</si>
  <si>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</si>
  <si>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</si>
  <si>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</si>
  <si>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</si>
  <si>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</si>
  <si>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</si>
  <si>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</si>
  <si>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</si>
  <si>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</si>
  <si>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</si>
  <si>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</si>
  <si>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</si>
  <si>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</si>
  <si>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</si>
  <si>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</si>
  <si>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</si>
  <si>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</si>
  <si>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</si>
  <si>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</si>
  <si>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</si>
  <si>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</si>
  <si>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</si>
  <si>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</si>
  <si>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</si>
  <si>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</si>
  <si>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</si>
  <si>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</si>
  <si>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</si>
  <si>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</si>
  <si>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</si>
  <si>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</si>
  <si>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</si>
  <si>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</si>
  <si>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</si>
  <si>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</si>
  <si>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</si>
  <si>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</si>
  <si>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</si>
  <si>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</si>
  <si>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</si>
  <si>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</si>
  <si>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SO.01</t>
  </si>
  <si>
    <t>BD</t>
  </si>
  <si>
    <t>STA</t>
  </si>
  <si>
    <t>1</t>
  </si>
  <si>
    <t>{f2b3a31a-dcd5-48bc-891a-725aa0976d98}</t>
  </si>
  <si>
    <t>/</t>
  </si>
  <si>
    <t>D.1.1</t>
  </si>
  <si>
    <t>Architektonicko-stavební část</t>
  </si>
  <si>
    <t>Soupis</t>
  </si>
  <si>
    <t>2</t>
  </si>
  <si>
    <t>{840f194f-5472-4707-9c2d-737b2bd6aefc}</t>
  </si>
  <si>
    <t>D.1.3</t>
  </si>
  <si>
    <t>Požárně bezpečnostní řešení</t>
  </si>
  <si>
    <t>{3a6a2741-326d-4532-a1c7-6f8251cc0ebb}</t>
  </si>
  <si>
    <t>D.1.4</t>
  </si>
  <si>
    <t>Technika prostředí staveb</t>
  </si>
  <si>
    <t>{3384dd72-04f3-4ebb-9965-bd7350dc01f1}</t>
  </si>
  <si>
    <t>D.1.4.1</t>
  </si>
  <si>
    <t>Zdravotně technické instalace</t>
  </si>
  <si>
    <t>3</t>
  </si>
  <si>
    <t>{8dfd5b24-380d-48fe-b493-0c7d8818af48}</t>
  </si>
  <si>
    <t>D.1.4.2a</t>
  </si>
  <si>
    <t>Vytápění</t>
  </si>
  <si>
    <t>{00dcaf69-cf4d-452b-b610-a0c1622320c6}</t>
  </si>
  <si>
    <t>D.1.4.2b</t>
  </si>
  <si>
    <t>Vzduchotechnika a chlazení</t>
  </si>
  <si>
    <t>{0914b65e-5a76-42e9-b1e3-248aeabbc237}</t>
  </si>
  <si>
    <t>D.1.4.3</t>
  </si>
  <si>
    <t>Měření a regulace</t>
  </si>
  <si>
    <t>{b645ce9f-78ba-4819-abf6-3f964c4ae12b}</t>
  </si>
  <si>
    <t>D.1.4.4</t>
  </si>
  <si>
    <t>Silnoproudá elektrotechnika</t>
  </si>
  <si>
    <t>{9bb94767-7e28-4f38-a15a-4ab159d1a05f}</t>
  </si>
  <si>
    <t>D.1.4.5</t>
  </si>
  <si>
    <t>Elektronické komunikace</t>
  </si>
  <si>
    <t>{ff6901bf-13c7-4435-8424-2a0d42154e4a}</t>
  </si>
  <si>
    <t>D.1.4.6</t>
  </si>
  <si>
    <t>Plynová zařízení</t>
  </si>
  <si>
    <t>{78a62ab2-489d-4a01-b46b-65500e567329}</t>
  </si>
  <si>
    <t>SO.02</t>
  </si>
  <si>
    <t>Úschovna kočárků</t>
  </si>
  <si>
    <t>{e4010fd7-88e4-4424-ad42-3f68a0c1fe40}</t>
  </si>
  <si>
    <t>{0e7b2df5-3622-426a-86f6-7bae5d229dcf}</t>
  </si>
  <si>
    <t>IO.01</t>
  </si>
  <si>
    <t>Venkovní zpevněná plocha parkovacích stání</t>
  </si>
  <si>
    <t>{afae4201-abb9-440d-9231-43b493429aa0}</t>
  </si>
  <si>
    <t>IO.02</t>
  </si>
  <si>
    <t>Vodovodní přípojka</t>
  </si>
  <si>
    <t>ING</t>
  </si>
  <si>
    <t>{fd21d145-7125-444b-8a8c-b77715a7218f}</t>
  </si>
  <si>
    <t>VRN</t>
  </si>
  <si>
    <t>Vedlejší a ostatní rozpočtové náklady</t>
  </si>
  <si>
    <t>{d543818e-ba2c-4c92-b81a-a5caa874ea0d}</t>
  </si>
  <si>
    <t>bedneni</t>
  </si>
  <si>
    <t>m2</t>
  </si>
  <si>
    <t>270</t>
  </si>
  <si>
    <t>betmaz</t>
  </si>
  <si>
    <t>m3</t>
  </si>
  <si>
    <t>2,25</t>
  </si>
  <si>
    <t>KRYCÍ LIST SOUPISU PRACÍ</t>
  </si>
  <si>
    <t>D1</t>
  </si>
  <si>
    <t>m</t>
  </si>
  <si>
    <t>235,1</t>
  </si>
  <si>
    <t>D2</t>
  </si>
  <si>
    <t>56,4</t>
  </si>
  <si>
    <t>D3</t>
  </si>
  <si>
    <t>17,6</t>
  </si>
  <si>
    <t>D4</t>
  </si>
  <si>
    <t>13,5</t>
  </si>
  <si>
    <t>Objekt:</t>
  </si>
  <si>
    <t>D5</t>
  </si>
  <si>
    <t>6,8</t>
  </si>
  <si>
    <t>SO.01 - BD</t>
  </si>
  <si>
    <t>D6</t>
  </si>
  <si>
    <t>4,6</t>
  </si>
  <si>
    <t>Soupis:</t>
  </si>
  <si>
    <t>D7</t>
  </si>
  <si>
    <t>6,9</t>
  </si>
  <si>
    <t>D.1.1 - Architektonicko-stavební část</t>
  </si>
  <si>
    <t>D8</t>
  </si>
  <si>
    <t>152,1</t>
  </si>
  <si>
    <t>D9</t>
  </si>
  <si>
    <t>14,5</t>
  </si>
  <si>
    <t>dmtždlažba</t>
  </si>
  <si>
    <t>32,6</t>
  </si>
  <si>
    <t>drevo</t>
  </si>
  <si>
    <t>t</t>
  </si>
  <si>
    <t>53,785</t>
  </si>
  <si>
    <t>fasáda_štuk</t>
  </si>
  <si>
    <t>69,007</t>
  </si>
  <si>
    <t>faslešení</t>
  </si>
  <si>
    <t>347,35</t>
  </si>
  <si>
    <t>malby</t>
  </si>
  <si>
    <t>2190,25</t>
  </si>
  <si>
    <t>MS2</t>
  </si>
  <si>
    <t>kg</t>
  </si>
  <si>
    <t>21223,321</t>
  </si>
  <si>
    <t>MS3</t>
  </si>
  <si>
    <t>0,15</t>
  </si>
  <si>
    <t>MS4</t>
  </si>
  <si>
    <t>0,016</t>
  </si>
  <si>
    <t>nasyp1</t>
  </si>
  <si>
    <t>44,664</t>
  </si>
  <si>
    <t>nasyp2</t>
  </si>
  <si>
    <t>75,384</t>
  </si>
  <si>
    <t>obklady</t>
  </si>
  <si>
    <t>166,83</t>
  </si>
  <si>
    <t>obsyp</t>
  </si>
  <si>
    <t>7</t>
  </si>
  <si>
    <t>okna1</t>
  </si>
  <si>
    <t>1,24</t>
  </si>
  <si>
    <t>okna2</t>
  </si>
  <si>
    <t>60</t>
  </si>
  <si>
    <t>okna3</t>
  </si>
  <si>
    <t>38,2</t>
  </si>
  <si>
    <t>okna4</t>
  </si>
  <si>
    <t>14,26</t>
  </si>
  <si>
    <t>omítka_vnitřní</t>
  </si>
  <si>
    <t>1013,96</t>
  </si>
  <si>
    <t>P01</t>
  </si>
  <si>
    <t>49,6</t>
  </si>
  <si>
    <t>P01obvod</t>
  </si>
  <si>
    <t>68,6</t>
  </si>
  <si>
    <t>P01sokl</t>
  </si>
  <si>
    <t>52,77</t>
  </si>
  <si>
    <t>P02</t>
  </si>
  <si>
    <t>7,9</t>
  </si>
  <si>
    <t>P02obvod</t>
  </si>
  <si>
    <t>16,1</t>
  </si>
  <si>
    <t>P02sokl</t>
  </si>
  <si>
    <t>14,7</t>
  </si>
  <si>
    <t>P03</t>
  </si>
  <si>
    <t>36,3</t>
  </si>
  <si>
    <t>P04</t>
  </si>
  <si>
    <t>65,14</t>
  </si>
  <si>
    <t>P04obvod</t>
  </si>
  <si>
    <t>58,4</t>
  </si>
  <si>
    <t>P10</t>
  </si>
  <si>
    <t>292,94</t>
  </si>
  <si>
    <t>P10obvod</t>
  </si>
  <si>
    <t>318,52</t>
  </si>
  <si>
    <t>P10sokl</t>
  </si>
  <si>
    <t>281,94</t>
  </si>
  <si>
    <t>P11</t>
  </si>
  <si>
    <t>25,54</t>
  </si>
  <si>
    <t>P11obvod</t>
  </si>
  <si>
    <t>53,6</t>
  </si>
  <si>
    <t>P11sokl</t>
  </si>
  <si>
    <t>48,7</t>
  </si>
  <si>
    <t>P12</t>
  </si>
  <si>
    <t>58,52</t>
  </si>
  <si>
    <t>P13</t>
  </si>
  <si>
    <t>58,9</t>
  </si>
  <si>
    <t>REKAPITULACE ČLENĚNÍ SOUPISU PRACÍ</t>
  </si>
  <si>
    <t>P13obvod</t>
  </si>
  <si>
    <t>61</t>
  </si>
  <si>
    <t>P13sokl</t>
  </si>
  <si>
    <t>52,41</t>
  </si>
  <si>
    <t>P14</t>
  </si>
  <si>
    <t>3,5</t>
  </si>
  <si>
    <t>P14obvod</t>
  </si>
  <si>
    <t>7,6</t>
  </si>
  <si>
    <t>P14sokl</t>
  </si>
  <si>
    <t>PB</t>
  </si>
  <si>
    <t>176,303</t>
  </si>
  <si>
    <t>podchod</t>
  </si>
  <si>
    <t>19,5</t>
  </si>
  <si>
    <t>polstare</t>
  </si>
  <si>
    <t>516,7</t>
  </si>
  <si>
    <t>samonivelace</t>
  </si>
  <si>
    <t>438,38</t>
  </si>
  <si>
    <t>smesny</t>
  </si>
  <si>
    <t>21,95</t>
  </si>
  <si>
    <t>sokl</t>
  </si>
  <si>
    <t>48,9</t>
  </si>
  <si>
    <t>střecha</t>
  </si>
  <si>
    <t>284,525</t>
  </si>
  <si>
    <t>špalety_dvur</t>
  </si>
  <si>
    <t>59,14</t>
  </si>
  <si>
    <t>špalety_ulice</t>
  </si>
  <si>
    <t>89,83</t>
  </si>
  <si>
    <t>Kód dílu - Popis</t>
  </si>
  <si>
    <t>Cena celkem [CZK]</t>
  </si>
  <si>
    <t>tramy1</t>
  </si>
  <si>
    <t>43</t>
  </si>
  <si>
    <t>tramy2</t>
  </si>
  <si>
    <t>116</t>
  </si>
  <si>
    <t>-1</t>
  </si>
  <si>
    <t>tramy3</t>
  </si>
  <si>
    <t>62,5</t>
  </si>
  <si>
    <t>HSV - Práce a dodávky HSV</t>
  </si>
  <si>
    <t>tramy4</t>
  </si>
  <si>
    <t>678,4</t>
  </si>
  <si>
    <t xml:space="preserve">    1 - Zemní práce</t>
  </si>
  <si>
    <t>tramy5</t>
  </si>
  <si>
    <t>315,1</t>
  </si>
  <si>
    <t xml:space="preserve">    2 - Zakládání</t>
  </si>
  <si>
    <t>tramy6</t>
  </si>
  <si>
    <t>150</t>
  </si>
  <si>
    <t xml:space="preserve">    3 - Svislé a kompletní konstrukce</t>
  </si>
  <si>
    <t>vykopek_prujezd</t>
  </si>
  <si>
    <t>6</t>
  </si>
  <si>
    <t xml:space="preserve">    4 - Vodorovné konstrukce</t>
  </si>
  <si>
    <t>vykopek_sch</t>
  </si>
  <si>
    <t>2,805</t>
  </si>
  <si>
    <t xml:space="preserve">    5 - Komunikace pozemní</t>
  </si>
  <si>
    <t>vykopek_sklep</t>
  </si>
  <si>
    <t>13,7</t>
  </si>
  <si>
    <t xml:space="preserve">    6 - Úpravy povrchů, podlahy a osazování výplní</t>
  </si>
  <si>
    <t>výkopek_ZTI</t>
  </si>
  <si>
    <t>6,3</t>
  </si>
  <si>
    <t xml:space="preserve">    9 - Ostatní konstrukce a práce, bourání</t>
  </si>
  <si>
    <t>zaklop</t>
  </si>
  <si>
    <t>646,3</t>
  </si>
  <si>
    <t xml:space="preserve">    997 - Přesun sutě</t>
  </si>
  <si>
    <t>ŽB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</si>
  <si>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</si>
  <si>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</si>
  <si>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</si>
  <si>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</si>
  <si>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</si>
  <si>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</si>
  <si>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</si>
  <si>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</si>
  <si>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</si>
  <si>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</si>
  <si>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</si>
  <si>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</si>
  <si>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</si>
  <si>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</si>
  <si>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</si>
  <si>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</si>
  <si>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</si>
  <si>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</si>
  <si>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</si>
  <si>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</si>
  <si>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</si>
  <si>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</si>
  <si>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</si>
  <si>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</si>
  <si>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</si>
  <si>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</si>
  <si>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</si>
  <si>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</si>
  <si>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</si>
  <si>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</si>
  <si>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</si>
  <si>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</si>
  <si>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</si>
  <si>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</si>
  <si>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</si>
  <si>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132212101</t>
  </si>
  <si>
    <t>Hloubení rýh š do 600 mm ručním nebo pneum nářadím v soudržných horninách tř. 3</t>
  </si>
  <si>
    <t>CS ÚRS 2018 01</t>
  </si>
  <si>
    <t>4</t>
  </si>
  <si>
    <t>639347483</t>
  </si>
  <si>
    <t>PP</t>
  </si>
  <si>
    <t>Hloubení zapažených i nezapažených rýh šířky do 600 mm ručním nebo pneumatickým nářadím s urovnáním dna do předepsaného profilu a spádu v horninách tř. 3 soudržných</t>
  </si>
  <si>
    <t>VV</t>
  </si>
  <si>
    <t>"výkop pro základ vyrovávacího schodiště a průjezd, šířka x délka x hloubka" 1,5*2,2*0,85</t>
  </si>
  <si>
    <t>"výkop v průjezdu" 6</t>
  </si>
  <si>
    <t>vykopek</t>
  </si>
  <si>
    <t>Součet</t>
  </si>
  <si>
    <t>139711101</t>
  </si>
  <si>
    <t>Vykopávky v uzavřených prostorách v hornině tř. 1 až 4</t>
  </si>
  <si>
    <t>-577551998</t>
  </si>
  <si>
    <t>Vykopávka v uzavřených prostorách s naložením výkopku na dopravní prostředek v hornině tř. 1 až 4</t>
  </si>
  <si>
    <t>"udusaná hlína ze sklepa 1.PP, odborný odhad" 13,7</t>
  </si>
  <si>
    <t>"ležaté rozvody ZTI 1.NP, odborný odhad" 7*0,9</t>
  </si>
  <si>
    <t>161101501</t>
  </si>
  <si>
    <t>Svislé přemístění výkopku nošením svisle do v 3 m v hornině tř. 1 až 4</t>
  </si>
  <si>
    <t>-903169680</t>
  </si>
  <si>
    <t>Svislé přemístění výkopku nošením bez naložení, avšak s vyprázdněním nádoby na hromady nebo do dopravního prostředku, na každých, třeba i započatých 3 m výšky z horniny tř. 1 až 4</t>
  </si>
  <si>
    <t>162201201</t>
  </si>
  <si>
    <t>Vodorovné přemístění do 10 m nošením výkopku z horniny tř. 1 až 4</t>
  </si>
  <si>
    <t>-494180636</t>
  </si>
  <si>
    <t>Vodorovné přemístění výkopku nebo sypaniny nošením s vyprázdněním nádoby na hromady nebo do dopravního prostředku na vzdálenost do 10 m z horniny tř. 1 až 4</t>
  </si>
  <si>
    <t>vykopek_sklep+výkopek_ZTI</t>
  </si>
  <si>
    <t>5</t>
  </si>
  <si>
    <t>162201209</t>
  </si>
  <si>
    <t>Příplatek k vodorovnému přemístění nošením ZKD 10 m nošení výkopku z horniny tř. 1 až 4</t>
  </si>
  <si>
    <t>-441108761</t>
  </si>
  <si>
    <t>Vodorovné přemístění výkopku nebo sypaniny nošením s vyprázdněním nádoby na hromady nebo do dopravního prostředku na vzdálenost do 10 m z horniny Příplatek k ceně za každých dalších 10 m</t>
  </si>
  <si>
    <t>162701105</t>
  </si>
  <si>
    <t>Vodorovné přemístění do 10000 m výkopku/sypaniny z horniny tř. 1 až 4</t>
  </si>
  <si>
    <t>-625716412</t>
  </si>
  <si>
    <t>Vodorovné přemístění výkopku nebo sypaniny po suchu na obvyklém dopravním prostředku, bez naložení výkopku, avšak se složením bez rozhrnutí z horniny tř. 1 až 4 na vzdálenost přes 9 000 do 10 000 m</t>
  </si>
  <si>
    <t>vykopek_sch+vykopek_prujezd+vykopek_sklep+výkopek_ZTI-obsyp</t>
  </si>
  <si>
    <t>171201201</t>
  </si>
  <si>
    <t>Uložení sypaniny na skládky</t>
  </si>
  <si>
    <t>-734118133</t>
  </si>
  <si>
    <t>8</t>
  </si>
  <si>
    <t>M</t>
  </si>
  <si>
    <t>94620001</t>
  </si>
  <si>
    <t>poplatek za uložení stavebního odpadu zeminy a kamení  zatříděného kódem 170 504</t>
  </si>
  <si>
    <t>-1274216513</t>
  </si>
  <si>
    <t>21,805*1,65 "Přepočtené koeficientem množství</t>
  </si>
  <si>
    <t>9</t>
  </si>
  <si>
    <t>175101201</t>
  </si>
  <si>
    <t>Obsypání objektu nad přilehlým původním terénem sypaninou bez prohození sítem, uloženou do 3 m</t>
  </si>
  <si>
    <t>-382561124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</si>
  <si>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</si>
  <si>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7,0</t>
  </si>
  <si>
    <t>10</t>
  </si>
  <si>
    <t>175111101</t>
  </si>
  <si>
    <t>Obsypání potrubí ručně sypaninou bez prohození sítem, uloženou do 3 m</t>
  </si>
  <si>
    <t>841900670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</si>
  <si>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</si>
  <si>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"zásyp ležatých rovozdů kanalizace" 8,0*0,75</t>
  </si>
  <si>
    <t>11</t>
  </si>
  <si>
    <t>58331289</t>
  </si>
  <si>
    <t>kamenivo těžené drobné frakce 0-2</t>
  </si>
  <si>
    <t>-6906409</t>
  </si>
  <si>
    <t>P</t>
  </si>
  <si>
    <t>Poznámka k položce:
Cena vč. dopravy a staveništního přesunu hmot.</t>
  </si>
  <si>
    <t>6*2 "Přepočtené koeficientem množství</t>
  </si>
  <si>
    <t>Zakládání</t>
  </si>
  <si>
    <t>12</t>
  </si>
  <si>
    <t>215901101</t>
  </si>
  <si>
    <t>Zhutnění podloží z hornin soudržných do 92% PS nebo nesoudržných sypkých I(d) do 0,8</t>
  </si>
  <si>
    <t>929920005</t>
  </si>
  <si>
    <t>Zhutnění podloží pod násypy z rostlé horniny tř. 1 až 4 z hornin soudružných do 92 % PS a nesoudržných sypkých relativní ulehlosti I(d) do 0,8</t>
  </si>
  <si>
    <t>"základ pod vyrovnávací schodiště" 1,5*2,5</t>
  </si>
  <si>
    <t>"ZD" 43</t>
  </si>
  <si>
    <t>13</t>
  </si>
  <si>
    <t>271572211</t>
  </si>
  <si>
    <t>Podsyp pod základové konstrukce se zhutněním z netříděného štěrkopísku</t>
  </si>
  <si>
    <t>-272152268</t>
  </si>
  <si>
    <t>Podsyp pod základové konstrukce se zhutněním a urovnáním povrchu ze štěrkopísku netříděného</t>
  </si>
  <si>
    <t>ŠPpodsyp</t>
  </si>
  <si>
    <t>"podkladní vrstva pod základ vyrovnávacího shocdiště a novou ZD" 1,5*2,5*0,1</t>
  </si>
  <si>
    <t>43*0,1</t>
  </si>
  <si>
    <t>14</t>
  </si>
  <si>
    <t>273313711</t>
  </si>
  <si>
    <t>Základové desky z betonu tř. C 20/25</t>
  </si>
  <si>
    <t>-487121755</t>
  </si>
  <si>
    <t>Základy z betonu prostého desky z betonu kamenem neprokládaného tř. C 20/25</t>
  </si>
  <si>
    <t>"ZD, výkres tvaru nad 1.PP" 43*0,15+3,8*0,1</t>
  </si>
  <si>
    <t>6,83*1,15 "Přepočtené koeficientem množství</t>
  </si>
  <si>
    <t>273362021</t>
  </si>
  <si>
    <t>Výztuž základových desek svařovanými sítěmi Kari</t>
  </si>
  <si>
    <t>-576937917</t>
  </si>
  <si>
    <t>Výztuž základů desek ze svařovaných sítí z drátů typu KARI</t>
  </si>
  <si>
    <t>"ZD, výkres tvaru nad 1.PP, KARI 8-100,  505,4 kg" 0,5054</t>
  </si>
  <si>
    <t>16</t>
  </si>
  <si>
    <t>275313511</t>
  </si>
  <si>
    <t>Základové patky z betonu tř. C 12/15</t>
  </si>
  <si>
    <t>1736521858</t>
  </si>
  <si>
    <t>Základy z betonu prostého patky a bloky z betonu kamenem neprokládaného tř. C 12/15</t>
  </si>
  <si>
    <t>PBzákladsch</t>
  </si>
  <si>
    <t>"podkladní deska pod základ vyrovnávací schodů, šířka x délka x výška" 0,5*1,34*0,1</t>
  </si>
  <si>
    <t>17</t>
  </si>
  <si>
    <t>278381125</t>
  </si>
  <si>
    <t>Základy pod technologická zařízení půdorysné plochy do 0,09 m2 z betonu prostého tř. C 20/25</t>
  </si>
  <si>
    <t>1042377643</t>
  </si>
  <si>
    <t>Základ (podezdívka) betonový pod ventilátory, čerpadla, ohřívače, motorová zařízení apod. z betonu prostého nebo železového včetně potřebného bednění, s hladkou cementovou omítkou stěn, s potěrem, s vynecháním otvorů pro kotevní železa, bez zemních prací a izolace půdorysná plocha základu do 0,09 m2 tř. C 20/25</t>
  </si>
  <si>
    <t>"1.PP"</t>
  </si>
  <si>
    <t>"pod uložení překladů O1" 0,3*0,3*0,08*4</t>
  </si>
  <si>
    <t>Mezisoučet 1.PP</t>
  </si>
  <si>
    <t>"1.NP"</t>
  </si>
  <si>
    <t>"pod stropní trámy" 0,3*0,3*0,08*(12*2+9*2)+0,35*0,2*0,08*(9)</t>
  </si>
  <si>
    <t>"pod uložení překladů O4" 0,2*0,2*0,08*4*2</t>
  </si>
  <si>
    <t>"pod uložení překladů O5" 0,2*0,25*0,08*4</t>
  </si>
  <si>
    <t>"pod uložení překladů O6" 0,2*0,25*0,08*4</t>
  </si>
  <si>
    <t>"pod uložení překladů O11" 0,15*0,2*0,08*2</t>
  </si>
  <si>
    <t>Mezisoučet 1.NP</t>
  </si>
  <si>
    <t>"2.NP"</t>
  </si>
  <si>
    <t>"pod stropní trámy" 0,3*0,3*0,08*(18*2+17*2)+0,35*0,2*0,08*(12)</t>
  </si>
  <si>
    <t>"pod uložení překladů O5" 0,2*0,3*0,08*4</t>
  </si>
  <si>
    <t>"pod uložení překladů O6" 0,2*0,3*0,08*4</t>
  </si>
  <si>
    <t>"pod uložení překladů O7" 0,2*0,3*0,08*4*2</t>
  </si>
  <si>
    <t>"pod uložení překladů O16" 0,15*0,2*0,08*4*2,5</t>
  </si>
  <si>
    <t>Mezisoučet 2.NP</t>
  </si>
  <si>
    <t>18</t>
  </si>
  <si>
    <t>278381145</t>
  </si>
  <si>
    <t>Základy pod technologická zařízení půdorysné plochy do 0,5 m2 z betonu prostého tř. C 20/25</t>
  </si>
  <si>
    <t>731024987</t>
  </si>
  <si>
    <t>Základ (podezdívka) betonový pod ventilátory, čerpadla, ohřívače, motorová zařízení apod. z betonu prostého nebo železového včetně potřebného bednění, s hladkou cementovou omítkou stěn, s potěrem, s vynecháním otvorů pro kotevní železa, bez zemních prací a izolace půdorysná plocha základu přes 0,25 do 0,50 m2 tř. C 20/25</t>
  </si>
  <si>
    <t>základsch</t>
  </si>
  <si>
    <t>"základ pod vyrovnávací schody, šířka x délka x výška" 0,4*1,24*0,6</t>
  </si>
  <si>
    <t>Svislé a kompletní konstrukce</t>
  </si>
  <si>
    <t>19</t>
  </si>
  <si>
    <t>311231127</t>
  </si>
  <si>
    <t>Zdivo nosné z cihel dl 290 mm  P20 až 25 na SMS 10 MPa</t>
  </si>
  <si>
    <t>-1689032130</t>
  </si>
  <si>
    <t>Zdivo z cihel pálených nosné z cihel plných dl. 290 mm P 20 až 25, na maltu ze suché směsi 10 MPa</t>
  </si>
  <si>
    <t>"1.PP" 0,35*2,6+0,82*0,3*0,7</t>
  </si>
  <si>
    <t>"1.NP" (0,2+0,2*0,3+0,13+0,33+0,1+0,15+0,15+0,1+0,37+0,5)*3,5</t>
  </si>
  <si>
    <t>"2.NP" (0,11+0,18+0,25+0,19+0,37+0,15+0,35+0,1)*3,5</t>
  </si>
  <si>
    <t>"ostatní - odhad" 2,5</t>
  </si>
  <si>
    <t>20</t>
  </si>
  <si>
    <t>317235811</t>
  </si>
  <si>
    <t>Doplnění zdiva hlavních a kordónových říms cihlami pálenými na maltu</t>
  </si>
  <si>
    <t>-1575968609</t>
  </si>
  <si>
    <t>Doplnění zdiva hlavních a kordonových říms s dodáním hmot, cihlami pálenými na maltu</t>
  </si>
  <si>
    <t>"cihelná konzolovaná římsa dvůr" 8,126*0,25</t>
  </si>
  <si>
    <t>"cihelná konzolovaná římsa ulice" 10,721*0,25</t>
  </si>
  <si>
    <t>317941123</t>
  </si>
  <si>
    <t>Osazování ocelových válcovaných nosníků na zdivu I, IE, U, UE nebo L do č 22</t>
  </si>
  <si>
    <t>1030137393</t>
  </si>
  <si>
    <t>Osazování ocelových válcovaných nosníků na zdivu I nebo IE nebo U nebo UE nebo L č. 14 až 22 nebo výšky do 220 mm</t>
  </si>
  <si>
    <t>22</t>
  </si>
  <si>
    <t>13010918</t>
  </si>
  <si>
    <t>ocel profilová UE 180 jakost 11 375</t>
  </si>
  <si>
    <t>1325135700</t>
  </si>
  <si>
    <t>"O1, U180 dl. 1,7 m, 4 ks" 0,022*1,7*4</t>
  </si>
  <si>
    <t>Mezisoučet</t>
  </si>
  <si>
    <t>"svary, prořez - 15%" MS3*0,15</t>
  </si>
  <si>
    <t>"1.np, 2.NP - viz. pol. 76762R010 zámečnické konstrukce"</t>
  </si>
  <si>
    <t>23</t>
  </si>
  <si>
    <t>13611220</t>
  </si>
  <si>
    <t>plech ocelový hladký jakost S 235 JR tl 6mm tabule</t>
  </si>
  <si>
    <t>1146786149</t>
  </si>
  <si>
    <t>"O1" 0,15*0,55*0,006*7,88*4</t>
  </si>
  <si>
    <t>"svary, prořez - 20%" MS4*0,2</t>
  </si>
  <si>
    <t>24</t>
  </si>
  <si>
    <t>346244381</t>
  </si>
  <si>
    <t>Plentování jednostranné v do 200 mm válcovaných nosníků cihlami</t>
  </si>
  <si>
    <t>884588567</t>
  </si>
  <si>
    <t>Plentování ocelových válcovaných nosníků jednostranné cihlami na maltu, výška stojiny do 200 mm</t>
  </si>
  <si>
    <t>"O1" 1,2*4*0,25</t>
  </si>
  <si>
    <t>"O4" (1,5*3*0,25)*2</t>
  </si>
  <si>
    <t>"O5" 2,35*4*0,25</t>
  </si>
  <si>
    <t>"O6" 2,4*4*0,25</t>
  </si>
  <si>
    <t>"O11" 2,2*1*0,25</t>
  </si>
  <si>
    <t>"O5" 2,2*4*0,25</t>
  </si>
  <si>
    <t>"O6" 2,0*4*0,25</t>
  </si>
  <si>
    <t>"O7" 1,95*4*0,25*2</t>
  </si>
  <si>
    <t>"O16" 1,5*3*0,25*2,5</t>
  </si>
  <si>
    <t>25</t>
  </si>
  <si>
    <t>346481121</t>
  </si>
  <si>
    <t>Zaplentování rýh, potrubí, výklenků nebo nik ve stropu rabicovým pletivem</t>
  </si>
  <si>
    <t>1532031813</t>
  </si>
  <si>
    <t>Zaplentování rýh, potrubí, válcovaných nosníků, výklenků nebo nik jakéhokoliv tvaru, na maltu pod stropy rabicovým pletivem</t>
  </si>
  <si>
    <t>"O1" (0,2+0,65+0,2)*1,2</t>
  </si>
  <si>
    <t>"O4" (0,2+0,35+0,2)*1,5*2</t>
  </si>
  <si>
    <t>"O5" (0,2+0,55+0,2)*2,35</t>
  </si>
  <si>
    <t>"O6" (0,2+0,55+0,2)*2,4</t>
  </si>
  <si>
    <t>"O11" (0,2+0,1)*2,2</t>
  </si>
  <si>
    <t>"O5" (0,2+0,5+0,2)*2,2</t>
  </si>
  <si>
    <t>"O6" (0,2+0,5+0,2)*2,0</t>
  </si>
  <si>
    <t>"O7" (0,2+0,5+0,2)*1,95*2</t>
  </si>
  <si>
    <t>"O16" (0,2+0,35+0,2)*1,5*2,5</t>
  </si>
  <si>
    <t>Vodorovné konstrukce</t>
  </si>
  <si>
    <t>26</t>
  </si>
  <si>
    <t>411351011</t>
  </si>
  <si>
    <t>Zřízení bednění stropů deskových tl do 25 cm bez podpěrné kce</t>
  </si>
  <si>
    <t>734571994</t>
  </si>
  <si>
    <t>Bednění stropních konstrukcí - bez podpěrné konstrukce desek tloušťky stropní desky přes 5 do 25 cm zřízení</t>
  </si>
  <si>
    <t>"zabednění kapes - odborný odhad" (17*2*0,3+18*2*0,3)*2</t>
  </si>
  <si>
    <t>27</t>
  </si>
  <si>
    <t>411351012</t>
  </si>
  <si>
    <t>Odstranění bednění stropů deskových tl do 25 cm bez podpěrné kce</t>
  </si>
  <si>
    <t>549309184</t>
  </si>
  <si>
    <t>Bednění stropních konstrukcí - bez podpěrné konstrukce desek tloušťky stropní desky přes 5 do 25 cm odstranění</t>
  </si>
  <si>
    <t>28</t>
  </si>
  <si>
    <t>411354203R</t>
  </si>
  <si>
    <t>Bednění stropů ztracené z hraněných trapézových vln v 30 mm plech lesklý tl 0,7 mm</t>
  </si>
  <si>
    <t>R položka</t>
  </si>
  <si>
    <t>790662069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</si>
  <si>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30 mm, tl. plechu 0,7 mm (TR30/262,5 tl. 0,7 mm)</t>
  </si>
  <si>
    <t>"výkaz oceli 1.NP" 138,75</t>
  </si>
  <si>
    <t>"výkaz oceli 2.NP" 214</t>
  </si>
  <si>
    <t>29</t>
  </si>
  <si>
    <t>411354271</t>
  </si>
  <si>
    <t>Příplatek k ztracenému bednění stropů za lože z MC</t>
  </si>
  <si>
    <t>718226270</t>
  </si>
  <si>
    <t>Bednění stropů ztracené ocelové žebrované Příplatek k cenám za lože na rovných zdech, trámech, průvlacích, do traverz nebo do připravených ozubů na zdech s vyplněním celého profilu vlny v místě osazení z cementové malty (měří se výměry m2 plochy bednění)</t>
  </si>
  <si>
    <t>"odborný odhad" (15,1*4*0,2+12,7*2*0,2)*0,5*2</t>
  </si>
  <si>
    <t>30</t>
  </si>
  <si>
    <t>413232221</t>
  </si>
  <si>
    <t>Zazdívka zhlaví válcovaných nosníků v do 300 mm</t>
  </si>
  <si>
    <t>kus</t>
  </si>
  <si>
    <t>-1651754775</t>
  </si>
  <si>
    <t>Zazdívka zhlaví stropních trámů nebo válcovaných nosníků pálenými cihlami válcovaných nosníků, výšky přes 150 do 300 mm</t>
  </si>
  <si>
    <t>"odborný odhad" 8*2</t>
  </si>
  <si>
    <t>31</t>
  </si>
  <si>
    <t>413232231</t>
  </si>
  <si>
    <t>Zazdívka zhlaví válcovaných nosníků v přes 300 mm</t>
  </si>
  <si>
    <t>1865565837</t>
  </si>
  <si>
    <t>Zazdívka zhlaví stropních trámů nebo válcovaných nosníků pálenými cihlami válcovaných nosníků, výšky přes 300 mm</t>
  </si>
  <si>
    <t>"odborný odhad" 12*2</t>
  </si>
  <si>
    <t>Komunikace pozemní</t>
  </si>
  <si>
    <t>32</t>
  </si>
  <si>
    <t>564730011</t>
  </si>
  <si>
    <t>Podklad z kameniva hrubého drceného vel. 8-16 mm tl 100 mm</t>
  </si>
  <si>
    <t>-1354484809</t>
  </si>
  <si>
    <t>Podklad nebo kryt z kameniva hrubého drceného vel. 8-16 mm s rozprostřením a zhutněním, po zhutnění tl. 100 mm</t>
  </si>
  <si>
    <t>Poznámka k položce:
Staveništní přesun hmot zahrnut v jednotkové ceně.</t>
  </si>
  <si>
    <t>33</t>
  </si>
  <si>
    <t>596212222</t>
  </si>
  <si>
    <t>Kladení zámkové dlažby pozemních komunikací tl 80 mm skupiny B pl do 300 m2</t>
  </si>
  <si>
    <t>-1979338958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</si>
  <si>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B, pro plochy přes 100 do 300 m2</t>
  </si>
  <si>
    <t>34</t>
  </si>
  <si>
    <t>59245004</t>
  </si>
  <si>
    <t>dlažba skladebná betonová 20x20x8 cm barevná</t>
  </si>
  <si>
    <t>-722562070</t>
  </si>
  <si>
    <t>"1.01a Průjezd, skladba P03, plocha" P03*0,5</t>
  </si>
  <si>
    <t>18,15*1,04 "Přepočtené koeficientem množství</t>
  </si>
  <si>
    <t>35</t>
  </si>
  <si>
    <t>59245009</t>
  </si>
  <si>
    <t>dlažba skladebná betonová 10x10x8 cm barevná</t>
  </si>
  <si>
    <t>817986559</t>
  </si>
  <si>
    <t>36</t>
  </si>
  <si>
    <t>596212224</t>
  </si>
  <si>
    <t>Příplatek za kombinaci dvou barev u betonových dlažeb pozemních komunikací tl 80 mm skupiny B</t>
  </si>
  <si>
    <t>-1408516986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</si>
  <si>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B, pro plochy Příplatek k cenám za dlažbu z prvků dvou barev</t>
  </si>
  <si>
    <t>"1.01a Průjezd, skladba P03, plocha" 36,3</t>
  </si>
  <si>
    <t>Úpravy povrchů, podlahy a osazování výplní</t>
  </si>
  <si>
    <t>37</t>
  </si>
  <si>
    <t>611325422</t>
  </si>
  <si>
    <t>Oprava vnitřní vápenocementové štukové omítky stropů v rozsahu plochy do 30%</t>
  </si>
  <si>
    <t>-851853839</t>
  </si>
  <si>
    <t>Oprava vápenocementové omítky vnitřních ploch štukové dvouvrstvé, tloušťky do 20 mm a tloušťky štuku do 3 mm stropů, v rozsahu opravované plochy přes 10 do 30%</t>
  </si>
  <si>
    <t>"1.04 Obývací pokoj / ložnice, strop, plocha" 20,2</t>
  </si>
  <si>
    <t>38</t>
  </si>
  <si>
    <t>612135101</t>
  </si>
  <si>
    <t>Hrubá výplň rýh ve stěnách maltou jakékoli šířky rýhy</t>
  </si>
  <si>
    <t>1114189898</t>
  </si>
  <si>
    <t>Hrubá výplň rýh maltou jakékoli šířky rýhy ve stěnách</t>
  </si>
  <si>
    <t>"rozvody instalací-odborný odhad" 50</t>
  </si>
  <si>
    <t>39</t>
  </si>
  <si>
    <t>612341321</t>
  </si>
  <si>
    <t>Sádrová nebo vápenosádrová omítka hladká jednovrstvá vnitřních stěn nanášená strojně</t>
  </si>
  <si>
    <t>-1013855555</t>
  </si>
  <si>
    <t>Omítka sádrová nebo vápenosádrová vnitřních ploch nanášená strojně jednovrstvá, tloušťky do 10 mm hladká svislých konstrukcí stěn</t>
  </si>
  <si>
    <t>"01.01a Chodba, plocha stěn" 20,71</t>
  </si>
  <si>
    <t>"01.01b Schodiště 1.PP-1.NP, plocha stěn" 37,42</t>
  </si>
  <si>
    <t>"01.02 Tech. místnost, plocha stěn" 38,5</t>
  </si>
  <si>
    <t>"01.03 Sklepy, plocha stěn" 79,11</t>
  </si>
  <si>
    <t>"1.NP-SPOLEČNÉ PROSTORY"</t>
  </si>
  <si>
    <t>"1.01 Chodba, plocha stěn" 35,35</t>
  </si>
  <si>
    <t>"1.01b Komora, plocha stěn" 14,15</t>
  </si>
  <si>
    <t>"1.01c Úklidová komora, plocha stěn" 16,39</t>
  </si>
  <si>
    <t>"1.01d Schodiště 1.NP-2.NP, plocha stěn" 24,4</t>
  </si>
  <si>
    <t>"1.NP-BYT 1.1"</t>
  </si>
  <si>
    <t>"1.02 Předsíň, plocha stěn" 13,39</t>
  </si>
  <si>
    <t>"1.03 Kuchyně, plocha stěn" 21,74</t>
  </si>
  <si>
    <t>"1.04 Obývací pokoj / ložnice, plocha stěn" 64,55</t>
  </si>
  <si>
    <t>"1.05 Koupelna / WC, plocha stěn" 0</t>
  </si>
  <si>
    <t>"1.06 Šatna, plocha stěn" 12,38</t>
  </si>
  <si>
    <t>"1.NP-BYT 1.2"</t>
  </si>
  <si>
    <t>"1.07 Předsíň, plocha stěn" 6,3</t>
  </si>
  <si>
    <t>"1.08 Kuchyně, plocha stěn" 16,03</t>
  </si>
  <si>
    <t>"1.09 Koupelna / WC, plocha stěn" 4,44</t>
  </si>
  <si>
    <t>"1.10 Pokoj / jídelní kout, plocha stěn" 46,06</t>
  </si>
  <si>
    <t>"1.NP-BYT 1.3"</t>
  </si>
  <si>
    <t>"1.11 Předsíň, plocha stěn" 7,23</t>
  </si>
  <si>
    <t>"1.12 Kuchyně, plocha stěn" 3,58</t>
  </si>
  <si>
    <t>"1.13 Koupelna / WC, plocha stěn" 14,58</t>
  </si>
  <si>
    <t>"1.14 Obývací pokoj / jídelní kout, plocha stěn" 62,93</t>
  </si>
  <si>
    <t>"2.NP-SPOLEČNÉ PROSTORY"</t>
  </si>
  <si>
    <t>"2.01 Chodba, plocha stěn" 33,06</t>
  </si>
  <si>
    <t>"2.01a Komora, plocha stěn" 14,19</t>
  </si>
  <si>
    <t>"2.01b komora, plocha stěn" 15,31</t>
  </si>
  <si>
    <t>"2.01c Schodiště 2.NP-3.NP, plocha stěn" 25,18</t>
  </si>
  <si>
    <t>"2.NP-BYT 2.1"</t>
  </si>
  <si>
    <t>"2.02 Předsíň, plocha stěn" 14,61</t>
  </si>
  <si>
    <t>"2.03 Kuchyně, plocha stěn" 22,76</t>
  </si>
  <si>
    <t>"2.04 Obývací pokoj / ložnice, plocha stěn" 42,38</t>
  </si>
  <si>
    <t>"2.05 Koupelna / WC, plocha stěn" 0</t>
  </si>
  <si>
    <t>"2.06 Šatna, plocha stěn" 11,8</t>
  </si>
  <si>
    <t>"2.NP-BYT 2.2"</t>
  </si>
  <si>
    <t>"2.07 Předsíň, plocha stěn" 6,84</t>
  </si>
  <si>
    <t>"2.08 Kuchyně, plocha stěn" 13,96</t>
  </si>
  <si>
    <t>"2.09 Koupelna / WC, plocha stěn" 4,22</t>
  </si>
  <si>
    <t>"2.10 Pokoj / jídelní kout, plocha stěn" 44,63</t>
  </si>
  <si>
    <t>"2.NP-BYT 2.3"</t>
  </si>
  <si>
    <t>"2.11 Předsíň, plocha stěn" 30,41</t>
  </si>
  <si>
    <t>"2.12 Koupelna / WC, plocha stěn" 4,2</t>
  </si>
  <si>
    <t>"2.13 WC, plocha stěn" 1,92</t>
  </si>
  <si>
    <t>"2.14 Obývací pokoj / jídelní kout, plocha stěn" 62,78</t>
  </si>
  <si>
    <t>"2.15 Ložnice, plocha stěn" 38,87</t>
  </si>
  <si>
    <t>"2.16 Pokoj, plocha stěn" 55,11</t>
  </si>
  <si>
    <t>"3.NP-SPOLEČNÉ PROSTORY"</t>
  </si>
  <si>
    <t>"3.01 Chodba, plocha stěn" 18,15</t>
  </si>
  <si>
    <t>"3.NP-BYT 3.1"</t>
  </si>
  <si>
    <t>"3.02 Předsíň, plocha stěn" 3,29</t>
  </si>
  <si>
    <t>"3.03 Obývací pokoj / kuchyně, plocha stěn" 0</t>
  </si>
  <si>
    <t>"3.04 Koupelna / WC, plocha stěn" 0</t>
  </si>
  <si>
    <t>"3.05 Ložnice, plocha stěn" 0</t>
  </si>
  <si>
    <t>"3.NP-BYT 3.2"</t>
  </si>
  <si>
    <t>"3.07 Předsíň, plocha stěn" 0</t>
  </si>
  <si>
    <t>"3.08 Obývací pokoj / kuchyňský kout, plocha stěn" 0</t>
  </si>
  <si>
    <t>"3.09 Koupelna / WC, plocha stěn" 0</t>
  </si>
  <si>
    <t>"3.NP-BYT 3.3"</t>
  </si>
  <si>
    <t>"3.11 Pokoj, plocha stěn" 0</t>
  </si>
  <si>
    <t>"3.12 Ložnice, plocha stěn" 0</t>
  </si>
  <si>
    <t>"3.13 Koupelna / WC, plocha stěn" 4,8</t>
  </si>
  <si>
    <t>"3.14 Šatna, plocha stěn" 6,25</t>
  </si>
  <si>
    <t>"3.15 Obývací pokoj / kuchyňský kout, plocha stěn" 0</t>
  </si>
  <si>
    <t>Mezisoučet 3.NP</t>
  </si>
  <si>
    <t>40</t>
  </si>
  <si>
    <t>612341391</t>
  </si>
  <si>
    <t>Příplatek k sádrové omítce vnitřních stěn za každých dalších 5 mm tloušťky strojně</t>
  </si>
  <si>
    <t>746460421</t>
  </si>
  <si>
    <t>Omítka sádrová nebo vápenosádrová vnitřních ploch nanášená strojně Příplatek k cenám za každých dalších i započatých 5 mm tloušťky omítky přes 10 mm stěn</t>
  </si>
  <si>
    <t>41</t>
  </si>
  <si>
    <t>612R00001</t>
  </si>
  <si>
    <t>Očištění a sanace napadeného zdiva chem. prostředky</t>
  </si>
  <si>
    <t>-837830382</t>
  </si>
  <si>
    <t>"odborpný odhad" 50</t>
  </si>
  <si>
    <t>42</t>
  </si>
  <si>
    <t>622221021</t>
  </si>
  <si>
    <t>Montáž kontaktního zateplení vnějších stěn z minerální vlny s podélnou orientací vláken tl do 120 mm</t>
  </si>
  <si>
    <t>-1889661654</t>
  </si>
  <si>
    <t>Montáž kontaktního zateplení z desek z minerální vlny s podélnou orientací vláken na vnější stěny, tloušťky desek přes 80 do 120 mm</t>
  </si>
  <si>
    <t>"průjezd" 13*3,2</t>
  </si>
  <si>
    <t>"uliční fasáda" 14,59+45,98+24,77+4,18</t>
  </si>
  <si>
    <t>"odpočet špalet" -špalety_ulice*0,3</t>
  </si>
  <si>
    <t>"dvorní fasáda" 1,08+84,72+5,411+14,49</t>
  </si>
  <si>
    <t>"odpočet špalet" -špalety_dvur*0,2</t>
  </si>
  <si>
    <t>63151513</t>
  </si>
  <si>
    <t>deska izolační minerální kontaktních fasád kolmé vlákno λ=0,041 tl 100mm</t>
  </si>
  <si>
    <t>730740703</t>
  </si>
  <si>
    <t>198,044*1,05 "Přepočtené koeficientem množství</t>
  </si>
  <si>
    <t>44</t>
  </si>
  <si>
    <t>622222011</t>
  </si>
  <si>
    <t>Montáž kontaktního zateplení vnějšího ostění hl. špalety do 200 mm z minerální vlny tl do 80 mm</t>
  </si>
  <si>
    <t>-444169111</t>
  </si>
  <si>
    <t>Montáž kontaktního zateplení vnějšího ostění, nadpraží nebo parapetu z desek z minerální vlny s podélnou nebo kolmou orientací vláken hloubky špalet do 200 mm, tloušťky desek přes 40 do 80 mm</t>
  </si>
  <si>
    <t>"dvůr"</t>
  </si>
  <si>
    <t>(1,0+1,65*2)*2+(0,4+0,95*2)*2+(1,2+0,6*2)*1+(2,3+3,1*2)*1</t>
  </si>
  <si>
    <t>(1,0+1,65*2)*5+(0,4+0,95*2)*2+(1,2+1,62*2)*1</t>
  </si>
  <si>
    <t>(1,2+1,65*2)*1</t>
  </si>
  <si>
    <t>"ulice"</t>
  </si>
  <si>
    <t>(0,81+0,3*2)*3</t>
  </si>
  <si>
    <t>(1,15+2,15*2)*6+(2,3+3,1*2)*1</t>
  </si>
  <si>
    <t>(1,15+2,2*2)*8</t>
  </si>
  <si>
    <t>45</t>
  </si>
  <si>
    <t>63140320</t>
  </si>
  <si>
    <t>deska izolační minerální kontaktních fasád kolmé vlákno λ=0,041 200x1200x50mm</t>
  </si>
  <si>
    <t>1742619407</t>
  </si>
  <si>
    <t>((1,0+1,65*2)*2+(0,4+0,95*2)*2+(1,2+0,6*2)*1+(2,3+3,1*2)*1)*0,25</t>
  </si>
  <si>
    <t>((1,0+1,65*2)*5+(0,4+0,95*2)*2+(1,2+1,62*2)*1)*0,25</t>
  </si>
  <si>
    <t>((1,2+1,65*2)*1)*0,25</t>
  </si>
  <si>
    <t>((0,81+0,3*2)*3)*0,35</t>
  </si>
  <si>
    <t>((1,15+2,15*2)*6+(2,3+3,1*2)*1)*0,35</t>
  </si>
  <si>
    <t>((1,15+2,2*2)*8)*0,35</t>
  </si>
  <si>
    <t>46,226*1,15 "Přepočtené koeficientem množství</t>
  </si>
  <si>
    <t>46</t>
  </si>
  <si>
    <t>622252001</t>
  </si>
  <si>
    <t>Montáž zakládacích soklových lišt kontaktního zateplení</t>
  </si>
  <si>
    <t>-879213377</t>
  </si>
  <si>
    <t>Montáž lišt kontaktního zateplení zakládacích soklových připevněných hmoždinkami</t>
  </si>
  <si>
    <t>"sokl dvůr" 19</t>
  </si>
  <si>
    <t>"sokl ulice" 13,5</t>
  </si>
  <si>
    <t>"sokl průjezd" 13</t>
  </si>
  <si>
    <t>47</t>
  </si>
  <si>
    <t>59051647</t>
  </si>
  <si>
    <t>lišta soklová Al s okapničkou zakládací U 10cm 0,95/200cm</t>
  </si>
  <si>
    <t>-1933651737</t>
  </si>
  <si>
    <t>45,5*1,05 "Přepočtené koeficientem množství</t>
  </si>
  <si>
    <t>48</t>
  </si>
  <si>
    <t>622252002</t>
  </si>
  <si>
    <t>Montáž ostatních lišt kontaktního zateplení</t>
  </si>
  <si>
    <t>-2070056166</t>
  </si>
  <si>
    <t>Montáž lišt kontaktního zateplení ostatních stěnových, dilatačních apod. lepených do tmelu</t>
  </si>
  <si>
    <t>49</t>
  </si>
  <si>
    <t>59051476</t>
  </si>
  <si>
    <t>profil okenní začišťovací se sklovláknitou armovací tkaninou 9 mm/2,4 m</t>
  </si>
  <si>
    <t>-1529939115</t>
  </si>
  <si>
    <t>148,97*1,15 "Přepočtené koeficientem množství</t>
  </si>
  <si>
    <t>50</t>
  </si>
  <si>
    <t>59051480</t>
  </si>
  <si>
    <t>profil rohový Al s tkaninou kontaktního zateplení</t>
  </si>
  <si>
    <t>-1331083198</t>
  </si>
  <si>
    <t>51</t>
  </si>
  <si>
    <t>62225201R</t>
  </si>
  <si>
    <t>D+M fasádního profilu rámu okna a dveří vč. lepení, kotvení a povrchové úpravy dle PD</t>
  </si>
  <si>
    <t>1681991110</t>
  </si>
  <si>
    <t>52</t>
  </si>
  <si>
    <t>62225202R</t>
  </si>
  <si>
    <t>D+M fasádního profilu kámen okno vč. lepení, kotvení a povrchové úpravy dle PD</t>
  </si>
  <si>
    <t>ks</t>
  </si>
  <si>
    <t>-1597809592</t>
  </si>
  <si>
    <t>53</t>
  </si>
  <si>
    <t>62225203R</t>
  </si>
  <si>
    <t>D+M fasádního profilu zubořezu vč. lepení, kotvení a povrchové úpravy dle PD</t>
  </si>
  <si>
    <t>-720152821</t>
  </si>
  <si>
    <t>54</t>
  </si>
  <si>
    <t>62225204R</t>
  </si>
  <si>
    <t>D+M fasádního profilu pruhu nad okny 1 vč. lepení, kotvení a povrchové úpravy dle PD</t>
  </si>
  <si>
    <t>-1349748072</t>
  </si>
  <si>
    <t>55</t>
  </si>
  <si>
    <t>62225205R</t>
  </si>
  <si>
    <t>D+M fasádního profilu pruhu nad okny 2 vč. lepení, kotvení a povrchové úpravy dle PD</t>
  </si>
  <si>
    <t>-358843609</t>
  </si>
  <si>
    <t>56</t>
  </si>
  <si>
    <t>62225206R</t>
  </si>
  <si>
    <t>D+M fasádního profilu bosáže 1 vč. lepení, kotvení a povrchové úpravy dle PD</t>
  </si>
  <si>
    <t>-1973937801</t>
  </si>
  <si>
    <t>57</t>
  </si>
  <si>
    <t>62225207R</t>
  </si>
  <si>
    <t>D+M fasádního profilu bosáže 2 vč. lepení, kotvení a povrchové úpravy dle PD</t>
  </si>
  <si>
    <t>-253828849</t>
  </si>
  <si>
    <t>58</t>
  </si>
  <si>
    <t>62225208R</t>
  </si>
  <si>
    <t>D+M fasádního profilu bosáže 3 vč. lepení, kotvení a povrchové úpravy dle PD</t>
  </si>
  <si>
    <t>-99029030</t>
  </si>
  <si>
    <t>59</t>
  </si>
  <si>
    <t>62225209R</t>
  </si>
  <si>
    <t>D+M fasádního profilu rámu okna zadní fasády vč. lepení, kotvení a povrchové úpravy dle PD</t>
  </si>
  <si>
    <t>-837586570</t>
  </si>
  <si>
    <t>622311141</t>
  </si>
  <si>
    <t>Vápenná omítka štuková dvouvrstvá vnějších stěn nanášená ručně</t>
  </si>
  <si>
    <t>908953058</t>
  </si>
  <si>
    <t>Omítka vápenná vnějších ploch nanášená ručně dvouvrstvá, tloušťky jádrové omítky do 15 mm a tloušťky štuku do 3 mm štuková stěn</t>
  </si>
  <si>
    <t>"průjezd" 0</t>
  </si>
  <si>
    <t>"fasáda dvůr" 8,126</t>
  </si>
  <si>
    <t>"fasáda ulice" 10,721+45,98+4,18</t>
  </si>
  <si>
    <t>622311191</t>
  </si>
  <si>
    <t>Příplatek k vápenné omítce vnějších stěn za každých dalších 5 mm tloušťky ručně</t>
  </si>
  <si>
    <t>1255475725</t>
  </si>
  <si>
    <t>Omítka vápenná vnějších ploch nanášená ručně Příplatek k cenám za každých dalších i započatých 5 mm tloušťky omítky přes 15 mm stěn</t>
  </si>
  <si>
    <t>62</t>
  </si>
  <si>
    <t>622325312</t>
  </si>
  <si>
    <t>Oprava vnější vápenocementové štukové omítky složitosti 2 v rozsahu do 30%</t>
  </si>
  <si>
    <t>-2027929218</t>
  </si>
  <si>
    <t>Oprava vápenocementové omítky vnějších ploch stupně členitosti 2 štukové, v rozsahu opravované plochy přes 20 do 30%</t>
  </si>
  <si>
    <t>"1.01a Průjezd, strop, plocha" 36,3</t>
  </si>
  <si>
    <t>63</t>
  </si>
  <si>
    <t>622521031</t>
  </si>
  <si>
    <t>Tenkovrstvá silikátová zrnitá omítka tl. 3,0 mm včetně penetrace vnějších stěn</t>
  </si>
  <si>
    <t>1509833427</t>
  </si>
  <si>
    <t>Omítka tenkovrstvá silikátová vnějších ploch probarvená, včetně penetrace podkladu zrnitá, tloušťky 3,0 mm stěn</t>
  </si>
  <si>
    <t>"fasáda dvůr" 84,72+14,49</t>
  </si>
  <si>
    <t>"fasáda ulice" 0</t>
  </si>
  <si>
    <t>64</t>
  </si>
  <si>
    <t>629999023R</t>
  </si>
  <si>
    <t>Příplatek k omítce za provádění říms</t>
  </si>
  <si>
    <t>135773884</t>
  </si>
  <si>
    <t>Příplatky k cenám úprav vnějších povrchů za zvýšenou pracnost při provádění omítek říms</t>
  </si>
  <si>
    <t>"cihelná konzolovaná římsa dvůr" 8,126</t>
  </si>
  <si>
    <t>"cihelná konzolovaná římsa ulice" 10,721</t>
  </si>
  <si>
    <t>65</t>
  </si>
  <si>
    <t>631311115</t>
  </si>
  <si>
    <t>Mazanina tl do 80 mm z betonu prostého bez zvýšených nároků na prostředí tř. C 20/25</t>
  </si>
  <si>
    <t>-1342995829</t>
  </si>
  <si>
    <t>Mazanina z betonu prostého bez zvýšených nároků na prostředí tl. přes 50 do 80 mm tř. C 20/25</t>
  </si>
  <si>
    <t>P01*0,08+P02*0,055+P13*0,055+P14*0,05+P04*0,08</t>
  </si>
  <si>
    <t>"mazanina do TR" P10*0,055+P11*0,055</t>
  </si>
  <si>
    <t>66</t>
  </si>
  <si>
    <t>631311125</t>
  </si>
  <si>
    <t>Mazanina tl do 120 mm z betonu prostého bez zvýšených nároků na prostředí tř. C 20/25</t>
  </si>
  <si>
    <t>-1389573930</t>
  </si>
  <si>
    <t>Mazanina z betonu prostého bez zvýšených nároků na prostředí tl. přes 80 do 120 mm tř. C 20/25</t>
  </si>
  <si>
    <t>P04*0,12</t>
  </si>
  <si>
    <t>67</t>
  </si>
  <si>
    <t>631319021</t>
  </si>
  <si>
    <t>Příplatek k mazanině tl do 80 mm za přehlazení s poprášením cementem</t>
  </si>
  <si>
    <t>1169885014</t>
  </si>
  <si>
    <t>Příplatek k cenám mazanin za úpravu povrchu mazaniny přehlazením s poprášením cementem pro konečnou úpravu, mazanina tl. přes 50 do 80 mm (40 kg/m3)</t>
  </si>
  <si>
    <t>P01*0,08+P02*0,055+P10*0,055+P13*0,055+P14*0,05+P04*0,12+P04*0,08</t>
  </si>
  <si>
    <t>68</t>
  </si>
  <si>
    <t>631319171</t>
  </si>
  <si>
    <t>Příplatek k mazanině tl do 80 mm za stržení povrchu spodní vrstvy před vložením výztuže</t>
  </si>
  <si>
    <t>-344262417</t>
  </si>
  <si>
    <t>Příplatek k cenám mazanin za stržení povrchu spodní vrstvy mazaniny latí před vložením výztuže nebo pletiva pro tl. obou vrstev mazaniny přes 50 do 80 mm</t>
  </si>
  <si>
    <t>69</t>
  </si>
  <si>
    <t>631319195</t>
  </si>
  <si>
    <t>Příplatek k mazanině tl do 80 mm za plochu do 5 m2</t>
  </si>
  <si>
    <t>-624569414</t>
  </si>
  <si>
    <t>Příplatek k cenám mazanin za malou plochu do 5 m2 jednotlivě mazanina tl. přes 50 do 80 mm</t>
  </si>
  <si>
    <t>"P01"</t>
  </si>
  <si>
    <t>"1.02 Předsíň, skladba P01, plocha" 2,9*0,08</t>
  </si>
  <si>
    <t>"1.06 Šatna, skladba P01, plocha" 3,5*0,08</t>
  </si>
  <si>
    <t>"1.07 Předsíň, skladba P01, plocha" 3,9*0,08</t>
  </si>
  <si>
    <t>Mezisoučet P01</t>
  </si>
  <si>
    <t>"P02"</t>
  </si>
  <si>
    <t>"1.05 Koupelna / WC, skladba P02, plocha" 4,1*0,055</t>
  </si>
  <si>
    <t>"1.09 Koupelna / WC, skladba P02, plocha" 3,8*0,055</t>
  </si>
  <si>
    <t>Mezisoučet P02</t>
  </si>
  <si>
    <t>"P10"</t>
  </si>
  <si>
    <t>"2.02 Předsíň, skladba P10, plocha" 3,2*0,055</t>
  </si>
  <si>
    <t>"2.06 Šatna, skladba P10, plocha" 3,4*0,055</t>
  </si>
  <si>
    <t>"2.07 Předsíň, skladba P10, plocha" 4,3*0,055</t>
  </si>
  <si>
    <t>"3.14 Šatna, skladba P10, plocha" 4,5*0,055</t>
  </si>
  <si>
    <t>Mezisoučet P10</t>
  </si>
  <si>
    <t>"P11"</t>
  </si>
  <si>
    <t>"2.05 Koupelna / WC, skladba P11, plocha" 3,91*0,055</t>
  </si>
  <si>
    <t>"2.09 Koupelna / WC, skladba P11, plocha" 3,6*0,055</t>
  </si>
  <si>
    <t>"2.12 Koupelna / WC, skladba P11, plocha" 3,7*0,055</t>
  </si>
  <si>
    <t>"2.13 WC, skladba P11, plocha" 1,22*0,055</t>
  </si>
  <si>
    <t>"3.04 Koupelna / WC, skladba P11, plocha" 4,8*0,055</t>
  </si>
  <si>
    <t>"3.09 Koupelna / WC, skladba P11, plocha" 4,11*0,055</t>
  </si>
  <si>
    <t>"3.13 Koupelna / WC, skladba P11, plocha" 4,2*0,055</t>
  </si>
  <si>
    <t>Mezisoučet P11</t>
  </si>
  <si>
    <t>"P14"</t>
  </si>
  <si>
    <t>"1.13 Koupelna / WC, skladba P14, plocha" 3,5*0,055</t>
  </si>
  <si>
    <t>Mezisoučet P14</t>
  </si>
  <si>
    <t>"P04"</t>
  </si>
  <si>
    <t>"01.01a Chodba, skladba P04, plocha" 4,82*0,12</t>
  </si>
  <si>
    <t>"01.01a Chodba, skladba P04, plocha" 4,82*0,08</t>
  </si>
  <si>
    <t>70</t>
  </si>
  <si>
    <t>631361821</t>
  </si>
  <si>
    <t>Výztuž mazanin betonářskou ocelí 10 505</t>
  </si>
  <si>
    <t>959525899</t>
  </si>
  <si>
    <t>Výztuž mazanin 10 505 (R) nebo BSt 500</t>
  </si>
  <si>
    <t>"skladba P10, výztuž R6 do vlny TR plechu, plocha/0,22 x 0,00022 x 1,3" P10/0,22*0,00022*1,3</t>
  </si>
  <si>
    <t>71</t>
  </si>
  <si>
    <t>631362021</t>
  </si>
  <si>
    <t>Výztuž mazanin svařovanými sítěmi Kari</t>
  </si>
  <si>
    <t>-1621737134</t>
  </si>
  <si>
    <t>Výztuž mazanin ze svařovaných sítí z drátů typu KARI</t>
  </si>
  <si>
    <t>"skladba P01, KARI sítě KH20, 18,20 kg/ks, prostřih a přesahy uvažované 35%, plocha/rozměr sítě x 0,0182 x 1,35" P01/(2*3)*0,0182*1,35</t>
  </si>
  <si>
    <t>"skladba P02, KARI sítě KH20, 18,20 kg/ks, prostřih a přesahy uvažované 35%, plocha/rozměr sítě x 0,0182 x 1,35" P02/(2*3)*0,0182*1,35</t>
  </si>
  <si>
    <t>"skladba P10, KARI sitě KH20, 18,20 kg/ks, prostřih a přesahy uvažované 35%, plocha/rozměr sítě x 0,0182 x 1,35" P10/(2*3)*0,0182*1,35</t>
  </si>
  <si>
    <t>"skladba P13, KARI sitě KH20, 18,20 kg/ks, prostřih a přesahy uvažované 35%, plocha/rozměr sítě x 0,0182 x 1,35" P13/(2*3)*0,0182*1,35</t>
  </si>
  <si>
    <t>"skladba P14, KARI sitě KH20, 18,20 kg/ks, prostřih a přesahy uvažované 35%, plocha/rozměr sítě x 0,0182 x 1,35" P14/(2*3)*0,0182*1,35</t>
  </si>
  <si>
    <t>"skladba P04, KARI sitě KH20, 18,20 kg/ks, prostřih a přesahy uvažované 35%, plocha/rozměr sítě x 0,0182 x 1,35" P04/(2*3)*0,0182*1,35*2</t>
  </si>
  <si>
    <t>72</t>
  </si>
  <si>
    <t>632453361</t>
  </si>
  <si>
    <t>Potěr betonový samonivelační tl do 60 mm tř. C 25/30</t>
  </si>
  <si>
    <t>-705592541</t>
  </si>
  <si>
    <t>Potěr betonový samonivelační litý tl. přes 50 mm do 60 mm tř. C 25/30</t>
  </si>
  <si>
    <t>73</t>
  </si>
  <si>
    <t>632453374R</t>
  </si>
  <si>
    <t>Potěr betonový samonivelační tl do 100 mm tř. C 25/30</t>
  </si>
  <si>
    <t>-2046458145</t>
  </si>
  <si>
    <t>Potěr betonový samonivelační litý tl. přes 90 mm do 100 mm tř. C 25/30</t>
  </si>
  <si>
    <t>74</t>
  </si>
  <si>
    <t>634112123</t>
  </si>
  <si>
    <t>Obvodová dilatace podlahovým páskem s fólií v 80 mm š 5 mm mezi stěnou a samonivelačním potěrem</t>
  </si>
  <si>
    <t>505849790</t>
  </si>
  <si>
    <t>Obvodová dilatace mezi stěnou a samonivelačním potěrem podlahovým páskem s fólií výšky 80 mm, šířky 5 mm</t>
  </si>
  <si>
    <t>"1.02 Předsíň, skladba P01, obvod" 6,9</t>
  </si>
  <si>
    <t>"1.03 Kuchyně, skladba P01, obvod" 14,6</t>
  </si>
  <si>
    <t>"1.04 Obývací pokoj / ložnice, skladba P01, obvod" 19,5</t>
  </si>
  <si>
    <t>"1.06 Šatna, skladba P01, obvod" 8</t>
  </si>
  <si>
    <t>"1.07 Předsíň, skladba P01, obvod" 8,3</t>
  </si>
  <si>
    <t>"1.08 Kuchyně, skladba P01, obvod" 11,3</t>
  </si>
  <si>
    <t>Mezisoučet P01obvod</t>
  </si>
  <si>
    <t>"2.02 Předsíň, skladba P10, obvod" 7,2</t>
  </si>
  <si>
    <t>"2.03 Kuchyně, skladba P10, obvod" 14</t>
  </si>
  <si>
    <t>"2.04 Obývací pokoj / ložnice, skladba P10, obvod" 19,7</t>
  </si>
  <si>
    <t>"2.06 Šatna, skladba P10, obvod" 7,72</t>
  </si>
  <si>
    <t>"2.07 Předsíň, skladba P10, obvod" 8,6</t>
  </si>
  <si>
    <t>"2.08 Kuchyně, skladba P10, obvod" 11,5</t>
  </si>
  <si>
    <t>"2.10 Pokoj / jídelní kout, skladba P10, obvod" 20,9</t>
  </si>
  <si>
    <t>"2.11 Předsíň, skladba P10, obvod" 23,9</t>
  </si>
  <si>
    <t>"2.14 Obývací pokoj / jídelní kout, skladba P10, obvod" 20,6</t>
  </si>
  <si>
    <t>"2.15 Ložnice, skladba P10, obvod" 15,9</t>
  </si>
  <si>
    <t>"2.16 Pokoj, skladba P10, obvod" 18</t>
  </si>
  <si>
    <t>"3.02 Předsíň, skladba P10, obvod" 12,4</t>
  </si>
  <si>
    <t>"3.03 Obývací pokoj / kuchyně, skladba P10, obvod" 22,5</t>
  </si>
  <si>
    <t>"3.05 Ložnice, skladba P10, obvod" 22,5</t>
  </si>
  <si>
    <t>"3.07 Předsíň, skladba P10, obvod" 10,2</t>
  </si>
  <si>
    <t>"3.08 Obývací pokoj / kuchyňský kout, skladba P10, obvod" 21,6</t>
  </si>
  <si>
    <t>"3.11 Pokoj, skladba P10, obvod" 12,4</t>
  </si>
  <si>
    <t>"3.12 Ložnice, skladba P10, obvod" 15,9</t>
  </si>
  <si>
    <t>"3.14 Šatna, skladba P10, obvod" 8,6</t>
  </si>
  <si>
    <t>"3.15 Obývací pokoj / kuchyňský kout, skladba P10, obvod" 24,4</t>
  </si>
  <si>
    <t>Mezisoučet P10obvod</t>
  </si>
  <si>
    <t>"P13"</t>
  </si>
  <si>
    <t>"1.10 Pokoj / jídelní kout, skladba P13, obvod" 20,6</t>
  </si>
  <si>
    <t>"1.11 Předsíň, skladba P13, obvod" 8,6</t>
  </si>
  <si>
    <t>"1.12 Kuchyně, skladba P13, obvod" 11,5</t>
  </si>
  <si>
    <t>"1.14 Obývací pokoj / jídelní kout, skladba P13, obvod" 20,3</t>
  </si>
  <si>
    <t>Mezisoučet P13obvod</t>
  </si>
  <si>
    <t>"1.05 Koupelna / WC, skladba P02, obvod" 8,2</t>
  </si>
  <si>
    <t>"1.09 Koupelna / WC, skladba P02, obvod" 7,9</t>
  </si>
  <si>
    <t>Mezisoučet P02obvod</t>
  </si>
  <si>
    <t>"2.05 Koupelna / WC, skladba P11, obvod" 8,1</t>
  </si>
  <si>
    <t>"2.09 Koupelna / WC, skladba P11, obvod" 7,7</t>
  </si>
  <si>
    <t>"2.12 Koupelna / WC, skladba P11, obvod" 7,8</t>
  </si>
  <si>
    <t>"2.13 WC, skladba P11, obvod" 4,7</t>
  </si>
  <si>
    <t>"3.04 Koupelna / WC, skladba P11, obvod" 8,8</t>
  </si>
  <si>
    <t>"3.09 Koupelna / WC, skladba P11, obvod" 8,3</t>
  </si>
  <si>
    <t>"3.13 Koupelna / WC, skladba P11, obvod" 8,2</t>
  </si>
  <si>
    <t>Mezisoučet P11obvod</t>
  </si>
  <si>
    <t>"1.13 Koupelna / WC, skladba P14, obvod" 7,6</t>
  </si>
  <si>
    <t>Mezisoučet P14obvod</t>
  </si>
  <si>
    <t>"01.01a Chodba, skladba P04, obvod" 10</t>
  </si>
  <si>
    <t>"01.02 Tech. místnost, skladba P04, obvod" 16,8</t>
  </si>
  <si>
    <t>"01.03 Sklepy, skladba P04, obvod" 31,6</t>
  </si>
  <si>
    <t>Mezisoučet P04obvod</t>
  </si>
  <si>
    <t>Ostatní konstrukce a práce, bourání</t>
  </si>
  <si>
    <t>75</t>
  </si>
  <si>
    <t>941111121</t>
  </si>
  <si>
    <t>Montáž lešení řadového trubkového lehkého s podlahami zatížení do 200 kg/m2 š do 1,2 m v do 10 m</t>
  </si>
  <si>
    <t>447004708</t>
  </si>
  <si>
    <t>Montáž lešení řadového trubkového lehkého pracovního s podlahami s provozním zatížením tř. 3 do 200 kg/m2 šířky tř. W09 přes 0,9 do 1,2 m, výšky do 10 m</t>
  </si>
  <si>
    <t>"uliční fasáda, délka x výška" 16*(8,7+1,2)</t>
  </si>
  <si>
    <t>"dvorní fasáda, délka x výška" (6,7+3,8)*(8,7+1,2)+8,5*10</t>
  </si>
  <si>
    <t>76</t>
  </si>
  <si>
    <t>941111211</t>
  </si>
  <si>
    <t>Příplatek k lešení řadovému trubkovému lehkému s podlahami š 0,9 m v 10 m za první a ZKD den použití</t>
  </si>
  <si>
    <t>33506677</t>
  </si>
  <si>
    <t>Montáž lešení řadového trubkového lehkého pracovního s podlahami s provozním zatížením tř. 3 do 200 kg/m2 Příplatek za první a každý další den použití lešení k ceně -1111</t>
  </si>
  <si>
    <t>347,35*93 "Přepočtené koeficientem množství</t>
  </si>
  <si>
    <t>77</t>
  </si>
  <si>
    <t>941111821</t>
  </si>
  <si>
    <t>Demontáž lešení řadového trubkového lehkého s podlahami zatížení do 200 kg/m2 š do 1,2 m v do 10 m</t>
  </si>
  <si>
    <t>-1458365429</t>
  </si>
  <si>
    <t>Demontáž lešení řadového trubkového lehkého pracovního s podlahami s provozním zatížením tř. 3 do 200 kg/m2 šířky tř. W09 přes 0,9 do 1,2 m, výšky do 10 m</t>
  </si>
  <si>
    <t>78</t>
  </si>
  <si>
    <t>943311R01</t>
  </si>
  <si>
    <t>Montáž, pronájem a demontáž provizorního mobilního zastřešení objektu proti zatečení srážkové vody do objektu po dobu rekonstrukce střechy</t>
  </si>
  <si>
    <t>-1153659686</t>
  </si>
  <si>
    <t>"plocha střešení + přesahy, odměřeno digitálně - odborný dohad" 285+(16+19)*1,2</t>
  </si>
  <si>
    <t>79</t>
  </si>
  <si>
    <t>944511111</t>
  </si>
  <si>
    <t>Montáž ochranné sítě z textilie z umělých vláken</t>
  </si>
  <si>
    <t>-1516203021</t>
  </si>
  <si>
    <t>Montáž ochranné sítě zavěšené na konstrukci lešení z textilie z umělých vláken</t>
  </si>
  <si>
    <t>80</t>
  </si>
  <si>
    <t>944511211</t>
  </si>
  <si>
    <t>Příplatek k ochranné síti za první a ZKD den použití</t>
  </si>
  <si>
    <t>-986679717</t>
  </si>
  <si>
    <t>Montáž ochranné sítě Příplatek za první a každý další den použití sítě k ceně -1111</t>
  </si>
  <si>
    <t>81</t>
  </si>
  <si>
    <t>944511811</t>
  </si>
  <si>
    <t>Demontáž ochranné sítě z textilie z umělých vláken</t>
  </si>
  <si>
    <t>-258404990</t>
  </si>
  <si>
    <t>Demontáž ochranné sítě zavěšené na konstrukci lešení z textilie z umělých vláken</t>
  </si>
  <si>
    <t>82</t>
  </si>
  <si>
    <t>949101111</t>
  </si>
  <si>
    <t>Lešení pomocné pro objekty pozemních staveb s lešeňovou podlahou v do 1,9 m zatížení do 150 kg/m2</t>
  </si>
  <si>
    <t>-445038142</t>
  </si>
  <si>
    <t>Lešení pomocné pracovní pro objekty pozemních staveb pro zatížení do 150 kg/m2, o výšce lešeňové podlahy do 1,9 m</t>
  </si>
  <si>
    <t>"01.01a Chodba, plocha místnosti" 4,82</t>
  </si>
  <si>
    <t>"01.01b Schodiště 1.PP-1.NP, plocha místnosti" 5,07</t>
  </si>
  <si>
    <t>"01.02 Tech. místnost, plocha místnosti" 15,32</t>
  </si>
  <si>
    <t>"01.03 Sklepy, plocha místnosti" 45</t>
  </si>
  <si>
    <t>"1.01 Chodba, plocha místnosti" 10,2</t>
  </si>
  <si>
    <t>"1.01a Průjezd, plocha místnosti" 36,3</t>
  </si>
  <si>
    <t>"1.01b Komora, plocha místnosti" 1,16</t>
  </si>
  <si>
    <t>"1.01c Úklidová komora, plocha místnosti" 1,43</t>
  </si>
  <si>
    <t>"1.01d Schodiště 1.NP-2.NP, " 7,2</t>
  </si>
  <si>
    <t>"1.02 Předsíň, plocha místnosti" 2,9</t>
  </si>
  <si>
    <t>"1.03 Kuchyně, plocha místnosti" 12,2</t>
  </si>
  <si>
    <t>"1.04 Obývací pokoj / ložnice, " 20,2</t>
  </si>
  <si>
    <t>"1.05 Koupelna / WC, " 4,1</t>
  </si>
  <si>
    <t>"1.06 Šatna, " 3,5</t>
  </si>
  <si>
    <t>"1.07 Předsíň, plocha místnosti" 3,9</t>
  </si>
  <si>
    <t>"1.08 Kuchyně, plocha místnosti" 6,9</t>
  </si>
  <si>
    <t>"1.09 Koupelna / WC, plocha místnosti" 3,8</t>
  </si>
  <si>
    <t>"1.10 Pokoj / jídelní kout, plocha místnosti" 24,2</t>
  </si>
  <si>
    <t>"1.11 Předsíň, plocha místnosti" 4,1</t>
  </si>
  <si>
    <t>"1.12 Kuchyně, plocha místnosti" 7,1</t>
  </si>
  <si>
    <t>"1.13 Koupelna / WC, plocha místnosti" 3,5</t>
  </si>
  <si>
    <t>"1.14 Obývací pokoj / jídelní kout, plocha místnosti" 23,5</t>
  </si>
  <si>
    <t>"2.01 Chodba, plocha místnosti" 10,7</t>
  </si>
  <si>
    <t>"2.01a Komora, plocha místnosti" 1,21</t>
  </si>
  <si>
    <t>"2.01b komora, plocha místnosti" 1,4</t>
  </si>
  <si>
    <t>"2.01c Schodiště 2.NP-3.NP, plocha místnosti" 7,2</t>
  </si>
  <si>
    <t>"2.02 Předsíň, plocha místnosti" 3,2</t>
  </si>
  <si>
    <t>"2.03 Kuchyně, plocha místnosti" 12,07</t>
  </si>
  <si>
    <t>"2.04 Obývací pokoj / ložnice, plocha místnosti" 20,4</t>
  </si>
  <si>
    <t>"2.05 Koupelna / WC, plocha místnosti" 3,91</t>
  </si>
  <si>
    <t>"2.06 Šatna, plocha místnosti" 3,4</t>
  </si>
  <si>
    <t>"2.07 Předsíň, plocha místnosti" 4,3</t>
  </si>
  <si>
    <t>"2.08 Kuchyně, plocha místnosti" 6,94</t>
  </si>
  <si>
    <t>"2.09 Koupelna / WC, plocha místnosti" 3,6</t>
  </si>
  <si>
    <t>"2.10 Pokoj / jídelní kout, plocha místnosti" 24,9</t>
  </si>
  <si>
    <t>"2.11 Předsíň, plocha místnosti" 13,63</t>
  </si>
  <si>
    <t>"2.12 Kuchyně, plocha místnosti" 3,7</t>
  </si>
  <si>
    <t>"2.13 WC, plocha místnosti" 1,22</t>
  </si>
  <si>
    <t>"2.14 Obývací pokoj / jídelní kout, plocha místnosti" 23,8</t>
  </si>
  <si>
    <t>"2.15 Ložnice, plocha místnosti" 14,6</t>
  </si>
  <si>
    <t>"2.16 Pokoj, plocha místnosti" 17,8</t>
  </si>
  <si>
    <t>"3.01 Chodba, plocha místnosti" 8,8</t>
  </si>
  <si>
    <t>"3.02 Předsíň, plocha místnosti" 9,3</t>
  </si>
  <si>
    <t>"3.03 Obývací pokoj / kuchyně, plocha místnosti" 24</t>
  </si>
  <si>
    <t>"3.04 Koupelna / WC, plocha místnosti" 4,8</t>
  </si>
  <si>
    <t>"3.05 Ložnice, plocha místnosti" 22,5</t>
  </si>
  <si>
    <t>"3.07 Předsíň, plocha místnosti" 5,6</t>
  </si>
  <si>
    <t>"3.08 Obývací pokoj / kuchyňský kout, plocha místnosti" 27,9</t>
  </si>
  <si>
    <t>"3.09 Koupelna / WC, plocha místnosti" 4,11</t>
  </si>
  <si>
    <t>"3.11 Pokoj, plocha místnosti" 6,8</t>
  </si>
  <si>
    <t>"3.12 Ložnice, plocha místnosti" 15,1</t>
  </si>
  <si>
    <t>"3.13 Koupelna / WC, plocha místnosti" 4,2</t>
  </si>
  <si>
    <t>"3.14 Šatna, plocha místnosti" 4,5</t>
  </si>
  <si>
    <t>"3.15 Obývací pokoj / kuchyňský kout, plocha místnosti" 32,2</t>
  </si>
  <si>
    <t>83</t>
  </si>
  <si>
    <t>949511111</t>
  </si>
  <si>
    <t>Montáž podchodu u trubkových lešení š do 1,5 m</t>
  </si>
  <si>
    <t>-281935344</t>
  </si>
  <si>
    <t>Montáž podchodu u trubkových lešení zřizovaného současně s lehkým nebo těžkým pracovním lešením, šířky do 1,5 m</t>
  </si>
  <si>
    <t>"průjezd dvůr, chodník ul. Čáslavská" 3,5+16</t>
  </si>
  <si>
    <t>84</t>
  </si>
  <si>
    <t>949511211</t>
  </si>
  <si>
    <t>Příplatek k podchodu u trubkových lešení š do 1,5 m za první a ZKD den použití</t>
  </si>
  <si>
    <t>1014381790</t>
  </si>
  <si>
    <t>Montáž podchodu u trubkových lešení Příplatek k cenám za první a každý další den použití podchodu k ceně -1111</t>
  </si>
  <si>
    <t>19,5*93 "Přepočtené koeficientem množství</t>
  </si>
  <si>
    <t>85</t>
  </si>
  <si>
    <t>949511811</t>
  </si>
  <si>
    <t>Demontáž podchodu u trubkových lešení š do 1,5 m</t>
  </si>
  <si>
    <t>1534210396</t>
  </si>
  <si>
    <t>Demontáž podchodu u trubkových lešení zřizovaného současně s lehkým nebo těžkým pracovním lešením, šířky do 1,5 m</t>
  </si>
  <si>
    <t>86</t>
  </si>
  <si>
    <t>952901111</t>
  </si>
  <si>
    <t>Vyčištění budov bytové a občanské výstavby při výšce podlaží do 4 m</t>
  </si>
  <si>
    <t>1101830712</t>
  </si>
  <si>
    <t>Vyčištění budov nebo objektů před předáním do užívání budov bytové nebo občanské výstavby, světlé výšky podlaží do 4 m</t>
  </si>
  <si>
    <t>87</t>
  </si>
  <si>
    <t>953R00001</t>
  </si>
  <si>
    <t>D+M čistící zóny - zapuštěné rohože vč. rámu dle OS.01 tabulky ostatních prvků</t>
  </si>
  <si>
    <t>1226139856</t>
  </si>
  <si>
    <t>88</t>
  </si>
  <si>
    <t>953R00002</t>
  </si>
  <si>
    <t>D+M betonového poklopu šachty vč. rámu dle OS.02 tabulky ostatních prvků</t>
  </si>
  <si>
    <t>70268659</t>
  </si>
  <si>
    <t>89</t>
  </si>
  <si>
    <t>953R00003</t>
  </si>
  <si>
    <t>D+M střešního výlezu 49,5x55,0 cm vč. kotvení a lemování dle OS.03 tabulky ostatních prvků</t>
  </si>
  <si>
    <t>-1000221589</t>
  </si>
  <si>
    <t>90</t>
  </si>
  <si>
    <t>953R00004</t>
  </si>
  <si>
    <t>D+M střešního výlezu 41,5x55,0 cm vč. kotvení a lemování dle OS.04 tabulky ostatních prvků</t>
  </si>
  <si>
    <t>-1833751326</t>
  </si>
  <si>
    <t>91</t>
  </si>
  <si>
    <t>953R00005</t>
  </si>
  <si>
    <t>D+M revizního poklopu 90x100 cm do hliníkového profilu vč. kotvení a povrchové úpravy dle OS.05 tabulky ostatních prvků</t>
  </si>
  <si>
    <t>-1236781795</t>
  </si>
  <si>
    <t>92</t>
  </si>
  <si>
    <t>953R00006</t>
  </si>
  <si>
    <t>D+M revizního poklopu 60x100 cm do hliníkového profilu EI 15 DP3 vč. kotvení a povrchové úpravy dle OS.06 tabulky ostatních prvků</t>
  </si>
  <si>
    <t>1398138980</t>
  </si>
  <si>
    <t>93</t>
  </si>
  <si>
    <t>953R00007</t>
  </si>
  <si>
    <t>D+M komínové hlavice DN 160 mm, nerez</t>
  </si>
  <si>
    <t>-1113962807</t>
  </si>
  <si>
    <t>D+M komínové hlavice DN 160 mm, nerez vč. kotvení dle OS.07 tabulky osoatních prvků</t>
  </si>
  <si>
    <t>94</t>
  </si>
  <si>
    <t>953R00008</t>
  </si>
  <si>
    <t>-1785106331</t>
  </si>
  <si>
    <t>Dodávka a montáž elektrické trouby samostatně stojící vč. sklokeramické desky</t>
  </si>
  <si>
    <t>95</t>
  </si>
  <si>
    <t>953R00009</t>
  </si>
  <si>
    <t>Dodávka a montáž vestavné cirkulační digestoře vč. filtrů</t>
  </si>
  <si>
    <t>1960994409</t>
  </si>
  <si>
    <t>96</t>
  </si>
  <si>
    <t>962031133</t>
  </si>
  <si>
    <t>Bourání příček z cihel pálených na MVC tl do 150 mm</t>
  </si>
  <si>
    <t>-432076610</t>
  </si>
  <si>
    <t>Bourání příček z cihel, tvárnic nebo příčkovek z cihel pálených, plných nebo dutých na maltu vápennou nebo vápenocementovou, tl. do 150 mm</t>
  </si>
  <si>
    <t>97</t>
  </si>
  <si>
    <t>962032230</t>
  </si>
  <si>
    <t>Bourání zdiva z cihel pálených nebo vápenopískových na MV nebo MVC do 1 m3</t>
  </si>
  <si>
    <t>-1669739930</t>
  </si>
  <si>
    <t>Bourání zdiva nadzákladového z cihel nebo tvárnic z cihel pálených nebo vápenopískových, na maltu vápennou nebo vápenocementovou, objemu do 1 m3</t>
  </si>
  <si>
    <t>"komín v podstřešní části" 4,0*0,8</t>
  </si>
  <si>
    <t>98</t>
  </si>
  <si>
    <t>962032231</t>
  </si>
  <si>
    <t>Bourání zdiva z cihel pálených nebo vápenopískových na MV nebo MVC přes 1 m3</t>
  </si>
  <si>
    <t>2076185532</t>
  </si>
  <si>
    <t>Bourání zdiva nadzákladového z cihel nebo tvárnic z cihel pálených nebo vápenopískových, na maltu vápennou nebo vápenocementovou, objemu přes 1 m3</t>
  </si>
  <si>
    <t>"1.PP" 0,7</t>
  </si>
  <si>
    <t>"1.NP" 5,7</t>
  </si>
  <si>
    <t>"2.NP" 5,3</t>
  </si>
  <si>
    <t>99</t>
  </si>
  <si>
    <t>962032641</t>
  </si>
  <si>
    <t>Bourání zdiva komínového nad střechou z cihel na MC</t>
  </si>
  <si>
    <t>2112863194</t>
  </si>
  <si>
    <t>Bourání zdiva nadzákladového z cihel nebo tvárnic komínového z cihel pálených, šamotových nebo vápenopískových nad střechou na maltu cementovou</t>
  </si>
  <si>
    <t>"komín nadstřešní část" 2,0*0,8</t>
  </si>
  <si>
    <t>100</t>
  </si>
  <si>
    <t>962R00001</t>
  </si>
  <si>
    <t>Frézování drážky do zdiva pro osazení L profilu dle statické části projektu</t>
  </si>
  <si>
    <t>-1258808559</t>
  </si>
  <si>
    <t>"výkaz oceli 1.NP, L160x100, dl. 11,2*7" 11,2*7</t>
  </si>
  <si>
    <t>"výkaz oceli 1.NP, L200x100, dl. 2,7*1" 2,7*1</t>
  </si>
  <si>
    <t>"výkaz oceli 2.NP, L200x100x14, dl. 2,95*2" 2,95*2</t>
  </si>
  <si>
    <t>"výkaz oceli 2.NP, L200x100x14, dl. 1,7*2" 1,7*2</t>
  </si>
  <si>
    <t>"výkaz oceli 2.NP, L200x100x14, dl. 2,7*2" 2,7*2</t>
  </si>
  <si>
    <t>"výkaz oceli 2.NP, L200x100x14, dl. 1,5*1" 1,5*1</t>
  </si>
  <si>
    <t>"výkaz oceli 2.NP, L200x100x14, dl. 1,7*1" 1,7*1</t>
  </si>
  <si>
    <t>"výkaz oceli 2.NP, L160x100x12, dl. 1,3*1" 1,3*1</t>
  </si>
  <si>
    <t>"výkaz oceli 2.NP, L160x100x12, dl. 1,6*2" 1,6*2</t>
  </si>
  <si>
    <t>101</t>
  </si>
  <si>
    <t>963023612</t>
  </si>
  <si>
    <t>Vybourání schodišťových stupňů ze zdi kamenné oboustranně</t>
  </si>
  <si>
    <t>2005335986</t>
  </si>
  <si>
    <t>Vybourání schodišťových stupňů oblých, rovných nebo kosých ze zdi kamenné oboustranně</t>
  </si>
  <si>
    <t>102</t>
  </si>
  <si>
    <t>965042241</t>
  </si>
  <si>
    <t>Bourání podkladů pod dlažby nebo mazanin betonových nebo z litého asfaltu tl přes 100 mm pl pře 4 m2</t>
  </si>
  <si>
    <t>-95449194</t>
  </si>
  <si>
    <t>Bourání mazanin betonových nebo z litého asfaltu tl. přes 100 mm, plochy přes 4 m2</t>
  </si>
  <si>
    <t>"1.NP" 15*0,15</t>
  </si>
  <si>
    <t>103</t>
  </si>
  <si>
    <t>965083122</t>
  </si>
  <si>
    <t>Odstranění násypů pod podlahami mezi trámy tl do 200 mm pl přes 2 m2</t>
  </si>
  <si>
    <t>-1788934724</t>
  </si>
  <si>
    <t>Odstranění násypu mezi stropními trámy tl. do 200 mm, plochy přes 2 m2</t>
  </si>
  <si>
    <t>"1.NP" 176,1*0,12</t>
  </si>
  <si>
    <t>"2.NP" 196,1*0,12</t>
  </si>
  <si>
    <t>104</t>
  </si>
  <si>
    <t>965083131</t>
  </si>
  <si>
    <t>Odstranění násypů pod podlahami mezi trámy tl přes 200 mm</t>
  </si>
  <si>
    <t>387902767</t>
  </si>
  <si>
    <t>Odstranění násypu mezi stropními trámy tl. přes 200 mm jakékoliv plochy</t>
  </si>
  <si>
    <t>"1.NP" 0,24*118</t>
  </si>
  <si>
    <t>"2.NP" 0,24*196,1</t>
  </si>
  <si>
    <t>105</t>
  </si>
  <si>
    <t>968062244</t>
  </si>
  <si>
    <t>Vybourání dřevěných rámů oken jednoduchých včetně křídel pl do 1 m2</t>
  </si>
  <si>
    <t>2070382116</t>
  </si>
  <si>
    <t>Vybourání dřevěných rámů oken s křídly, dveřních zárubní, vrat, stěn, ostění nebo obkladů rámů oken s křídly jednoduchých, plochy do 1 m2</t>
  </si>
  <si>
    <t>"demontáž okan 1.PP, odborný odhad" 1,24</t>
  </si>
  <si>
    <t>106</t>
  </si>
  <si>
    <t>968062355</t>
  </si>
  <si>
    <t>Vybourání dřevěných rámů oken dvojitých včetně křídel pl do 2 m2</t>
  </si>
  <si>
    <t>-2035036515</t>
  </si>
  <si>
    <t>Vybourání dřevěných rámů oken s křídly, dveřních zárubní, vrat, stěn, ostění nebo obkladů rámů oken s křídly dvojitých, plochy do 2 m2</t>
  </si>
  <si>
    <t>"1.NP" 30</t>
  </si>
  <si>
    <t>"2.NP" 30</t>
  </si>
  <si>
    <t>107</t>
  </si>
  <si>
    <t>968062455</t>
  </si>
  <si>
    <t>Vybourání dřevěných dveřních zárubní pl do 2 m2</t>
  </si>
  <si>
    <t>-107105868</t>
  </si>
  <si>
    <t>Vybourání dřevěných rámů oken s křídly, dveřních zárubní, vrat, stěn, ostění nebo obkladů dveřních zárubní, plochy do 2 m2</t>
  </si>
  <si>
    <t>"1.NP" 14,4</t>
  </si>
  <si>
    <t>"2.NP" 23,8</t>
  </si>
  <si>
    <t>108</t>
  </si>
  <si>
    <t>968062559</t>
  </si>
  <si>
    <t>Vybourání dřevěných vrat pl přes 5 m2</t>
  </si>
  <si>
    <t>-1243831739</t>
  </si>
  <si>
    <t>Vybourání dřevěných rámů oken s křídly, dveřních zárubní, vrat, stěn, ostění nebo obkladů vrat, plochy přes 5 m2</t>
  </si>
  <si>
    <t>"vrata" 2*2,3*3,1</t>
  </si>
  <si>
    <t>109</t>
  </si>
  <si>
    <t>971033241</t>
  </si>
  <si>
    <t>Vybourání otvorů ve zdivu cihelném pl do 0,0225 m2 na MVC nebo MV tl do 300 mm</t>
  </si>
  <si>
    <t>-231276115</t>
  </si>
  <si>
    <t>Vybourání otvorů ve zdivu základovém nebo nadzákladovém z cihel, tvárnic, příčkovek z cihel pálených na maltu vápennou nebo vápenocementovou plochy do 0,0225 m2, tl. do 300 mm</t>
  </si>
  <si>
    <t>"1.PP, bourací práce" 1</t>
  </si>
  <si>
    <t>110</t>
  </si>
  <si>
    <t>971033251</t>
  </si>
  <si>
    <t>Vybourání otvorů ve zdivu cihelném pl do 0,0225 m2 na MVC nebo MV tl do 450 mm</t>
  </si>
  <si>
    <t>572469162</t>
  </si>
  <si>
    <t>Vybourání otvorů ve zdivu základovém nebo nadzákladovém z cihel, tvárnic, příčkovek z cihel pálených na maltu vápennou nebo vápenocementovou plochy do 0,0225 m2, tl. do 450 mm</t>
  </si>
  <si>
    <t>"1.PP, bourací práce" 1+1</t>
  </si>
  <si>
    <t>"1.NP, bourací práce" 1</t>
  </si>
  <si>
    <t>111</t>
  </si>
  <si>
    <t>971033261</t>
  </si>
  <si>
    <t>Vybourání otvorů ve zdivu cihelném pl do 0,0225 m2 na MVC nebo MV tl do 600 mm</t>
  </si>
  <si>
    <t>-1062907075</t>
  </si>
  <si>
    <t>Vybourání otvorů ve zdivu základovém nebo nadzákladovém z cihel, tvárnic, příčkovek z cihel pálených na maltu vápennou nebo vápenocementovou plochy do 0,0225 m2, tl. do 600 mm</t>
  </si>
  <si>
    <t>112</t>
  </si>
  <si>
    <t>971033331</t>
  </si>
  <si>
    <t>Vybourání otvorů ve zdivu cihelném pl do 0,09 m2 na MVC nebo MV tl do 150 mm</t>
  </si>
  <si>
    <t>2092888593</t>
  </si>
  <si>
    <t>Vybourání otvorů ve zdivu základovém nebo nadzákladovém z cihel, tvárnic, příčkovek z cihel pálených na maltu vápennou nebo vápenocementovou plochy do 0,09 m2, tl. do 150 mm</t>
  </si>
  <si>
    <t>113</t>
  </si>
  <si>
    <t>971033341</t>
  </si>
  <si>
    <t>Vybourání otvorů ve zdivu cihelném pl do 0,09 m2 na MVC nebo MV tl do 300 mm</t>
  </si>
  <si>
    <t>1387704501</t>
  </si>
  <si>
    <t>Vybourání otvorů ve zdivu základovém nebo nadzákladovém z cihel, tvárnic, příčkovek z cihel pálených na maltu vápennou nebo vápenocementovou plochy do 0,09 m2, tl. do 300 mm</t>
  </si>
  <si>
    <t>"1.NP bourací práce" 1</t>
  </si>
  <si>
    <t>"2.NP bourací práce" 1</t>
  </si>
  <si>
    <t>114</t>
  </si>
  <si>
    <t>971033351</t>
  </si>
  <si>
    <t>Vybourání otvorů ve zdivu cihelném pl do 0,09 m2 na MVC nebo MV tl do 450 mm</t>
  </si>
  <si>
    <t>-693552659</t>
  </si>
  <si>
    <t>Vybourání otvorů ve zdivu základovém nebo nadzákladovém z cihel, tvárnic, příčkovek z cihel pálených na maltu vápennou nebo vápenocementovou plochy do 0,09 m2, tl. do 450 mm</t>
  </si>
  <si>
    <t>"1.PP, vykres bouracích prací" 1</t>
  </si>
  <si>
    <t>"1.NP, vykres bouracích prací" 1+2</t>
  </si>
  <si>
    <t>"2.NP bourací práce" 1+2</t>
  </si>
  <si>
    <t>"1.NP, B00" 9</t>
  </si>
  <si>
    <t>"2.NP, B00" 12</t>
  </si>
  <si>
    <t>115</t>
  </si>
  <si>
    <t>971033361</t>
  </si>
  <si>
    <t>Vybourání otvorů ve zdivu cihelném pl do 0,09 m2 na MVC nebo MV tl do 600 mm</t>
  </si>
  <si>
    <t>747700240</t>
  </si>
  <si>
    <t>Vybourání otvorů ve zdivu základovém nebo nadzákladovém z cihel, tvárnic, příčkovek z cihel pálených na maltu vápennou nebo vápenocementovou plochy do 0,09 m2, tl. do 600 mm</t>
  </si>
  <si>
    <t>"1.NP, bourací práce" 1+2</t>
  </si>
  <si>
    <t>"2.NP, bourací práce" 1+3+1</t>
  </si>
  <si>
    <t>971033521</t>
  </si>
  <si>
    <t>Vybourání otvorů ve zdivu cihelném pl do 1 m2 na MVC nebo MV tl do 100 mm</t>
  </si>
  <si>
    <t>-590732666</t>
  </si>
  <si>
    <t>Vybourání otvorů ve zdivu základovém nebo nadzákladovém z cihel, tvárnic, příčkovek z cihel pálených na maltu vápennou nebo vápenocementovou plochy do 1 m2, tl. do 100 mm</t>
  </si>
  <si>
    <t>"1.NP, nika z ulice" 0,6*0,6</t>
  </si>
  <si>
    <t>117</t>
  </si>
  <si>
    <t>971033541</t>
  </si>
  <si>
    <t>Vybourání otvorů ve zdivu cihelném pl do 1 m2 na MVC nebo MV tl do 300 mm</t>
  </si>
  <si>
    <t>187677773</t>
  </si>
  <si>
    <t>Vybourání otvorů ve zdivu základovém nebo nadzákladovém z cihel, tvárnic, příčkovek z cihel pálených na maltu vápennou nebo vápenocementovou plochy do 1 m2, tl. do 300 mm</t>
  </si>
  <si>
    <t>"1.NP bourací práce" 0,6*0,8*0,2+0,6*0,8*0,2+0,6*0,8*0,15+0,8*0,85*0,2+0,66*0,65*0,15+0,8*0,85*0,2</t>
  </si>
  <si>
    <t>118</t>
  </si>
  <si>
    <t>971033641</t>
  </si>
  <si>
    <t>Vybourání otvorů ve zdivu cihelném pl do 4 m2 na MVC nebo MV tl do 300 mm</t>
  </si>
  <si>
    <t>-1685909298</t>
  </si>
  <si>
    <t>Vybourání otvorů ve zdivu základovém nebo nadzákladovém z cihel, tvárnic, příčkovek z cihel pálených na maltu vápennou nebo vápenocementovou plochy do 4 m2, tl. do 300 mm</t>
  </si>
  <si>
    <t>"2.NP bourací práce" 0,6*1,65*0,22</t>
  </si>
  <si>
    <t>119</t>
  </si>
  <si>
    <t>973031324</t>
  </si>
  <si>
    <t>Vysekání kapes ve zdivu cihelném na MV nebo MVC pl do 0,10 m2 hl do 150 mm</t>
  </si>
  <si>
    <t>-969824358</t>
  </si>
  <si>
    <t>Vysekání výklenků nebo kapes ve zdivu z cihel na maltu vápennou nebo vápenocementovou kapes, plochy do 0,10 m2, hl. do 150 mm</t>
  </si>
  <si>
    <t>120</t>
  </si>
  <si>
    <t>973031325</t>
  </si>
  <si>
    <t>Vysekání kapes ve zdivu cihelném na MV nebo MVC pl do 0,10 m2 hl do 300 mm</t>
  </si>
  <si>
    <t>1615584745</t>
  </si>
  <si>
    <t>Vysekání výklenků nebo kapes ve zdivu z cihel na maltu vápennou nebo vápenocementovou kapes, plochy do 0,10 m2, hl. do 300 mm</t>
  </si>
  <si>
    <t>"odborný odhad-uložení stropních trámů" 8*2</t>
  </si>
  <si>
    <t>"odborný odhad-uložení stropních trámů" 12*2</t>
  </si>
  <si>
    <t>121</t>
  </si>
  <si>
    <t>974031157</t>
  </si>
  <si>
    <t>Vysekání rýh ve zdivu cihelném hl do 100 mm š do 300 mm</t>
  </si>
  <si>
    <t>593944920</t>
  </si>
  <si>
    <t>Vysekání rýh ve zdivu cihelném na maltu vápennou nebo vápenocementovou do hl. 100 mm a šířky do 300 mm</t>
  </si>
  <si>
    <t>"1.NP bourací práce" 3,71+3,71</t>
  </si>
  <si>
    <t>"2.NP bourací práce" 3,8+0,5</t>
  </si>
  <si>
    <t>"3.NP bourací práce" 3,7+3,7</t>
  </si>
  <si>
    <t>122</t>
  </si>
  <si>
    <t>974031164</t>
  </si>
  <si>
    <t>Vysekání rýh ve zdivu cihelném hl do 150 mm š do 150 mm</t>
  </si>
  <si>
    <t>-494583540</t>
  </si>
  <si>
    <t>Vysekání rýh ve zdivu cihelném na maltu vápennou nebo vápenocementovou do hl. 150 mm a šířky do 150 mm</t>
  </si>
  <si>
    <t>"1.NP bourací práce" 8,5+3,71+3,71+3,71+3,71</t>
  </si>
  <si>
    <t>"2.NP bourací práce" 8,5</t>
  </si>
  <si>
    <t>"3.NP bourací práce" 3,7*2+0,5+8,5</t>
  </si>
  <si>
    <t>123</t>
  </si>
  <si>
    <t>974031167</t>
  </si>
  <si>
    <t>Vysekání rýh ve zdivu cihelném hl do 150 mm š do 300 mm</t>
  </si>
  <si>
    <t>236619146</t>
  </si>
  <si>
    <t>Vysekání rýh ve zdivu cihelném na maltu vápennou nebo vápenocementovou do hl. 150 mm a šířky do 300 mm</t>
  </si>
  <si>
    <t>"1.NP bourací práce" 3,71+0,5+3,71+3,71</t>
  </si>
  <si>
    <t>"2.NP bourací práce" 4,8+3,8+0,5</t>
  </si>
  <si>
    <t>124</t>
  </si>
  <si>
    <t>97403116R</t>
  </si>
  <si>
    <t>Vysekání rýh ve zdivu cihelném hl do 300 mm š do 300 mm</t>
  </si>
  <si>
    <t>-1187862824</t>
  </si>
  <si>
    <t>Vysekání rýh ve zdivu cihelném na maltu vápennou nebo vápenocementovou do hl. 300 mm a šířky do 300 mm</t>
  </si>
  <si>
    <t>"3.NP bourací práce" 5,5</t>
  </si>
  <si>
    <t>125</t>
  </si>
  <si>
    <t>974031287</t>
  </si>
  <si>
    <t>Vysekání rýh ve zdivu cihelném u stropu hl do 300 mm š do 300 mm</t>
  </si>
  <si>
    <t>-1843609580</t>
  </si>
  <si>
    <t>Vysekání rýh ve zdivu cihelném na maltu vápennou nebo vápenocementovou v prostoru přilehlém ke stropní konstrukci do hl. 300 mm a šířky do 300 mm</t>
  </si>
  <si>
    <t>"O1" 1,9*2</t>
  </si>
  <si>
    <t>126</t>
  </si>
  <si>
    <t>977151124</t>
  </si>
  <si>
    <t>Jádrové vrty diamantovými korunkami do D 180 mm do stavebních materiálů</t>
  </si>
  <si>
    <t>1455335169</t>
  </si>
  <si>
    <t>Jádrové vrty diamantovými korunkami do stavebních materiálů (železobetonu, betonu, cihel, obkladů, dlažeb, kamene) průměru přes 150 do 180 mm</t>
  </si>
  <si>
    <t>"1.PP, bourací práce" 1+0,65+0,9</t>
  </si>
  <si>
    <t>127</t>
  </si>
  <si>
    <t>977151126</t>
  </si>
  <si>
    <t>Jádrové vrty diamantovými korunkami do D 225 mm do stavebních materiálů</t>
  </si>
  <si>
    <t>-1540682569</t>
  </si>
  <si>
    <t>Jádrové vrty diamantovými korunkami do stavebních materiálů (železobetonu, betonu, cihel, obkladů, dlažeb, kamene) průměru přes 200 do 225 mm</t>
  </si>
  <si>
    <t>"1.NP bourací práce" 0,8</t>
  </si>
  <si>
    <t>128</t>
  </si>
  <si>
    <t>977151911</t>
  </si>
  <si>
    <t>Příplatek k jádrovým vrtům za práci ve stísněném prostoru</t>
  </si>
  <si>
    <t>-792229526</t>
  </si>
  <si>
    <t>Jádrové vrty diamantovými korunkami do stavebních materiálů (železobetonu, betonu, cihel, obkladů, dlažeb, kamene) Příplatek k cenám za práci ve stísněném prostoru</t>
  </si>
  <si>
    <t>"1.PP, bourací práce" 1+0,9</t>
  </si>
  <si>
    <t>129</t>
  </si>
  <si>
    <t>977331116R</t>
  </si>
  <si>
    <t>Frézování průdochu DN 250 do cihelného zdiva z cihel plných pálených</t>
  </si>
  <si>
    <t>-1759816563</t>
  </si>
  <si>
    <t>"bourací práce" 8,5+4,5</t>
  </si>
  <si>
    <t>130</t>
  </si>
  <si>
    <t>978011191</t>
  </si>
  <si>
    <t>Otlučení (osekání) vnitřní vápenné nebo vápenocementové omítky stropů v rozsahu do 100 %</t>
  </si>
  <si>
    <t>2092362729</t>
  </si>
  <si>
    <t>Otlučení vápenných nebo vápenocementových omítek vnitřních ploch stropů, v rozsahu přes 50 do 100 %</t>
  </si>
  <si>
    <t>"1.PP" 70,21</t>
  </si>
  <si>
    <t>"1.NP" 118,3+80,3</t>
  </si>
  <si>
    <t>"2.NP" 176,1</t>
  </si>
  <si>
    <t>131</t>
  </si>
  <si>
    <t>978012191</t>
  </si>
  <si>
    <t>Otlučení (osekání) vnitřní vápenné nebo vápenocementové omítky stropů rákosových v rozsahu do 100 %</t>
  </si>
  <si>
    <t>496829011</t>
  </si>
  <si>
    <t>Otlučení vápenných nebo vápenocementových omítek vnitřních ploch stropů rákosovaných, v rozsahu přes 50 do 100 %</t>
  </si>
  <si>
    <t>"1.NP" 118,3</t>
  </si>
  <si>
    <t>132</t>
  </si>
  <si>
    <t>978013191</t>
  </si>
  <si>
    <t>Otlučení (osekání) vnitřní vápenné nebo vápenocementové omítky stěn v rozsahu do 100 %</t>
  </si>
  <si>
    <t>1296757590</t>
  </si>
  <si>
    <t>Otlučení vápenných nebo vápenocementových omítek vnitřních ploch stěn s vyškrabáním spar, s očištěním zdiva, v rozsahu přes 50 do 100 %</t>
  </si>
  <si>
    <t>"1.PP" 138,5</t>
  </si>
  <si>
    <t>"1.NP" 574</t>
  </si>
  <si>
    <t>"2.NP" 569</t>
  </si>
  <si>
    <t>"3.NP" 441,47</t>
  </si>
  <si>
    <t>133</t>
  </si>
  <si>
    <t>985221101</t>
  </si>
  <si>
    <t>Doplnění zdiva cihlami do aktivované malty</t>
  </si>
  <si>
    <t>2133236692</t>
  </si>
  <si>
    <t>Doplnění zdiva ručně do aktivované malty cihlami</t>
  </si>
  <si>
    <t>"aktivace nad nosníky O1" 0,2*2,4*0,15*2</t>
  </si>
  <si>
    <t>"aktivace nad nosníky O4" 0,2*1,5*0,15*2*2</t>
  </si>
  <si>
    <t>"aktivace nad nosníky O5" 0,2*2,2*0,15*2</t>
  </si>
  <si>
    <t>"aktivace nad nosníky O6" 0,2*2,4*0,15*2</t>
  </si>
  <si>
    <t>"aktivace nad nosníky O11" 0,15*2,2*0,15*1</t>
  </si>
  <si>
    <t>"aktivace nad nosníky O6" 0,2*2,0*0,15*2</t>
  </si>
  <si>
    <t>"aktivace nad nosníky O7" 0,2*1,95*0,15*2*2</t>
  </si>
  <si>
    <t>"aktivace nad nosníky O16" 0,15*1,5*0,15*2*2,5</t>
  </si>
  <si>
    <t>134</t>
  </si>
  <si>
    <t>59610003</t>
  </si>
  <si>
    <t>cihla pálená plná 290x140x65mm přes P20 do P40</t>
  </si>
  <si>
    <t>917942465</t>
  </si>
  <si>
    <t>1,305*400 "Přepočtené koeficientem množství</t>
  </si>
  <si>
    <t>135</t>
  </si>
  <si>
    <t>985331211</t>
  </si>
  <si>
    <t>Dodatečné vlepování betonářské výztuže D 8 mm do chemické malty včetně vyvrtání otvoru</t>
  </si>
  <si>
    <t>344160480</t>
  </si>
  <si>
    <t>Dodatečné vlepování betonářské výztuže včetně vyvrtání a vyčištění otvoru chemickou maltou průměr výztuže 8 mm</t>
  </si>
  <si>
    <t>"vlepovací výztuž R8 dl. 0,7m, á 0,3 m, obvod 1.NP" 108,5/0,7*0,15</t>
  </si>
  <si>
    <t>"vlepovací výztuž R8 dl. 0,7m, á 0,3 m, obvod 2.NP" 122,5/0,7*0,15</t>
  </si>
  <si>
    <t>136</t>
  </si>
  <si>
    <t>13021011</t>
  </si>
  <si>
    <t>tyč ocelová žebírková jakost BSt 500S výztuž do betonu D 8mm</t>
  </si>
  <si>
    <t>-1362337576</t>
  </si>
  <si>
    <t>"vlepovací výztuž R8 dl. 0,7m, á 0,3 m, obvod 1.NP" 0,0429</t>
  </si>
  <si>
    <t>"vlepovací výztuž R8 dl. 0,7m, á 0,3 m, obvod 2.NP" 0,0485</t>
  </si>
  <si>
    <t>997</t>
  </si>
  <si>
    <t>Přesun sutě</t>
  </si>
  <si>
    <t>137</t>
  </si>
  <si>
    <t>997013114</t>
  </si>
  <si>
    <t>Vnitrostaveništní doprava suti a vybouraných hmot pro budovy v do 15 m s použitím mechanizace</t>
  </si>
  <si>
    <t>-842589594</t>
  </si>
  <si>
    <t>Vnitrostaveništní doprava suti a vybouraných hmot vodorovně do 50 m svisle s použitím mechanizace pro budovy a haly výšky přes 12 do 15 m</t>
  </si>
  <si>
    <t>138</t>
  </si>
  <si>
    <t>997013311</t>
  </si>
  <si>
    <t>Montáž a demontáž shozu suti v do 10 m</t>
  </si>
  <si>
    <t>198293429</t>
  </si>
  <si>
    <t>Doprava suti shozem montáž a demontáž shozu výšky do 10 m</t>
  </si>
  <si>
    <t>"výška" 9</t>
  </si>
  <si>
    <t>139</t>
  </si>
  <si>
    <t>997013321</t>
  </si>
  <si>
    <t>Příplatek k shozu suti v do 10 m za první a ZKD den použití</t>
  </si>
  <si>
    <t>-261709999</t>
  </si>
  <si>
    <t>Doprava suti shozem montáž a demontáž shozu výšky Příplatek za první a každý další den použití shozu k ceně -3311</t>
  </si>
  <si>
    <t>9*62 "Přepočtené koeficientem množství</t>
  </si>
  <si>
    <t>140</t>
  </si>
  <si>
    <t>997013501</t>
  </si>
  <si>
    <t>Odvoz suti a vybouraných hmot na skládku nebo meziskládku do 1 km se složením</t>
  </si>
  <si>
    <t>-798997314</t>
  </si>
  <si>
    <t>Odvoz suti a vybouraných hmot na skládku nebo meziskládku se složením, na vzdálenost do 1 km</t>
  </si>
  <si>
    <t>141</t>
  </si>
  <si>
    <t>997013509</t>
  </si>
  <si>
    <t>Příplatek k odvozu suti a vybouraných hmot na skládku ZKD 1 km přes 1 km</t>
  </si>
  <si>
    <t>68363334</t>
  </si>
  <si>
    <t>Odvoz suti a vybouraných hmot na skládku nebo meziskládku se složením, na vzdálenost Příplatek k ceně za každý další i započatý 1 km přes 1 km</t>
  </si>
  <si>
    <t>423,574*9 "Přepočtené koeficientem množství</t>
  </si>
  <si>
    <t>142</t>
  </si>
  <si>
    <t>997013801</t>
  </si>
  <si>
    <t>Poplatek za uložení na skládce (skládkovné) stavebního odpadu betonového kód odpadu 170 101</t>
  </si>
  <si>
    <t>1141367016</t>
  </si>
  <si>
    <t>Poplatek za uložení stavebního odpadu na skládce (skládkovné) z prostého betonu zatříděného do Katalogu odpadů pod kódem 170 101</t>
  </si>
  <si>
    <t>betmaz*2,2+(nasyp1+nasyp2)*1,4+sokl*0,01174+dmtždlažba*0,08317</t>
  </si>
  <si>
    <t>143</t>
  </si>
  <si>
    <t>997013802</t>
  </si>
  <si>
    <t>Poplatek za uložení na skládce (skládkovné) stavebního odpadu železobetonového kód odpadu 170 101</t>
  </si>
  <si>
    <t>2073892728</t>
  </si>
  <si>
    <t>Poplatek za uložení stavebního odpadu na skládce (skládkovné) z armovaného betonu zatříděného do Katalogu odpadů pod kódem 170 101</t>
  </si>
  <si>
    <t>"odhad" 1</t>
  </si>
  <si>
    <t>144</t>
  </si>
  <si>
    <t>997013803</t>
  </si>
  <si>
    <t>Poplatek za uložení na skládce (skládkovné) stavebního odpadu cihelného kód odpadu 170 102</t>
  </si>
  <si>
    <t>2032601861</t>
  </si>
  <si>
    <t>Poplatek za uložení stavebního odpadu na skládce (skládkovné) cihelného zatříděného do Katalogu odpadů pod kódem 170 102</t>
  </si>
  <si>
    <t>423,574+ŽB+1,95-PB-drevo-smesny</t>
  </si>
  <si>
    <t>145</t>
  </si>
  <si>
    <t>997013811</t>
  </si>
  <si>
    <t>Poplatek za uložení na skládce (skládkovné) stavebního odpadu dřevěného kód odpadu 170 201</t>
  </si>
  <si>
    <t>-501127178</t>
  </si>
  <si>
    <t>Poplatek za uložení stavebního odpadu na skládce (skládkovné) dřevěného zatříděného do Katalogu odpadů pod kódem 170 201</t>
  </si>
  <si>
    <t>okna1*0,041</t>
  </si>
  <si>
    <t>okna2*0,062</t>
  </si>
  <si>
    <t>okna3*0,088</t>
  </si>
  <si>
    <t>okna4*0,052</t>
  </si>
  <si>
    <t>tramy1*0,014</t>
  </si>
  <si>
    <t>tramy2*0,024</t>
  </si>
  <si>
    <t>tramy3*0,004</t>
  </si>
  <si>
    <t>bedneni*0,005</t>
  </si>
  <si>
    <t>polstare*0,018</t>
  </si>
  <si>
    <t>zaklop*0,014</t>
  </si>
  <si>
    <t>tramy4*0,008</t>
  </si>
  <si>
    <t>tramy5*0,033</t>
  </si>
  <si>
    <t>tramy6*0,045</t>
  </si>
  <si>
    <t>146</t>
  </si>
  <si>
    <t>997013831</t>
  </si>
  <si>
    <t>Poplatek za uložení na skládce (skládkovné) stavebního odpadu směsného kód odpadu 170 904</t>
  </si>
  <si>
    <t>-419712453</t>
  </si>
  <si>
    <t>Poplatek za uložení stavebního odpadu na skládce (skládkovné) směsného stavebního a demoličního zatříděného do Katalogu odpadů pod kódem 170 904</t>
  </si>
  <si>
    <t>"klempířina" 1,95</t>
  </si>
  <si>
    <t>"ostatní směsný ze stavby - obaly, úklid, rozvody ZTI, ÚT, Elektro" 20</t>
  </si>
  <si>
    <t>998</t>
  </si>
  <si>
    <t>Přesun hmot</t>
  </si>
  <si>
    <t>147</t>
  </si>
  <si>
    <t>998017003</t>
  </si>
  <si>
    <t>Přesun hmot s omezením mechanizace pro budovy v do 24 m</t>
  </si>
  <si>
    <t>1632448383</t>
  </si>
  <si>
    <t>Přesun hmot pro budovy občanské výstavby, bydlení, výrobu a služby s omezením mechanizace vodorovná dopravní vzdálenost do 100 m pro budovy s jakoukoliv nosnou konstrukcí výšky přes 12 do 24 m</t>
  </si>
  <si>
    <t>PSV</t>
  </si>
  <si>
    <t>Práce a dodávky PSV</t>
  </si>
  <si>
    <t>711</t>
  </si>
  <si>
    <t>Izolace proti vodě, vlhkosti a plynům</t>
  </si>
  <si>
    <t>148</t>
  </si>
  <si>
    <t>711111001</t>
  </si>
  <si>
    <t>Provedení izolace proti zemní vlhkosti vodorovné za studena nátěrem penetračním</t>
  </si>
  <si>
    <t>-715040859</t>
  </si>
  <si>
    <t>Provedení izolace proti zemní vlhkosti natěradly a tmely za studena na ploše vodorovné V nátěrem penetračním</t>
  </si>
  <si>
    <t>P01+P02</t>
  </si>
  <si>
    <t>149</t>
  </si>
  <si>
    <t>11163150</t>
  </si>
  <si>
    <t>lak asfaltový penetrační</t>
  </si>
  <si>
    <t>-1236966451</t>
  </si>
  <si>
    <t>57,5*0,0004 "Přepočtené koeficientem množství</t>
  </si>
  <si>
    <t>711111051</t>
  </si>
  <si>
    <t>Provedení izolace proti zemní vlhkosti vodorovné za studena 2x nátěr tekutou elastickou hydroizolací</t>
  </si>
  <si>
    <t>-456704587</t>
  </si>
  <si>
    <t>Provedení izolace proti zemní vlhkosti natěradly a tmely za studena na ploše vodorovné V dvojnásobným nátěrem tekutou elastickou hydroizolací</t>
  </si>
  <si>
    <t>P02+P11+P14</t>
  </si>
  <si>
    <t>151</t>
  </si>
  <si>
    <t>711112051</t>
  </si>
  <si>
    <t>Provedení izolace proti zemní vlhkosti svislé za studena 2x nátěr tekutou elastickou hydroizolací</t>
  </si>
  <si>
    <t>932841581</t>
  </si>
  <si>
    <t>Provedení izolace proti zemní vlhkosti natěradly a tmely za studena na ploše svislé S dvojnásobným nátěrem tekutou elastickou hydroizolací</t>
  </si>
  <si>
    <t>"1.05 Koupelna / WC" (1,2+1,2)*2,2</t>
  </si>
  <si>
    <t>"1.09 Koupelna / WC" (1,2+1,2)*2,2</t>
  </si>
  <si>
    <t>"1.13 Koupelna / WC" (1,2+1,2)*2,2</t>
  </si>
  <si>
    <t>"2.05 Koupelna / WC" (1,2+1,2)*2,2</t>
  </si>
  <si>
    <t>"2.09 Koupelna / WC" (1,2+1,2)*2,2</t>
  </si>
  <si>
    <t>"2.12 Koupelna / WC" (1,1+2,1+1,1)*2,2</t>
  </si>
  <si>
    <t>"3.NP"</t>
  </si>
  <si>
    <t>"3.04 Koupelna / WC" (1,2+1,2)*2,2</t>
  </si>
  <si>
    <t>"3.09 Koupelna / WC" (1,2+1,2)*2,2</t>
  </si>
  <si>
    <t>"3.13 Koupelna / WC" (1,2+1,2)*2,2</t>
  </si>
  <si>
    <t>152</t>
  </si>
  <si>
    <t>58581240</t>
  </si>
  <si>
    <t>fólie těsnící tekutá hydroizolační pro bezesparé utěsnění</t>
  </si>
  <si>
    <t>812852011</t>
  </si>
  <si>
    <t>88,64*1,75 "Přepočtené koeficientem množství</t>
  </si>
  <si>
    <t>153</t>
  </si>
  <si>
    <t>711141559</t>
  </si>
  <si>
    <t>Provedení izolace proti zemní vlhkosti pásy přitavením vodorovné NAIP</t>
  </si>
  <si>
    <t>-333301157</t>
  </si>
  <si>
    <t>Provedení izolace proti zemní vlhkosti pásy přitavením NAIP na ploše vodorovné V</t>
  </si>
  <si>
    <t>154</t>
  </si>
  <si>
    <t>62852015</t>
  </si>
  <si>
    <t>pásy s modifikovaným asfaltem vložka skelná tkanina</t>
  </si>
  <si>
    <t>-2078105661</t>
  </si>
  <si>
    <t>P01*2+P02*2</t>
  </si>
  <si>
    <t>115*1,2 "Přepočtené koeficientem množství</t>
  </si>
  <si>
    <t>155</t>
  </si>
  <si>
    <t>71181211R</t>
  </si>
  <si>
    <t>Systémový nátěr stěrkové hydroizolace vodorovné, svislé a podhledové plochy</t>
  </si>
  <si>
    <t>767103513</t>
  </si>
  <si>
    <t>Nátěr systémem polymercementové hydroizolační stěrky vč. přípravy a vyrovnání podkladu na vodorovné, svislé a podhledové ploše dle popisu v TZ</t>
  </si>
  <si>
    <t>Poznámka k položce:
Podrobná technologie provedení hydroizolačního souvrství a sanace podlahy, stěn a stropu dle sanačního průzkumu remmers 03.2018</t>
  </si>
  <si>
    <t>"podlaha" 4,82+15,32+45</t>
  </si>
  <si>
    <t>"stěny" 20,71+38,5+79,11</t>
  </si>
  <si>
    <t>"strop" (4,82+15,32+45)*1,05</t>
  </si>
  <si>
    <t>156</t>
  </si>
  <si>
    <t>711812512</t>
  </si>
  <si>
    <t>Izolace proti radonu a metanu na svislé ploše za studena nátěrem tl 6 mm</t>
  </si>
  <si>
    <t>-1685483678</t>
  </si>
  <si>
    <t>Izolace proti plynu radonu nebo metanu natěradly za studena na ploše svislé S nátěrem bitumenovým, tl. 6 mm</t>
  </si>
  <si>
    <t>157</t>
  </si>
  <si>
    <t>998711103</t>
  </si>
  <si>
    <t>Přesun hmot tonážní pro izolace proti vodě, vlhkosti a plynům v objektech výšky do 60 m</t>
  </si>
  <si>
    <t>-1541480934</t>
  </si>
  <si>
    <t>Přesun hmot pro izolace proti vodě, vlhkosti a plynům stanovený z hmotnosti přesunovaného materiálu vodorovná dopravní vzdálenost do 50 m v objektech výšky přes 12 do 60 m</t>
  </si>
  <si>
    <t>158</t>
  </si>
  <si>
    <t>998711181</t>
  </si>
  <si>
    <t>Příplatek k přesunu hmot tonážní 711 prováděný bez použití mechanizace</t>
  </si>
  <si>
    <t>506074504</t>
  </si>
  <si>
    <t>Přesun hmot pro izolace proti vodě, vlhkosti a plynům stanovený z hmotnosti přesunovaného materiálu Příplatek k cenám za přesun prováděný bez použití mechanizace pro jakoukoliv výšku objektu</t>
  </si>
  <si>
    <t>713</t>
  </si>
  <si>
    <t>Izolace tepelné</t>
  </si>
  <si>
    <t>159</t>
  </si>
  <si>
    <t>713111111</t>
  </si>
  <si>
    <t>Montáž izolace tepelné vrchem stropů volně kladenými rohožemi, pásy, dílci, deskami</t>
  </si>
  <si>
    <t>1314624733</t>
  </si>
  <si>
    <t>Montáž tepelné izolace stropů rohožemi, pásy, dílci, deskami, bloky (izolační materiál ve specifikaci) vrchem bez překrytí lepenkou kladenými volně</t>
  </si>
  <si>
    <t>160</t>
  </si>
  <si>
    <t>63150792</t>
  </si>
  <si>
    <t>pás tepelný pro všechny druhy nezatížených izolací λ=0,039 tl 180mm</t>
  </si>
  <si>
    <t>364812927</t>
  </si>
  <si>
    <t>58,52*1,04 "Přepočtené koeficientem množství</t>
  </si>
  <si>
    <t>161</t>
  </si>
  <si>
    <t>63150821</t>
  </si>
  <si>
    <t>pás tepelný pro všechny druhy nezatížených izolací λ=0,039 tl 80mm</t>
  </si>
  <si>
    <t>276022812</t>
  </si>
  <si>
    <t>162</t>
  </si>
  <si>
    <t>713121111</t>
  </si>
  <si>
    <t>Montáž izolace tepelné podlah volně kladenými rohožemi, pásy, dílci, deskami 1 vrstva</t>
  </si>
  <si>
    <t>812116952</t>
  </si>
  <si>
    <t>Montáž tepelné izolace podlah rohožemi, pásy, deskami, dílci, bloky (izolační materiál ve specifikaci) kladenými volně jednovrstvá</t>
  </si>
  <si>
    <t>163</t>
  </si>
  <si>
    <t>63150946</t>
  </si>
  <si>
    <t>deska tepelně izolační podlahová 1250x600 tl 35 mm</t>
  </si>
  <si>
    <t>258682448</t>
  </si>
  <si>
    <t>P13+P14</t>
  </si>
  <si>
    <t>62,4*1,04 "Přepočtené koeficientem množství</t>
  </si>
  <si>
    <t>164</t>
  </si>
  <si>
    <t>60715156</t>
  </si>
  <si>
    <t>deska dřevovláknitá zvukově a tepelně izolančnít tl 10mm</t>
  </si>
  <si>
    <t>2129386604</t>
  </si>
  <si>
    <t>P10+P11</t>
  </si>
  <si>
    <t>318,48*1,1 "Přepočtené koeficientem množství</t>
  </si>
  <si>
    <t>165</t>
  </si>
  <si>
    <t>713121121</t>
  </si>
  <si>
    <t>Montáž izolace tepelné podlah volně kladenými rohožemi, pásy, dílci, deskami 2 vrstvy</t>
  </si>
  <si>
    <t>40651638</t>
  </si>
  <si>
    <t>Montáž tepelné izolace podlah rohožemi, pásy, deskami, dílci, bloky (izolační materiál ve specifikaci) kladenými volně dvouvrstvá</t>
  </si>
  <si>
    <t>166</t>
  </si>
  <si>
    <t>28372305</t>
  </si>
  <si>
    <t>deska EPS 100 pro trvalé zatížení v tlaku (max. 2000 kg/m2) tl 50mm</t>
  </si>
  <si>
    <t>76724535</t>
  </si>
  <si>
    <t>P01+P02+P13+P14</t>
  </si>
  <si>
    <t>119,9*2,08 "Přepočtené koeficientem množství</t>
  </si>
  <si>
    <t>167</t>
  </si>
  <si>
    <t>713151111</t>
  </si>
  <si>
    <t>Montáž izolace tepelné střech šikmých kladené volně mezi krokve rohoží, pásů, desek</t>
  </si>
  <si>
    <t>-427213055</t>
  </si>
  <si>
    <t>Montáž tepelné izolace střech šikmých rohožemi, pásy, deskami (izolační materiál ve specifikaci) kladenými volně mezi krokve</t>
  </si>
  <si>
    <t>střecha*(0,86-0,12)/0,86</t>
  </si>
  <si>
    <t>168</t>
  </si>
  <si>
    <t>63150796</t>
  </si>
  <si>
    <t>plsť skelná pro izolaci mezi krokve λ=0,036  tl 140mm</t>
  </si>
  <si>
    <t>790320121</t>
  </si>
  <si>
    <t>244,824*1,04 "Přepočtené koeficientem množství</t>
  </si>
  <si>
    <t>169</t>
  </si>
  <si>
    <t>713151121</t>
  </si>
  <si>
    <t>Montáž izolace tepelné střech šikmých kladené volně pod krokve rohoží, pásů, desek</t>
  </si>
  <si>
    <t>-1855893895</t>
  </si>
  <si>
    <t>Montáž tepelné izolace střech šikmých rohožemi, pásy, deskami (izolační materiál ve specifikaci) kladenými volně pod krokve</t>
  </si>
  <si>
    <t>170</t>
  </si>
  <si>
    <t>63152186</t>
  </si>
  <si>
    <t>plsť izolační suchá výstavba λ=0,042 tl 120mm</t>
  </si>
  <si>
    <t>-271790652</t>
  </si>
  <si>
    <t>284,525*1,04 "Přepočtené koeficientem množství</t>
  </si>
  <si>
    <t>171</t>
  </si>
  <si>
    <t>713151141</t>
  </si>
  <si>
    <t>Montáž izolace tepelné střech šikmých parotěsné reflexní tl do 5 mm</t>
  </si>
  <si>
    <t>947963934</t>
  </si>
  <si>
    <t>Montáž tepelné izolace střech šikmých rohožemi, pásy, deskami (izolační materiál ve specifikaci) připevněné sponkami reflexní pod krokve parotěsná , tloušťka izolace do 5 mm</t>
  </si>
  <si>
    <t>172</t>
  </si>
  <si>
    <t>28355300</t>
  </si>
  <si>
    <t>pás podstřešní parotěsný tepelně izolační s reflexní Al vrstvou 25 x 0,97 m, tl. 4 mm tepelného odporu 0,53</t>
  </si>
  <si>
    <t>-369209760</t>
  </si>
  <si>
    <t>284,525*1,1 "Přepočtené koeficientem množství</t>
  </si>
  <si>
    <t>173</t>
  </si>
  <si>
    <t>713151211</t>
  </si>
  <si>
    <t>Montáž izolace tepelné nad krokvemi střech šikmých reflexní s difúzní spojovací páskou tl do 5 mm</t>
  </si>
  <si>
    <t>1681745639</t>
  </si>
  <si>
    <t>Montáž tepelné izolace střech šikmých rohožemi, pásy, deskami (izolační materiál ve specifikaci) připevněné sponkami reflexní nad krokve s difúzní spojovací páskou, tloušťka izolace do 5 mm</t>
  </si>
  <si>
    <t>174</t>
  </si>
  <si>
    <t>28329322</t>
  </si>
  <si>
    <t>fólie podstřešní paropropustná difúzní kontaktní 160 g/m2 (1,5 x 50 m)</t>
  </si>
  <si>
    <t>-590349154</t>
  </si>
  <si>
    <t>175</t>
  </si>
  <si>
    <t>713191133</t>
  </si>
  <si>
    <t>Montáž izolace tepelné podlah, stropů vrchem nebo střech překrytí fólií s přelepeným spojem</t>
  </si>
  <si>
    <t>-1077011388</t>
  </si>
  <si>
    <t>Montáž tepelné izolace stavebních konstrukcí - doplňky a konstrukční součásti podlah, stropů vrchem nebo střech překrytím fólií položenou volně s přelepením spojů</t>
  </si>
  <si>
    <t>176</t>
  </si>
  <si>
    <t>28329234</t>
  </si>
  <si>
    <t>fólie PE parotěsná tl 0,2mm</t>
  </si>
  <si>
    <t>468822486</t>
  </si>
  <si>
    <t>P01+P01obvod*0,1+P02+P02obvod*0,1+P10+P10obvod*0,1+P13+P13obvod*0,1+P11+P11obvod*0,1+P14+P14obvod*0,1</t>
  </si>
  <si>
    <t>490,922*1,1 "Přepočtené koeficientem množství</t>
  </si>
  <si>
    <t>177</t>
  </si>
  <si>
    <t>998713103</t>
  </si>
  <si>
    <t>Přesun hmot tonážní pro izolace tepelné v objektech v do 24 m</t>
  </si>
  <si>
    <t>1176545581</t>
  </si>
  <si>
    <t>Přesun hmot pro izolace tepelné stanovený z hmotnosti přesunovaného materiálu vodorovná dopravní vzdálenost do 50 m v objektech výšky přes 12 m do 24 m</t>
  </si>
  <si>
    <t>178</t>
  </si>
  <si>
    <t>998713181</t>
  </si>
  <si>
    <t>Příplatek k přesunu hmot tonážní 713 prováděný bez použití mechanizace</t>
  </si>
  <si>
    <t>509792253</t>
  </si>
  <si>
    <t>Přesun hmot pro izolace tepelné stanovený z hmotnosti přesunovaného materiálu Příplatek k cenám za přesun prováděný bez použití mechanizace pro jakoukoliv výšku objektu</t>
  </si>
  <si>
    <t>762</t>
  </si>
  <si>
    <t>Konstrukce tesařské</t>
  </si>
  <si>
    <t>179</t>
  </si>
  <si>
    <t>762083111</t>
  </si>
  <si>
    <t>Impregnace řeziva proti dřevokaznému hmyzu a houbám máčením třída ohrožení 1 a 2</t>
  </si>
  <si>
    <t>-1753595094</t>
  </si>
  <si>
    <t>Práce společné pro tesařské konstrukce impregnace řeziva máčením proti dřevokaznému hmyzu a houbám, třída ohrožení 1 a 2 (dřevo v interiéru)</t>
  </si>
  <si>
    <t>(P12/0,65)*1,12*0,06*0,1*1,25</t>
  </si>
  <si>
    <t>D1*0,02*0,18</t>
  </si>
  <si>
    <t>D2*0,06*0,18</t>
  </si>
  <si>
    <t>D3*0,06*0,18</t>
  </si>
  <si>
    <t>D4*0,14*0,18</t>
  </si>
  <si>
    <t>D5*0,14*0,18</t>
  </si>
  <si>
    <t>D6*0,14*0,18</t>
  </si>
  <si>
    <t>D7*0,14*0,18</t>
  </si>
  <si>
    <t>D8*0,08*0,18</t>
  </si>
  <si>
    <t>D9*0,18*0,18</t>
  </si>
  <si>
    <t>180</t>
  </si>
  <si>
    <t>762083121R</t>
  </si>
  <si>
    <t>Očištění a impregnace řeziva proti dřevokaznému hmyzu, houbám a plísním nástřikem třída ohrožení 1 a 2</t>
  </si>
  <si>
    <t>-1674129965</t>
  </si>
  <si>
    <t>Práce společné pro tesařské konstrukce, očištění řeziva a impregnace řeziva nástřikem proti dřevokaznému hmyzu, houbám a plísním, třída ohrožení 1 a 2 (dřevo v interiéru)</t>
  </si>
  <si>
    <t>"stáv. krovy 12x18 cm" (0,12*0,18*8,2)*14*2*0,75</t>
  </si>
  <si>
    <t>"stáv. vaznice 18x20 cm" (0,18*0,2*15,3)*2</t>
  </si>
  <si>
    <t>"stáv. pozednice 18x18 cm" (0,18*0,18*15,4)*2</t>
  </si>
  <si>
    <t>"stáv. sloupky 18x18 cm" (0,18*0,18*3,0)*5*2</t>
  </si>
  <si>
    <t>"stáv. výměny a ostatní - odhad" 0,35</t>
  </si>
  <si>
    <t>181</t>
  </si>
  <si>
    <t>762331812</t>
  </si>
  <si>
    <t>Demontáž vázaných kcí krovů z hranolů průřezové plochy do 224 cm2</t>
  </si>
  <si>
    <t>-1909751892</t>
  </si>
  <si>
    <t>Demontáž vázaných konstrukcí krovů sklonu do 60° z hranolů, hranolků, fošen, průřezové plochy přes 120 do 224 cm2</t>
  </si>
  <si>
    <t>"vzpěry 120x140x4300, 10 ks" 4,3*10</t>
  </si>
  <si>
    <t>182</t>
  </si>
  <si>
    <t>762331813</t>
  </si>
  <si>
    <t>Demontáž vázaných kcí krovů z hranolů průřezové plochy do 288 cm2</t>
  </si>
  <si>
    <t>-1900828728</t>
  </si>
  <si>
    <t>Demontáž vázaných konstrukcí krovů sklonu do 60° z hranolů, hranolků, fošen, průřezové plochy přes 224 do 288 cm2</t>
  </si>
  <si>
    <t>"kleštiny, 2x150x180 mm, dl. 5,8 m, 10 ks" 10*5,8*2</t>
  </si>
  <si>
    <t>183</t>
  </si>
  <si>
    <t>762331815</t>
  </si>
  <si>
    <t>Demontáž vázaných kcí krovů z hranolů průřezové plochy přes 450 cm2</t>
  </si>
  <si>
    <t>1967022969</t>
  </si>
  <si>
    <t>Demontáž vázaných konstrukcí krovů sklonu do 60° z hranolů, hranolků, fošen, průřezové plochy přes 450 do 600 cm2</t>
  </si>
  <si>
    <t>"vazné trámy, krov" 62,5</t>
  </si>
  <si>
    <t>184</t>
  </si>
  <si>
    <t>762332141</t>
  </si>
  <si>
    <t>Montáž vázaných kcí krovů pravidelných z hraněného řeziva plochy do 120 cm2 s ocelovými spojkami</t>
  </si>
  <si>
    <t>1312020381</t>
  </si>
  <si>
    <t>Montáž vázaných konstrukcí krovů střech pultových, sedlových, valbových, stanových čtvercového nebo obdélníkového půdorysu, z řeziva hraněného s použitím ocelových spojek (spojky ve specifikaci), průřezové plochy do 120 cm2</t>
  </si>
  <si>
    <t>"výkaz dřevěných prvků, B00, D1" 235,1</t>
  </si>
  <si>
    <t>"výkaz dřevěných prvků, B00, D2" 4,7*12</t>
  </si>
  <si>
    <t>"výkaz dřevěných prvků, B00, D3" 4,4*4</t>
  </si>
  <si>
    <t>185</t>
  </si>
  <si>
    <t>762332142</t>
  </si>
  <si>
    <t>Montáž vázaných kcí krovů pravidelných z hraněného řeziva plochy do 224 cm2 s ocelovými spojkami</t>
  </si>
  <si>
    <t>556396062</t>
  </si>
  <si>
    <t>Montáž vázaných konstrukcí krovů střech pultových, sedlových, valbových, stanových čtvercového nebo obdélníkového půdorysu, z řeziva hraněného s použitím ocelových spojek (spojky ve specifikaci), průřezové plochy přes 120 do 224 cm2</t>
  </si>
  <si>
    <t>"výkaz dřevěných prvků, B00, D8" 5,85*26</t>
  </si>
  <si>
    <t>186</t>
  </si>
  <si>
    <t>762332143</t>
  </si>
  <si>
    <t>Montáž vázaných kcí krovů pravidelných z hraněného řeziva plochy do 288 cm2 s ocelovými spojkami</t>
  </si>
  <si>
    <t>1295268791</t>
  </si>
  <si>
    <t>Montáž vázaných konstrukcí krovů střech pultových, sedlových, valbových, stanových čtvercového nebo obdélníkového půdorysu, z řeziva hraněného s použitím ocelových spojek (spojky ve specifikaci), průřezové plochy přes 224 do 288 cm2</t>
  </si>
  <si>
    <t>"výkaz dřevěných prvků, B00, D4" 2,25*6</t>
  </si>
  <si>
    <t>"výkaz dřevěných prvků, B00, D5" 3,4*2</t>
  </si>
  <si>
    <t>"výkaz dřevěných prvků, B00, D6" 2,3*2</t>
  </si>
  <si>
    <t>"výkaz dřevěných prvků, B00, D7" 3,45*2</t>
  </si>
  <si>
    <t>187</t>
  </si>
  <si>
    <t>762332144</t>
  </si>
  <si>
    <t>Montáž vázaných kcí krovů pravidelných z hraněného řeziva plochy do 450 cm2 s ocelovými spojkami</t>
  </si>
  <si>
    <t>1497123877</t>
  </si>
  <si>
    <t>Montáž vázaných konstrukcí krovů střech pultových, sedlových, valbových, stanových čtvercového nebo obdélníkového půdorysu, z řeziva hraněného s použitím ocelových spojek (spojky ve specifikaci), průřezové plochy přes 288 do 450 cm2</t>
  </si>
  <si>
    <t>"výkaz dřevěných prvků, B00, D9" 1,45*10</t>
  </si>
  <si>
    <t>188</t>
  </si>
  <si>
    <t>60511166</t>
  </si>
  <si>
    <t>řezivo jehličnaté hranol dl 4 - 6 m jakost I.</t>
  </si>
  <si>
    <t>1827484811</t>
  </si>
  <si>
    <t>5,106*1,15 "Přepočtené koeficientem množství</t>
  </si>
  <si>
    <t>189</t>
  </si>
  <si>
    <t>762341026</t>
  </si>
  <si>
    <t>Bednění střech rovných z desek OSB tl 22 mm na pero a drážku šroubovaných na krokve</t>
  </si>
  <si>
    <t>-1314317790</t>
  </si>
  <si>
    <t>Bednění a laťování bednění střech rovných sklonu do 60° s vyřezáním otvorů z dřevoštěpkových desek OSB šroubovaných na krokve na pero a drážku, tloušťky desky 22 mm</t>
  </si>
  <si>
    <t xml:space="preserve">"K.08 dle tabulky klempířských výrobků, plocha" (23,4*1,1+201,5*1,19) "odměřeno digitálně" </t>
  </si>
  <si>
    <t>"K.09 dle tabulky klempířských výrobků" 19</t>
  </si>
  <si>
    <t>190</t>
  </si>
  <si>
    <t>762342441</t>
  </si>
  <si>
    <t>Montáž lišt trojúhelníkových nebo kontralatí na střechách sklonu do 60°</t>
  </si>
  <si>
    <t>1396552816</t>
  </si>
  <si>
    <t>Bednění a laťování montáž lišt trojúhelníkových nebo kontralatí</t>
  </si>
  <si>
    <t>střecha/0,86</t>
  </si>
  <si>
    <t>191</t>
  </si>
  <si>
    <t>60514114</t>
  </si>
  <si>
    <t>řezivo jehličnaté latě střešní impregnované dl 4 m</t>
  </si>
  <si>
    <t>-1714192251</t>
  </si>
  <si>
    <t>střecha/0,86*0,05*0,05*1,25</t>
  </si>
  <si>
    <t>1,034*1,1 "Přepočtené koeficientem množství</t>
  </si>
  <si>
    <t>192</t>
  </si>
  <si>
    <t>762342812</t>
  </si>
  <si>
    <t>Demontáž laťování střech z latí osové vzdálenosti do 0,50 m</t>
  </si>
  <si>
    <t>-1987975224</t>
  </si>
  <si>
    <t>Demontáž bednění a laťování laťování střech sklonu do 60° se všemi nadstřešními konstrukcemi, z latí průřezové plochy do 25 cm2 při osové vzdálenosti přes 0,22 do 0,50 m</t>
  </si>
  <si>
    <t>193</t>
  </si>
  <si>
    <t>762395000</t>
  </si>
  <si>
    <t>Spojovací prostředky pro montáž krovu, bednění, laťování, světlíky, klíny</t>
  </si>
  <si>
    <t>1726542282</t>
  </si>
  <si>
    <t>Spojovací prostředky krovů, bednění a laťování, nadstřešních konstrukcí svory, prkna, hřebíky, pásová ocel, vruty</t>
  </si>
  <si>
    <t>194</t>
  </si>
  <si>
    <t>762511282</t>
  </si>
  <si>
    <t>Podlahové kce podkladové dvouvrstvé z desek OSB tl 2x12 mm broušených na pero a drážku lepených</t>
  </si>
  <si>
    <t>1589970425</t>
  </si>
  <si>
    <t>Podlahové konstrukce podkladové z dřevoštěpkových desek OSB dvouvrstvých lepených na pero a drážku 2x12 mm</t>
  </si>
  <si>
    <t>"P12"</t>
  </si>
  <si>
    <t>"skladba podkroví" 3,8*15,4</t>
  </si>
  <si>
    <t>195</t>
  </si>
  <si>
    <t>762522811</t>
  </si>
  <si>
    <t>Demontáž podlah s polštáři z prken tloušťky do 32 mm</t>
  </si>
  <si>
    <t>-1648632602</t>
  </si>
  <si>
    <t>Demontáž podlah s polštáři z prken tl. do 32 mm</t>
  </si>
  <si>
    <t>"nášlapná vrstva průjezd 1.NP" 36,3</t>
  </si>
  <si>
    <t>"nášlapná vrstva byty 1.NP" 124</t>
  </si>
  <si>
    <t>"nášlapná vrstva byty 2.NP" 160,3</t>
  </si>
  <si>
    <t>"nášlapná vrstva půda" 196,1</t>
  </si>
  <si>
    <t>196</t>
  </si>
  <si>
    <t>762526110</t>
  </si>
  <si>
    <t>Položení polštáře pod podlahy při osové vzdálenosti 65 cm</t>
  </si>
  <si>
    <t>1548085723</t>
  </si>
  <si>
    <t>Položení podlah položení polštářů pod podlahy osové vzdálenosti do 650 mm</t>
  </si>
  <si>
    <t>197</t>
  </si>
  <si>
    <t>1286097363</t>
  </si>
  <si>
    <t>198</t>
  </si>
  <si>
    <t>762595001</t>
  </si>
  <si>
    <t>Spojovací prostředky pro položení dřevěných podlah a zakrytí kanálů</t>
  </si>
  <si>
    <t>258300358</t>
  </si>
  <si>
    <t>Spojovací prostředky podlah a podkladových konstrukcí hřebíky, vruty</t>
  </si>
  <si>
    <t>199</t>
  </si>
  <si>
    <t>762811811</t>
  </si>
  <si>
    <t>Demontáž záklopů stropů z hrubých prken tl do 32 mm</t>
  </si>
  <si>
    <t>2073813009</t>
  </si>
  <si>
    <t>Demontáž záklopů stropů vrchních a zapuštěných z hrubých prken, tl. do 32 mm</t>
  </si>
  <si>
    <t>"záklop z prken 2x25 mm, 1.NP" 176,1*2</t>
  </si>
  <si>
    <t>"záklop z prken 1x25 mm, 1.NP" 118</t>
  </si>
  <si>
    <t>"záklop z prken 1x25 mm, 2.NP" 176,1</t>
  </si>
  <si>
    <t>200</t>
  </si>
  <si>
    <t>762822810</t>
  </si>
  <si>
    <t>Demontáž stropních trámů z hraněného řeziva průřezové plochy do 144 cm2</t>
  </si>
  <si>
    <t>-194583955</t>
  </si>
  <si>
    <t>Demontáž stropních trámů z hraněného řeziva, průřezové plochy do 144 cm2</t>
  </si>
  <si>
    <t>"dř. trámy v násypu - polštáře 120x120 mm, 12,8m, 16ks, 1.NP" 12,8*16</t>
  </si>
  <si>
    <t>"dř. trámy v násypu - polštáře 120x120 mm, 14,8m, 16ks, 2.NP" 14,8*16</t>
  </si>
  <si>
    <t>"dř. trámy v násypu - polštáře 120x120 mm, 14,8m, 16ks, půda" 14,8*16</t>
  </si>
  <si>
    <t>201</t>
  </si>
  <si>
    <t>762822840</t>
  </si>
  <si>
    <t>Demontáž stropních trámů z hraněného řeziva průřezové plochy do 540 cm2</t>
  </si>
  <si>
    <t>1360791543</t>
  </si>
  <si>
    <t>Demontáž stropních trámů z hraněného řeziva, průřezové plochy přes 450 do 540 cm2</t>
  </si>
  <si>
    <t>"dřevěné trámy v násypu 200x240 mm, 1.NP" 176,1</t>
  </si>
  <si>
    <t>"dřevěné trámy v násypu 200x240 mm, 2.NP" 139</t>
  </si>
  <si>
    <t>202</t>
  </si>
  <si>
    <t>762822850</t>
  </si>
  <si>
    <t>Demontáž stropních trámů z hraněného řeziva průřezové plochy přes 540 cm2</t>
  </si>
  <si>
    <t>-312228770</t>
  </si>
  <si>
    <t>Demontáž stropních trámů z hraněného řeziva, průřezové plochy přes 540 cm2</t>
  </si>
  <si>
    <t>"dřevěné trámy v násypu 240x240 mm, 1.NP" 150</t>
  </si>
  <si>
    <t>203</t>
  </si>
  <si>
    <t>762R00001</t>
  </si>
  <si>
    <t>Zřízení a odstranění provizorní výdřevy O1 vč. dodávky materiálu a aktivování</t>
  </si>
  <si>
    <t>1625726848</t>
  </si>
  <si>
    <t>204</t>
  </si>
  <si>
    <t>762R00002</t>
  </si>
  <si>
    <t>Zřízení a odstranění provizorní výdřevy O5 vč. dodávky materiálu a aktivování</t>
  </si>
  <si>
    <t>-231537994</t>
  </si>
  <si>
    <t>205</t>
  </si>
  <si>
    <t>762R00003</t>
  </si>
  <si>
    <t>Zřízení a odstranění provizorní výdřevy klenebných pasů průjezdu vč. dodávky materiálu a aktivování</t>
  </si>
  <si>
    <t>863546842</t>
  </si>
  <si>
    <t>206</t>
  </si>
  <si>
    <t>998762103</t>
  </si>
  <si>
    <t>Přesun hmot tonážní pro kce tesařské v objektech v do 24 m</t>
  </si>
  <si>
    <t>-1080738636</t>
  </si>
  <si>
    <t>Přesun hmot pro konstrukce tesařské stanovený z hmotnosti přesunovaného materiálu vodorovná dopravní vzdálenost do 50 m v objektech výšky přes 12 do 24 m</t>
  </si>
  <si>
    <t>207</t>
  </si>
  <si>
    <t>998762181</t>
  </si>
  <si>
    <t>Příplatek k přesunu hmot tonážní 762 prováděný bez použití mechanizace</t>
  </si>
  <si>
    <t>-711044086</t>
  </si>
  <si>
    <t>Přesun hmot pro konstrukce tesařské stanovený z hmotnosti přesunovaného materiálu Příplatek k cenám za přesun prováděný bez použití mechanizace pro jakoukoliv výšku objektu</t>
  </si>
  <si>
    <t>763</t>
  </si>
  <si>
    <t>Konstrukce suché výstavby</t>
  </si>
  <si>
    <t>208</t>
  </si>
  <si>
    <t>763181311</t>
  </si>
  <si>
    <t>Montáž jednokřídlové kovové zárubně v do 2,75 m SDK příčka</t>
  </si>
  <si>
    <t>686772801</t>
  </si>
  <si>
    <t>Výplně otvorů konstrukcí ze sádrokartonových desek montáž zárubně kovové s příslušenstvím pro příčky výšky do 2,75 m nebo zátěže dveřního křídla do 25 kg, s profily CW a UW jednokřídlové</t>
  </si>
  <si>
    <t>"pouze montáž, zárubně součástí dodávky dveří viz. díl 766" 22</t>
  </si>
  <si>
    <t>209</t>
  </si>
  <si>
    <t>763251111R</t>
  </si>
  <si>
    <t>Sádrovláknitá podlaha tl 18 mm z desek tl 18 mm bez podsypu</t>
  </si>
  <si>
    <t>220477024</t>
  </si>
  <si>
    <t>Podlaha ze sádrovláknitých desek na pero a drážku podlaha tl. 18 mm podlahové desky tl. 18 mm bez podsypu</t>
  </si>
  <si>
    <t>210</t>
  </si>
  <si>
    <t>763R00001</t>
  </si>
  <si>
    <t>D+M SDK obklad konstrukcí 2xdeska tl. 12,5 mm, do celkové tloušťky obkladu 25 mm, vyrovnávací stěna</t>
  </si>
  <si>
    <t>-164630335</t>
  </si>
  <si>
    <t>211</t>
  </si>
  <si>
    <t>763R00002</t>
  </si>
  <si>
    <t>D+M SDK obklad akustická předstěna 2 x SDK deska tl. 12,5mm, minerální izolace 60mm, (1xCW75 – např. W626, 2xGKB 12.5mm)</t>
  </si>
  <si>
    <t>1434136907</t>
  </si>
  <si>
    <t>212</t>
  </si>
  <si>
    <t>763R00003</t>
  </si>
  <si>
    <t>D+M SDK příčka mezibytová (EI30, REI 45) obklad konstrukcí protipožární , bezpečnostní RC3 – tl. 200mm – 4x SDK 12.5mm, vložený plech 0,6mm (2x) (např. W115 RC3)</t>
  </si>
  <si>
    <t>-369378225</t>
  </si>
  <si>
    <t>213</t>
  </si>
  <si>
    <t>763R00004</t>
  </si>
  <si>
    <t>D+M SDK příčky do tl. 150 mm, opláštění 2xdeska tl. 12,5 mm (např. W111)</t>
  </si>
  <si>
    <t>1732536629</t>
  </si>
  <si>
    <t>"navíc příčka nově vytvořené místnost 3.06 předsíň" 2,4*2,9</t>
  </si>
  <si>
    <t>214</t>
  </si>
  <si>
    <t>763R00005</t>
  </si>
  <si>
    <t>D+M SDK příčka mezibytová (EI30) obklad konstrukcí protipožární , bezpečnostní RC3 – tl. 150mm – 4x SDK 12.5mm (akustický SDK např. Diamant, vložený plech 0,6mm (2x) (např. W112 RC3)</t>
  </si>
  <si>
    <t>-552820375</t>
  </si>
  <si>
    <t>215</t>
  </si>
  <si>
    <t>763R00006</t>
  </si>
  <si>
    <t>D+M SDK příčky  tl. 150 mm, opláštění 2xdeska tl. 12,5 mm - voděodolný SDK (NAPŘ. W112, 4xGKBI 12.5mm)</t>
  </si>
  <si>
    <t>1630871603</t>
  </si>
  <si>
    <t>D+M SDK příčky tl. 150 mm, opláštění 2xdeska tl. 12,5 mm - voděodolný SDK (NAPŘ. W112, 4xGKBI 12.5mm)</t>
  </si>
  <si>
    <t>216</t>
  </si>
  <si>
    <t>763R00007</t>
  </si>
  <si>
    <t>D+M SDK příčky tl. 200, 250 mm, opláštění 2xdeska tl. 12,5 mm - voděodolný SDK (např. W116, 4xGKBI 12.5mm)</t>
  </si>
  <si>
    <t>565939272</t>
  </si>
  <si>
    <t>217</t>
  </si>
  <si>
    <t>763R00008</t>
  </si>
  <si>
    <t>D+M SDK příčky tl. 100 mm, opláštění 2xdeska tl. 12,5 mm - voděodolný SDK</t>
  </si>
  <si>
    <t>1614147067</t>
  </si>
  <si>
    <t>218</t>
  </si>
  <si>
    <t>763R00009</t>
  </si>
  <si>
    <t>D+M SDK předstěny instalační (pro umyvadlo, geberit)  2xdeska tl. 12,5 mm, voděodolný SDK do tloušťky kce. 150 mm (např. W626, 2xGKBI 12.5mm)</t>
  </si>
  <si>
    <t>1860478418</t>
  </si>
  <si>
    <t>D+M SDK předstěny instalační (pro umyvadlo, geberit) 2xdeska tl. 12,5 mm, voděodolný SDK do tloušťky kce. 150 mm (např. W626, 2xGKBI 12.5mm)</t>
  </si>
  <si>
    <t>219</t>
  </si>
  <si>
    <t>763R00010</t>
  </si>
  <si>
    <t>D+M SDK předstěny 2xdeska tl. 12,5 mm, voděodolný SDK do tloušťky kce. 150 mm</t>
  </si>
  <si>
    <t>-958626088</t>
  </si>
  <si>
    <t>220</t>
  </si>
  <si>
    <t>763R00011</t>
  </si>
  <si>
    <t>D+M SDK šachtová stěna s dvojitými profily (např. W629, 2x GKF 12.5mm, opláštění 2xdeska tl. 12,5 mm - protipožární SDK – EI 45</t>
  </si>
  <si>
    <t>317333269</t>
  </si>
  <si>
    <t>221</t>
  </si>
  <si>
    <t>763R00012</t>
  </si>
  <si>
    <t>D+M SDK protipožární opláštění krovových sloupků , opláštění 1xdeska tl. 15,0 mm - protipožární SDK – R 30</t>
  </si>
  <si>
    <t>1018023777</t>
  </si>
  <si>
    <t>222</t>
  </si>
  <si>
    <t>763R00013</t>
  </si>
  <si>
    <t>D+M SDK podhled bezesparý pouze s estetickou funkcí, tl. 12,5 mm, vč. nosného profilu roštu pro sdk</t>
  </si>
  <si>
    <t>324028470</t>
  </si>
  <si>
    <t>"1.NP" 98,5</t>
  </si>
  <si>
    <t>"2.NP" 156,96</t>
  </si>
  <si>
    <t>223</t>
  </si>
  <si>
    <t>763R00014</t>
  </si>
  <si>
    <t>D+M SDK podhled bezesparý, impregnovaný do vlhkých provozů tl. 12,5 mm,  vč. nosného profilu roštu pro sdk</t>
  </si>
  <si>
    <t>-461654372</t>
  </si>
  <si>
    <t>D+M SDK podhled bezesparý, impregnovaný do vlhkých provozů tl. 12,5 mm, vč. nosného profilu roštu pro sdk</t>
  </si>
  <si>
    <t>"1.NP" 11,4</t>
  </si>
  <si>
    <t>"2.NP" 11,21</t>
  </si>
  <si>
    <t>224</t>
  </si>
  <si>
    <t>763R00015</t>
  </si>
  <si>
    <t>D+M zavěšený podhled sdk s pož. odolností REI30 tl 1x12.5 mm,  vč. nosného profilu roštu pro sdk</t>
  </si>
  <si>
    <t>-1814852565</t>
  </si>
  <si>
    <t>D+M zavěšený podhled sdk s pož. odolností REI30 tl 1x12.5 mm, vč. nosného profilu roštu pro sdk</t>
  </si>
  <si>
    <t xml:space="preserve">Poznámka k položce:
Jednotková cena zahrnuje provedení podhledu v koupelných s deskami protipožárními, impregnovanými. </t>
  </si>
  <si>
    <t>"3.NP" 195,72</t>
  </si>
  <si>
    <t>358</t>
  </si>
  <si>
    <t>763R00017</t>
  </si>
  <si>
    <t>D+M zavěšený podhled sdk s pož. odolností REI45 tl 1x12.5 mm, vč. nosného profilu roštu pro sdk.</t>
  </si>
  <si>
    <t>2037569320</t>
  </si>
  <si>
    <t>"1.NP" 109,9</t>
  </si>
  <si>
    <t>"2.NP" 168,17</t>
  </si>
  <si>
    <t>225</t>
  </si>
  <si>
    <t>763182411</t>
  </si>
  <si>
    <t>SDK opláštění obvodu střešního okna z desek a UA profilů hloubky do 0,5 m</t>
  </si>
  <si>
    <t>1780391337</t>
  </si>
  <si>
    <t>Výplně otvorů konstrukcí ze sádrokartonových desek opláštění obvodu střešního okna z desek a UA profilů hloubky do 0,5 m</t>
  </si>
  <si>
    <t>53,14</t>
  </si>
  <si>
    <t>226</t>
  </si>
  <si>
    <t>763183111</t>
  </si>
  <si>
    <t>Montáž pouzdra posuvných dveří s jednou kapsou pro jedno křídlo šířky do 800 mm do SDK příčky</t>
  </si>
  <si>
    <t>-472324565</t>
  </si>
  <si>
    <t>Výplně otvorů konstrukcí ze sádrokartonových desek montáž stavebního pouzdra posuvných dveří do sádrokartonové příčky s jednou kapsou pro jedno dveřní křídlo, průchozí šířky do 800 mm</t>
  </si>
  <si>
    <t>227</t>
  </si>
  <si>
    <t>55331611</t>
  </si>
  <si>
    <t>pouzdro stavební  posuvných dveří jednopouzdrové  700 mm - standardní rozměr</t>
  </si>
  <si>
    <t>-1792793773</t>
  </si>
  <si>
    <t>228</t>
  </si>
  <si>
    <t>55331612</t>
  </si>
  <si>
    <t>pouzdro stavební posuvných dveří  jednopouzdrové  800 mm - standardní rozměr</t>
  </si>
  <si>
    <t>259700504</t>
  </si>
  <si>
    <t>229</t>
  </si>
  <si>
    <t>998763303</t>
  </si>
  <si>
    <t>Přesun hmot tonážní pro sádrokartonové konstrukce v objektech v do 24 m</t>
  </si>
  <si>
    <t>1675052865</t>
  </si>
  <si>
    <t>Přesun hmot pro konstrukce montované z desek sádrokartonových, sádrovláknitých, cementovláknitých nebo cementových stanovený z hmotnosti přesunovaného materiálu vodorovná dopravní vzdálenost do 50 m v objektech výšky přes 12 do 24 m</t>
  </si>
  <si>
    <t>230</t>
  </si>
  <si>
    <t>998763381</t>
  </si>
  <si>
    <t>Příplatek k přesunu hmot tonážní 763 SDK prováděný bez použití mechanizace</t>
  </si>
  <si>
    <t>-265185346</t>
  </si>
  <si>
    <t>Přesun hmot pro konstrukce montované z desek sádrokartonových, sádrovláknitých, cementovláknitých nebo cementových Příplatek k cenám za přesun prováděný bez použití mechanizace pro jakoukoliv výšku objektu</t>
  </si>
  <si>
    <t>764</t>
  </si>
  <si>
    <t>Konstrukce klempířské</t>
  </si>
  <si>
    <t>231</t>
  </si>
  <si>
    <t>764001821</t>
  </si>
  <si>
    <t>Demontáž krytiny ze svitků nebo tabulí do suti</t>
  </si>
  <si>
    <t>1145617410</t>
  </si>
  <si>
    <t>Demontáž klempířských konstrukcí krytiny ze svitků nebo tabulí do suti</t>
  </si>
  <si>
    <t>"plocha rizalitu" 30</t>
  </si>
  <si>
    <t>232</t>
  </si>
  <si>
    <t>764001831</t>
  </si>
  <si>
    <t>Demontáž krytiny z taškových tabulí do suti</t>
  </si>
  <si>
    <t>2051267816</t>
  </si>
  <si>
    <t>Demontáž klempířských konstrukcí krytiny z taškových tabulí do suti</t>
  </si>
  <si>
    <t>"plocha hl. střechy" 234</t>
  </si>
  <si>
    <t>233</t>
  </si>
  <si>
    <t>764001851</t>
  </si>
  <si>
    <t>Demontáž hřebene s větrací mřížkou nebo hřebenovým plechem do suti</t>
  </si>
  <si>
    <t>-464429571</t>
  </si>
  <si>
    <t>Demontáž klempířských konstrukcí oplechování hřebene s větrací mřížkou nebo podkladním plechem do suti</t>
  </si>
  <si>
    <t>234</t>
  </si>
  <si>
    <t>764002812</t>
  </si>
  <si>
    <t>Demontáž okapového plechu do suti v krytině skládané</t>
  </si>
  <si>
    <t>1989032388</t>
  </si>
  <si>
    <t>Demontáž klempířských konstrukcí okapového plechu do suti, v krytině skládané</t>
  </si>
  <si>
    <t>235</t>
  </si>
  <si>
    <t>764002821</t>
  </si>
  <si>
    <t>Demontáž střešního výlezu do suti</t>
  </si>
  <si>
    <t>-1203830808</t>
  </si>
  <si>
    <t>Demontáž klempířských konstrukcí střešního výlezu do suti</t>
  </si>
  <si>
    <t>236</t>
  </si>
  <si>
    <t>764002851</t>
  </si>
  <si>
    <t>Demontáž oplechování parapetů do suti</t>
  </si>
  <si>
    <t>-941340775</t>
  </si>
  <si>
    <t>Demontáž klempířských konstrukcí oplechování parapetů do suti</t>
  </si>
  <si>
    <t>237</t>
  </si>
  <si>
    <t>764002881</t>
  </si>
  <si>
    <t>Demontáž lemování střešních prostupů do suti</t>
  </si>
  <si>
    <t>-901851234</t>
  </si>
  <si>
    <t>Demontáž klempířských konstrukcí lemování střešních prostupů do suti</t>
  </si>
  <si>
    <t>238</t>
  </si>
  <si>
    <t>764004801</t>
  </si>
  <si>
    <t>Demontáž podokapního žlabu do suti</t>
  </si>
  <si>
    <t>-16021961</t>
  </si>
  <si>
    <t>Demontáž klempířských konstrukcí žlabu podokapního do suti</t>
  </si>
  <si>
    <t>239</t>
  </si>
  <si>
    <t>764004861</t>
  </si>
  <si>
    <t>Demontáž svodu do suti</t>
  </si>
  <si>
    <t>-67081356</t>
  </si>
  <si>
    <t>Demontáž klempířských konstrukcí svodu do suti</t>
  </si>
  <si>
    <t>240</t>
  </si>
  <si>
    <t>764042416</t>
  </si>
  <si>
    <t>Strukturovaná oddělovací vrstva s integrovanou pojistnou hydroizolací rš přes 670 do 800 mm</t>
  </si>
  <si>
    <t>-2035608882</t>
  </si>
  <si>
    <t>Strukturní odddělovací rohož se zabudovanou hydroizolací rš přes 670 do 800 mm</t>
  </si>
  <si>
    <t xml:space="preserve">"K.08 dle tabulky klempířských výrobků, plocha/0,8" (23,4*1,1+201,5*1,19)/0,8 "odměřeno digitálně" </t>
  </si>
  <si>
    <t>"K.09 dle tabulky klempířských výrobků" 19/0,8</t>
  </si>
  <si>
    <t>355,656*1,15 "Přepočtené koeficientem množství</t>
  </si>
  <si>
    <t>241</t>
  </si>
  <si>
    <t>764141313</t>
  </si>
  <si>
    <t>Krytina střechy rovné drážkováním ze svitků z TiZn lesklého plechu rš 670 mm sklonu do 60°</t>
  </si>
  <si>
    <t>-1832310421</t>
  </si>
  <si>
    <t>Krytina ze svitků nebo tabulí z titanzinkového lesklého válcovaného plechu s úpravou u okapů, prostupů a výčnělků střechy rovné drážkováním ze svitků rš 670 mm, sklon střechy přes 30 do 60°</t>
  </si>
  <si>
    <t xml:space="preserve">"K.08 dle tabulky klempířských výrobků" 23,4*1,1+201,5*1,19 "odměřeno digitálně" </t>
  </si>
  <si>
    <t>242</t>
  </si>
  <si>
    <t>764226444</t>
  </si>
  <si>
    <t>Oplechování parapetů rovných celoplošně lepené z Al plechu rš 330 mm</t>
  </si>
  <si>
    <t>-1122982460</t>
  </si>
  <si>
    <t>Oplechování parapetů z hliníkového plechu rovných celoplošně lepené, bez rohů rš 330 mm</t>
  </si>
  <si>
    <t>"K.01 dle tabulky klempířských výrobků" 12,3</t>
  </si>
  <si>
    <t>243</t>
  </si>
  <si>
    <t>764226446</t>
  </si>
  <si>
    <t>Oplechování parapetů rovných celoplošně lepené z Al plechu rš 500 mm</t>
  </si>
  <si>
    <t>-14197971</t>
  </si>
  <si>
    <t>Oplechování parapetů z hliníkového plechu rovných celoplošně lepené, bez rohů rš 500 mm</t>
  </si>
  <si>
    <t>"K.02 dle tabulky klempířských výrobků" 16,1</t>
  </si>
  <si>
    <t>244</t>
  </si>
  <si>
    <t>764241308R</t>
  </si>
  <si>
    <t>Oplechování větraného hřebene s větrací mřížkou z TiZn lesklého plechu rš 750 mm</t>
  </si>
  <si>
    <t>-508776803</t>
  </si>
  <si>
    <t>Oplechování střešních prvků z titanzinkového lesklého válcovaného plechu hřebene větraného, včetně větrací mřížky rš 750 mm, tl. 0,8 mm</t>
  </si>
  <si>
    <t>"K.07 dle tabulky klempířských výrobků" 15,4</t>
  </si>
  <si>
    <t>245</t>
  </si>
  <si>
    <t>764541303</t>
  </si>
  <si>
    <t>Žlab podokapní půlkruhový z TiZn lesklého plechu rš 250 mm</t>
  </si>
  <si>
    <t>-663110514</t>
  </si>
  <si>
    <t>Žlab podokapní z titanzinkového lesklého válcovaného plechu včetně háků a čel půlkruhový rš 250 mm</t>
  </si>
  <si>
    <t>"K.03 dle tabulky klempířských výrobků" 35,1</t>
  </si>
  <si>
    <t>246</t>
  </si>
  <si>
    <t>764541323</t>
  </si>
  <si>
    <t>Roh nebo kout půlkruhového podokapního žlabu z TiZn lesklého plechu rš 250 mm</t>
  </si>
  <si>
    <t>-1008517573</t>
  </si>
  <si>
    <t>Žlab podokapní z titanzinkového lesklého válcovaného plechu včetně háků a čel roh nebo kout, žlabu půlkruhového rš 250 mm</t>
  </si>
  <si>
    <t>"půdorys střechy" 6</t>
  </si>
  <si>
    <t>247</t>
  </si>
  <si>
    <t>764541342</t>
  </si>
  <si>
    <t>Kotlík oválný (trychtýřový) pro podokapní žlaby z TiZn lesklého plechu 250/80 mm</t>
  </si>
  <si>
    <t>1203016766</t>
  </si>
  <si>
    <t>Žlab podokapní z titanzinkového lesklého válcovaného plechu včetně háků a čel kotlík oválný (trychtýřový), rš žlabu/průměr svodu 250/80 mm</t>
  </si>
  <si>
    <t>"K.05 dle tabulky klempířských výrobků" 5</t>
  </si>
  <si>
    <t>248</t>
  </si>
  <si>
    <t>764547403</t>
  </si>
  <si>
    <t>Dilatace žlabů z TiZn plechu dilatačního vložením pásu s pryžovou vložkou rš 250 mm</t>
  </si>
  <si>
    <t>1126151547</t>
  </si>
  <si>
    <t>Dilatace žlabu z titanzinkovaného plechu vložením dilatačního pásu s pryžovou vložkou rš 250 mm</t>
  </si>
  <si>
    <t>"odborný odhad" 4</t>
  </si>
  <si>
    <t>249</t>
  </si>
  <si>
    <t>764548302</t>
  </si>
  <si>
    <t>Hranatý svod včetně objímek, kolen, odskoků z TiZn lesklého plechu o straně 80 mm</t>
  </si>
  <si>
    <t>576274590</t>
  </si>
  <si>
    <t>Svod z titanzinkového lesklého válcovaného plechu včetně objímek, kolen a odskoků hranatý, o straně 80 mm</t>
  </si>
  <si>
    <t>"K.04 dle tabulky klempířských výrobků" 29</t>
  </si>
  <si>
    <t>250</t>
  </si>
  <si>
    <t>764R00001</t>
  </si>
  <si>
    <t>D+M oplechování prostupu základny a manženty z titanzinkového plechu DN 160 dle K.10 tabulky klempířských prvků</t>
  </si>
  <si>
    <t>1881365635</t>
  </si>
  <si>
    <t>251</t>
  </si>
  <si>
    <t>764R00002</t>
  </si>
  <si>
    <t>D+M oplechování prostupu základny a manženty z titanzinkového plechu DN 250 dle K.11 tabulky klempířských prvků</t>
  </si>
  <si>
    <t>2142123045</t>
  </si>
  <si>
    <t>252</t>
  </si>
  <si>
    <t>764R00003</t>
  </si>
  <si>
    <t>D+M oplechování prostupu základny a manženty z titanzinkového plechu DN 160 dle K.12 tabulky klempířských prvků</t>
  </si>
  <si>
    <t>-448916846</t>
  </si>
  <si>
    <t>253</t>
  </si>
  <si>
    <t>764R00004</t>
  </si>
  <si>
    <t>D+M oplechování prostupu základny a manženty z titanzinkového plechu DN 125 dle K.13 tabulky klempířských prvků</t>
  </si>
  <si>
    <t>-287252825</t>
  </si>
  <si>
    <t>254</t>
  </si>
  <si>
    <t>998764103</t>
  </si>
  <si>
    <t>Přesun hmot tonážní pro konstrukce klempířské v objektech v do 24 m</t>
  </si>
  <si>
    <t>1021358761</t>
  </si>
  <si>
    <t>Přesun hmot pro konstrukce klempířské stanovený z hmotnosti přesunovaného materiálu vodorovná dopravní vzdálenost do 50 m v objektech výšky přes 12 do 24 m</t>
  </si>
  <si>
    <t>765</t>
  </si>
  <si>
    <t>Krytina skládaná</t>
  </si>
  <si>
    <t>255</t>
  </si>
  <si>
    <t>765115402</t>
  </si>
  <si>
    <t>Montáž držáku (mříže sněholamu, kulatiny) pro keramickou krytinu</t>
  </si>
  <si>
    <t>-1154310281</t>
  </si>
  <si>
    <t>Montáž střešních doplňků krytiny keramické protisněhové zábrany držáku (mříže sněholamu, kulatiny)</t>
  </si>
  <si>
    <t>"K.06 dle tabulky klempířských výrobků, délka v m / délka mříže" 17</t>
  </si>
  <si>
    <t>256</t>
  </si>
  <si>
    <t>59660033</t>
  </si>
  <si>
    <t>komplet protisněhový (držák mříže, sněhová mříž, spojka mříže)</t>
  </si>
  <si>
    <t>sada</t>
  </si>
  <si>
    <t>47641735</t>
  </si>
  <si>
    <t>257</t>
  </si>
  <si>
    <t>998765103</t>
  </si>
  <si>
    <t>Přesun hmot tonážní pro krytiny skládané v objektech v do 24 m</t>
  </si>
  <si>
    <t>936542826</t>
  </si>
  <si>
    <t>Přesun hmot pro krytiny skládané stanovený z hmotnosti přesunovaného materiálu vodorovná dopravní vzdálenost do 50 m na objektech výšky přes 12 do 24 m</t>
  </si>
  <si>
    <t>258</t>
  </si>
  <si>
    <t>998765181</t>
  </si>
  <si>
    <t>Příplatek k přesunu hmot tonážní 765 prováděný bez použití mechanizace</t>
  </si>
  <si>
    <t>-1546182029</t>
  </si>
  <si>
    <t>Přesun hmot pro krytiny skládané stanovený z hmotnosti přesunovaného materiálu Příplatek k cenám za přesun prováděný bez použití mechanizace pro jakoukoliv výšku objektu</t>
  </si>
  <si>
    <t>766</t>
  </si>
  <si>
    <t>Konstrukce truhlářské</t>
  </si>
  <si>
    <t>259</t>
  </si>
  <si>
    <t>766621R01</t>
  </si>
  <si>
    <t>D+M 2kř. plastového okna s nadsvětlíkem dle O.01 tabulky oken vč. kotvení, PÚ, příslušenství a utěsnění připojovací spáry</t>
  </si>
  <si>
    <t>-1533747974</t>
  </si>
  <si>
    <t>Poznámka k položce:
U = 1,1 W/m²K, 5k profil, mikroventilace, zasklení izolačním dvojsklem s termo rámečkem</t>
  </si>
  <si>
    <t>260</t>
  </si>
  <si>
    <t>766621R02</t>
  </si>
  <si>
    <t>D+M 2kř. plastového okna s nadsvětlíkem dle O.02 tabulky oken vč. kotvení, PÚ, příslušenství a utěsnění připojovací spáry</t>
  </si>
  <si>
    <t>-402427986</t>
  </si>
  <si>
    <t>261</t>
  </si>
  <si>
    <t>766621R03</t>
  </si>
  <si>
    <t>D+M 1kř. plastového okna dle O.03 tabulky oken vč. kotvení, PÚ, příslušenství a utěsnění připojovací spáry</t>
  </si>
  <si>
    <t>-445426113</t>
  </si>
  <si>
    <t>262</t>
  </si>
  <si>
    <t>766621R04</t>
  </si>
  <si>
    <t>D+M 2kř. plastového okna s nadsvětlíkem dle O.04 tabulky oken vč. kotvení, PÚ, příslušenství a utěsnění připojovací spáry</t>
  </si>
  <si>
    <t>-1563617722</t>
  </si>
  <si>
    <t>263</t>
  </si>
  <si>
    <t>766621R05</t>
  </si>
  <si>
    <t>D+M 2kř. plastového okna s nadsvětlíkem dle O.05 tabulky oken vč. kotvení, PÚ, příslušenství a utěsnění připojovací spáry</t>
  </si>
  <si>
    <t>-862903020</t>
  </si>
  <si>
    <t>264</t>
  </si>
  <si>
    <t>766621R06</t>
  </si>
  <si>
    <t>D+M 1kř. plastového okna dle O.09 tabulky oken vč. kotvení, PÚ, příslušenství a utěsnění připojovací spáry</t>
  </si>
  <si>
    <t>-1675179501</t>
  </si>
  <si>
    <t>265</t>
  </si>
  <si>
    <t>766621R07</t>
  </si>
  <si>
    <t>D+M 1kř. plastového okna dle O.10 tabulky oken vč. kotvení, PÚ, příslušenství a utěsnění připojovací spáry</t>
  </si>
  <si>
    <t>1470968691</t>
  </si>
  <si>
    <t>Poznámka k položce:
U = 1,1 W/m²K, akustický útlum 43 dB, 5k profil, mikroventilace, zasklení izolačním dvojsklem s termo rámečkem</t>
  </si>
  <si>
    <t>266</t>
  </si>
  <si>
    <t>766621R08</t>
  </si>
  <si>
    <t>D+M 2kř. plastových dveří s nadsvětlíkem dle O.11 tabulky oken vč. kotvení, PÚ, příslušenství a utěsnění připojovací spáry</t>
  </si>
  <si>
    <t>-1915590486</t>
  </si>
  <si>
    <t>267</t>
  </si>
  <si>
    <t>76666R001</t>
  </si>
  <si>
    <t>D+M vnitřního dubového parapetu hl. 370 mm vč. povrchové úpravy dle T.01 tabulky truhlářských prvků</t>
  </si>
  <si>
    <t>2076999133</t>
  </si>
  <si>
    <t>268</t>
  </si>
  <si>
    <t>76666R002</t>
  </si>
  <si>
    <t>D+M vnitřního dubového parapetu hl. 260 mm vč. povrchové úpravy dle T.02 tabulky truhlářských prvků</t>
  </si>
  <si>
    <t>-677206490</t>
  </si>
  <si>
    <t>269</t>
  </si>
  <si>
    <t>76666R003</t>
  </si>
  <si>
    <t>D+M vnitřního dubového parapetu proměnné hl. 510-600 mm vč. povrchové úpravy dle T.03 tabulky truhlářských prvků</t>
  </si>
  <si>
    <t>-1411724165</t>
  </si>
  <si>
    <t>76666R004</t>
  </si>
  <si>
    <t>D+M vnitřního parapetu z MDF desky hl. 150 mm vč. povrchové úpravy dle T.04 tabulky truhlářských prvků</t>
  </si>
  <si>
    <t>589820294</t>
  </si>
  <si>
    <t>271</t>
  </si>
  <si>
    <t>76666R005</t>
  </si>
  <si>
    <t>D+M kuchyňské linky vč. korpusu, dvířek, kování, pracovní desky a příslušenství dle PD (bez horních skříněk)</t>
  </si>
  <si>
    <t>1398970184</t>
  </si>
  <si>
    <t>272</t>
  </si>
  <si>
    <t>76666R006</t>
  </si>
  <si>
    <t>D+M kuchyňské linky horních skříněk vč. korpusu, dvířek, kování a příslušenství dle PD</t>
  </si>
  <si>
    <t>674368161</t>
  </si>
  <si>
    <t>273</t>
  </si>
  <si>
    <t>766671R01</t>
  </si>
  <si>
    <t>D+M střešního okna 78x160 cm dle O.06 tabulky oken vč. lemování, zateplovací sady, manžety z pojistné a parotěsné fólie a ostatního příslušenství</t>
  </si>
  <si>
    <t>-341369408</t>
  </si>
  <si>
    <t>Poznámka k položce:
U = 1,1 W/m²K, akustický útlum 38 dB</t>
  </si>
  <si>
    <t>274</t>
  </si>
  <si>
    <t>766671R02</t>
  </si>
  <si>
    <t>D+M střešního okna 78x118 cm dle O.07 tabulky oken vč. lemování, zateplovací sady, manžety z pojistné a parotěsné fólie a ostatního příslušenství</t>
  </si>
  <si>
    <t>437110050</t>
  </si>
  <si>
    <t>275</t>
  </si>
  <si>
    <t>766671R03</t>
  </si>
  <si>
    <t>D+M střešního okna sdruženého 78x160+92 cm dle O.08 tabulky oken vč. lemování, zateplovací sady, manžety z pojistné a parotěsné fólie a ostatního příslušenství</t>
  </si>
  <si>
    <t>1236630170</t>
  </si>
  <si>
    <t>276</t>
  </si>
  <si>
    <t>766695213</t>
  </si>
  <si>
    <t>Montáž truhlářských prahů dveří 1křídlových šířky přes 10 cm</t>
  </si>
  <si>
    <t>1851553362</t>
  </si>
  <si>
    <t>Montáž ostatních truhlářských konstrukcí prahů dveří jednokřídlových, šířky přes 100 mm</t>
  </si>
  <si>
    <t>277</t>
  </si>
  <si>
    <t>61187182R</t>
  </si>
  <si>
    <t>práh dveřní dřevěný dubový tl 2cm dl 92cm š 20cm</t>
  </si>
  <si>
    <t>-404418756</t>
  </si>
  <si>
    <t>"Dle tabulky truhlářských prvků, T.06" 2</t>
  </si>
  <si>
    <t>278</t>
  </si>
  <si>
    <t>61187181</t>
  </si>
  <si>
    <t>práh dveřní dřevěný dubový tl 2cm dl 92cm š 15cm</t>
  </si>
  <si>
    <t>940646089</t>
  </si>
  <si>
    <t>"Dle tabulky truhlářských prvků, T.05" 8</t>
  </si>
  <si>
    <t>279</t>
  </si>
  <si>
    <t>76762R100</t>
  </si>
  <si>
    <t>D+M vnitřních dveří 90x197 cm s PO EI 30, BT 3 vč. zárubně, kování, příslušenství a PÚ dle D02 tabulky dveří</t>
  </si>
  <si>
    <t>-1459729276</t>
  </si>
  <si>
    <t>280</t>
  </si>
  <si>
    <t>76762R101</t>
  </si>
  <si>
    <t>D+M vnitřních dveří 90x197 cm s PO EI 30, BT 3 vč. zárubně, kování, příslušenství a PÚ dle D03 tabulky dveří</t>
  </si>
  <si>
    <t>809399737</t>
  </si>
  <si>
    <t>281</t>
  </si>
  <si>
    <t>76762R102</t>
  </si>
  <si>
    <t>D+M vnitřních dveří 90x197 cm s PO EI 30, BT 3 vč. zárubně, kování, příslušenství a PÚ dle D04 tabulky dveří</t>
  </si>
  <si>
    <t>-454283375</t>
  </si>
  <si>
    <t>282</t>
  </si>
  <si>
    <t>76762R103</t>
  </si>
  <si>
    <t>D+M vnitřních dveří 100x197 cm s PO EI 30 - C vč. zárubně, kování, příslušenství a PÚ dle D05 tabulky dveří</t>
  </si>
  <si>
    <t>-739301183</t>
  </si>
  <si>
    <t>283</t>
  </si>
  <si>
    <t>76762R104</t>
  </si>
  <si>
    <t>D+M vnitřních dveří 100x197 cm s PO EW 30 - C vč. zárubně, kování, příslušenství a PÚ dle D06 tabulky dveří</t>
  </si>
  <si>
    <t>192023204</t>
  </si>
  <si>
    <t>284</t>
  </si>
  <si>
    <t>76762R105</t>
  </si>
  <si>
    <t>D+M vnitřních dveří 60x197 cm vč. zárubně, kování, příslušenství a PÚ dle D07 tabulky dveří</t>
  </si>
  <si>
    <t>1717853721</t>
  </si>
  <si>
    <t>285</t>
  </si>
  <si>
    <t>76762R106</t>
  </si>
  <si>
    <t>D+M vnitřních dveří 70x197 cm vč. zárubně, kování, příslušenství a PÚ dle D08 tabulky dveří</t>
  </si>
  <si>
    <t>968101939</t>
  </si>
  <si>
    <t>286</t>
  </si>
  <si>
    <t>76762R107</t>
  </si>
  <si>
    <t>D+M vnitřních dveří 80x197 cm vč. zárubně, kování, příslušenství a PÚ dle D09 tabulky dveří</t>
  </si>
  <si>
    <t>-313938432</t>
  </si>
  <si>
    <t>287</t>
  </si>
  <si>
    <t>76762R108</t>
  </si>
  <si>
    <t>D+M vnitřních dveří 70x197 cm vč. zárubně, kování, příslušenství a PÚ dle D10 tabulky dveří</t>
  </si>
  <si>
    <t>974527667</t>
  </si>
  <si>
    <t>288</t>
  </si>
  <si>
    <t>76762R109</t>
  </si>
  <si>
    <t>D+M vnitřních posuvných dveří 70x197 cm vč. zárubně, kování, příslušenství a PÚ dle D11 tabulky dveří</t>
  </si>
  <si>
    <t>-319294883</t>
  </si>
  <si>
    <t>289</t>
  </si>
  <si>
    <t>76762R110</t>
  </si>
  <si>
    <t>D+M vnitřních dveří 70x197 cm vč. zárubně, kování, příslušenství a PÚ dle D12 tabulky dveří</t>
  </si>
  <si>
    <t>683833027</t>
  </si>
  <si>
    <t>290</t>
  </si>
  <si>
    <t>76762R111</t>
  </si>
  <si>
    <t>D+M vnitřních prosklených dveří 80x197 cm vč. zárubně, kování, příslušenství a PÚ dle D13 tabulky dveří</t>
  </si>
  <si>
    <t>-1541133332</t>
  </si>
  <si>
    <t>291</t>
  </si>
  <si>
    <t>76762R112</t>
  </si>
  <si>
    <t>D+M vnitřních prosklených dveří 80x197 cm vč. zárubně, kování, příslušenství a PÚ dle D14 tabulky dveří</t>
  </si>
  <si>
    <t>1961629741</t>
  </si>
  <si>
    <t>292</t>
  </si>
  <si>
    <t>76762R113</t>
  </si>
  <si>
    <t>D+M vnitřních prosklených posuvných dveří 80x197 cm vč. zárubně, kování, příslušenství a PÚ dle D15 tabulky dveří</t>
  </si>
  <si>
    <t>-1056886834</t>
  </si>
  <si>
    <t>293</t>
  </si>
  <si>
    <t>76762R114</t>
  </si>
  <si>
    <t>D+M vnitřních dveří 90x197 cm vč. zárubně, kování, příslušenství a PÚ dle D16 tabulky dveří</t>
  </si>
  <si>
    <t>-1871196958</t>
  </si>
  <si>
    <t>294</t>
  </si>
  <si>
    <t>76762R115</t>
  </si>
  <si>
    <t>D+M vnitřních 2kř. prosklených dveří 125x197 cm vč. zárubně, kování, příslušenství a PÚ dle D17 tabulky dveří</t>
  </si>
  <si>
    <t>393279803</t>
  </si>
  <si>
    <t>295</t>
  </si>
  <si>
    <t>76762R116</t>
  </si>
  <si>
    <t>D+M 2kř. dřevěných vrat s nadsvětlíkem vč. zárubně, kování, příslušenství a PÚ dle D18 tabulky dveří</t>
  </si>
  <si>
    <t>-1428151896</t>
  </si>
  <si>
    <t>296</t>
  </si>
  <si>
    <t>76762R117</t>
  </si>
  <si>
    <t>D+M 2kř. dřevěných vrat s nadsvětlíkem vč. zárubně, kování, příslušenství a PÚ dle D19 tabulky dveří</t>
  </si>
  <si>
    <t>-869111352</t>
  </si>
  <si>
    <t>297</t>
  </si>
  <si>
    <t>998766103</t>
  </si>
  <si>
    <t>Přesun hmot tonážní pro konstrukce truhlářské v objektech v do 24 m</t>
  </si>
  <si>
    <t>-1135873632</t>
  </si>
  <si>
    <t>Přesun hmot pro konstrukce truhlářské stanovený z hmotnosti přesunovaného materiálu vodorovná dopravní vzdálenost do 50 m v objektech výšky přes 12 do 24 m</t>
  </si>
  <si>
    <t>298</t>
  </si>
  <si>
    <t>998766181</t>
  </si>
  <si>
    <t>Příplatek k přesunu hmot tonážní 766 prováděný bez použití mechanizace</t>
  </si>
  <si>
    <t>-2077627758</t>
  </si>
  <si>
    <t>Přesun hmot pro konstrukce truhlářské stanovený z hmotnosti přesunovaného materiálu Příplatek k ceně za přesun prováděný bez použití mechanizace pro jakoukoliv výšku objektu</t>
  </si>
  <si>
    <t>767</t>
  </si>
  <si>
    <t>Konstrukce zámečnické</t>
  </si>
  <si>
    <t>299</t>
  </si>
  <si>
    <t>76666R100</t>
  </si>
  <si>
    <t>D+M prosklené stěny s dveřmi z hliníkových profilů s PO EI 30, BT 3 vč. zárubně, kování, příslušenství a PÚ dle D01 tabulky dveří</t>
  </si>
  <si>
    <t>-533987423</t>
  </si>
  <si>
    <t>300</t>
  </si>
  <si>
    <t>76762R001</t>
  </si>
  <si>
    <t>D+M ocelových vyrovnávacích schůdků vč. kotvení a povrchové úpravy dle Z.01 tabulky zámečnických prvků</t>
  </si>
  <si>
    <t>304236459</t>
  </si>
  <si>
    <t>301</t>
  </si>
  <si>
    <t>76762R002</t>
  </si>
  <si>
    <t>Repase zábradlí schodiště vč. doplnění chybějících prvků a doplnění prvků z kulatiny dle Z.02 tabulky zámečnických prvků</t>
  </si>
  <si>
    <t>-357596100</t>
  </si>
  <si>
    <t>302</t>
  </si>
  <si>
    <t>76762R003</t>
  </si>
  <si>
    <t>D+M oplocení výšky 163 cm vč. výplně, 2kř. branky, příslušenství, kotvení a povrchové úpravy dle Z.03 tabulky zámečnických prvků</t>
  </si>
  <si>
    <t>126896933</t>
  </si>
  <si>
    <t>303</t>
  </si>
  <si>
    <t>76762R004</t>
  </si>
  <si>
    <t>D+M svařovaného roštu střešní lávky vč. systémových držáku a povrchové úpravy dle Z.04 tabulky zámečnických prvků</t>
  </si>
  <si>
    <t>-1227848382</t>
  </si>
  <si>
    <t>304</t>
  </si>
  <si>
    <t>76762R005</t>
  </si>
  <si>
    <t>D+M nášlapný stupeň vč. systémového kotvení a povrchové úpravy dle Z.05 tabulky zámečnických prvků</t>
  </si>
  <si>
    <t>-1214271435</t>
  </si>
  <si>
    <t>305</t>
  </si>
  <si>
    <t>76762R006</t>
  </si>
  <si>
    <t>D+M krycí mřížky suterénních oken v rámu vč. kotvení a povrchové úpravy dle Z.06 tabulky zámečnických prvků</t>
  </si>
  <si>
    <t>1920233685</t>
  </si>
  <si>
    <t>306</t>
  </si>
  <si>
    <t>76762R007</t>
  </si>
  <si>
    <t>D+M ochranné stěny z tahokovu TK01 vč. kotvení a povrchové úpravy dle Z.07 tabulky zámečnických prvků</t>
  </si>
  <si>
    <t>-702390568</t>
  </si>
  <si>
    <t>307</t>
  </si>
  <si>
    <t>76762R008</t>
  </si>
  <si>
    <t>D+M ochranné stěny z tahokovu TK02 vč. kotvení a povrchové úpravy dle Z.08 tabulky zámečnických prvků</t>
  </si>
  <si>
    <t>16404123</t>
  </si>
  <si>
    <t>308</t>
  </si>
  <si>
    <t>76762R009</t>
  </si>
  <si>
    <t>D+M stěn sklepních kójí z tahokovu TK03 vč. kotvení a povrchové úpravy dle Z.09 tabulky zámečnických prvků</t>
  </si>
  <si>
    <t>-769493249</t>
  </si>
  <si>
    <t>309</t>
  </si>
  <si>
    <t>76762R010</t>
  </si>
  <si>
    <t>D+M atypické zámečnické konstrukce vč. kotvení a povrchové úpravy dle dokumentace</t>
  </si>
  <si>
    <t>402991535</t>
  </si>
  <si>
    <t>D+M atypické zámečnické konstrukce vč. kotvení a povrchové úpravy dle dokumentace.</t>
  </si>
  <si>
    <t>Poznámka k položce:
Jednotková cena zahrnuje veškerý montážní materiál vč. případné podpěrné a provizorní konstrukce, cementové malty a pod.</t>
  </si>
  <si>
    <t>"výkaz oceli krov, B00" 2499,349</t>
  </si>
  <si>
    <t>"výkaz oceli 1.NP, B00" 6055,152</t>
  </si>
  <si>
    <t>"výkaz oceli 2.NP, B00" 12668,82</t>
  </si>
  <si>
    <t>"svary, prořez, spojovací a mont. materiál - odborný odhad 15%" MS2*0,15</t>
  </si>
  <si>
    <t>310</t>
  </si>
  <si>
    <t>998767103</t>
  </si>
  <si>
    <t>Přesun hmot tonážní pro zámečnické konstrukce v objektech v do 24 m</t>
  </si>
  <si>
    <t>-1053822983</t>
  </si>
  <si>
    <t>Přesun hmot pro zámečnické konstrukce stanovený z hmotnosti přesunovaného materiálu vodorovná dopravní vzdálenost do 50 m v objektech výšky přes 12 do 24 m</t>
  </si>
  <si>
    <t>311</t>
  </si>
  <si>
    <t>998767181</t>
  </si>
  <si>
    <t>Příplatek k přesunu hmot tonážní 767 prováděný bez použití mechanizace</t>
  </si>
  <si>
    <t>867239698</t>
  </si>
  <si>
    <t>Přesun hmot pro zámečnické konstrukce stanovený z hmotnosti přesunovaného materiálu Příplatek k cenám za přesun prováděný bez použití mechanizace pro jakoukoliv výšku objektu</t>
  </si>
  <si>
    <t>771</t>
  </si>
  <si>
    <t>Podlahy z dlaždic</t>
  </si>
  <si>
    <t>312</t>
  </si>
  <si>
    <t>771471810</t>
  </si>
  <si>
    <t>Demontáž soklíků z dlaždic keramických kladených do malty rovných</t>
  </si>
  <si>
    <t>-1320486709</t>
  </si>
  <si>
    <t>dmtždlažba*1,5</t>
  </si>
  <si>
    <t>313</t>
  </si>
  <si>
    <t>771474112</t>
  </si>
  <si>
    <t>Montáž soklíků z dlaždic keramických rovných flexibilní lepidlo v do 90 mm</t>
  </si>
  <si>
    <t>-1380994783</t>
  </si>
  <si>
    <t>Montáž soklíků z dlaždic keramických lepených flexibilním lepidlem rovných výšky přes 65 do 90 mm</t>
  </si>
  <si>
    <t>"2.13 WC, skladba P11, sokl" 4</t>
  </si>
  <si>
    <t>314</t>
  </si>
  <si>
    <t>59761003</t>
  </si>
  <si>
    <t>dlaždice keramické koupelnové (barevné) a ve společných prostorách dle tabulky materiálů</t>
  </si>
  <si>
    <t>411966673</t>
  </si>
  <si>
    <t>4*0,2 "Přepočtené koeficientem množství</t>
  </si>
  <si>
    <t>315</t>
  </si>
  <si>
    <t>771571810</t>
  </si>
  <si>
    <t>Demontáž podlah z dlaždic keramických kladených do malty</t>
  </si>
  <si>
    <t>1644208432</t>
  </si>
  <si>
    <t>"1.NP" 16,8</t>
  </si>
  <si>
    <t>"2.NP" 15,8</t>
  </si>
  <si>
    <t>316</t>
  </si>
  <si>
    <t>771574113</t>
  </si>
  <si>
    <t>Montáž podlah keramických režných hladkých lepených flexibilním lepidlem do 12 ks/m2</t>
  </si>
  <si>
    <t>-139357556</t>
  </si>
  <si>
    <t>Montáž podlah z dlaždic keramických lepených flexibilním lepidlem režných nebo glazovaných hladkých přes 9 do 12 ks/ m2</t>
  </si>
  <si>
    <t>317</t>
  </si>
  <si>
    <t>280963424</t>
  </si>
  <si>
    <t>"1.05 Koupelna / WC, skladba P02, plocha" 4,1</t>
  </si>
  <si>
    <t>"1.09 Koupelna / WC, skladba P02, plocha" 3,8</t>
  </si>
  <si>
    <t>"2.05 Koupelna / WC, skladba P11, plocha" 3,91</t>
  </si>
  <si>
    <t>"2.09 Koupelna / WC, skladba P11, plocha" 3,6</t>
  </si>
  <si>
    <t>"2.12 Koupelna / WC, skladba P11, plocha" 3,7</t>
  </si>
  <si>
    <t>"2.13 WC, skladba P11, plocha" 1,22</t>
  </si>
  <si>
    <t>"3.04 Koupelna / WC, skladba P11, plocha" 4,8</t>
  </si>
  <si>
    <t>"3.09 Koupelna / WC, skladba P11, plocha" 4,11</t>
  </si>
  <si>
    <t>"3.13 Koupelna / WC, skladba P11, plocha" 4,2</t>
  </si>
  <si>
    <t>"1.13 Koupelna / WC, skladba P14, plocha" 3,5</t>
  </si>
  <si>
    <t>36,94*1,15 "Přepočtené koeficientem množství</t>
  </si>
  <si>
    <t>318</t>
  </si>
  <si>
    <t>771579191</t>
  </si>
  <si>
    <t>Příplatek k montáž podlah keramických za plochu do 5 m2</t>
  </si>
  <si>
    <t>-121976984</t>
  </si>
  <si>
    <t>Montáž podlah z dlaždic keramických Příplatek k cenám za plochu do 5 m2 jednotlivě</t>
  </si>
  <si>
    <t>319</t>
  </si>
  <si>
    <t>771591111</t>
  </si>
  <si>
    <t>Podlahy penetrace podkladu</t>
  </si>
  <si>
    <t>-876796997</t>
  </si>
  <si>
    <t>Podlahy - ostatní práce penetrace podkladu</t>
  </si>
  <si>
    <t>320</t>
  </si>
  <si>
    <t>771591115</t>
  </si>
  <si>
    <t>Podlahy spárování silikonem</t>
  </si>
  <si>
    <t>-279688155</t>
  </si>
  <si>
    <t>Podlahy - ostatní práce spárování silikonem</t>
  </si>
  <si>
    <t>"1.05 Koupelna / WC, skladba P02, sokl" 7,5</t>
  </si>
  <si>
    <t>"1.09 Koupelna / WC, skladba P02, sokl" 7,2</t>
  </si>
  <si>
    <t>Mezisoučet P02sokl</t>
  </si>
  <si>
    <t>"1.13 Koupelna / WC, skladba P14, sokl" 6,9</t>
  </si>
  <si>
    <t>Mezisoučet P14sokl</t>
  </si>
  <si>
    <t>"2.05 Koupelna / WC, skladba P11, sokl" 7,4</t>
  </si>
  <si>
    <t>"2.09 Koupelna / WC, skladba P11, sokl" 7</t>
  </si>
  <si>
    <t>"2.12 Koupelna / WC, skladba P11, sokl" 7,1</t>
  </si>
  <si>
    <t>"3.04 Koupelna / WC, skladba P11, sokl" 8,1</t>
  </si>
  <si>
    <t>"3.09 Koupelna / WC, skladba P11, sokl" 7,6</t>
  </si>
  <si>
    <t>"3.13 Koupelna / WC, skladba P11, sokl" 7,5</t>
  </si>
  <si>
    <t>Mezisoučet P11sokl</t>
  </si>
  <si>
    <t>dlažba_sokl</t>
  </si>
  <si>
    <t>321</t>
  </si>
  <si>
    <t>771990112</t>
  </si>
  <si>
    <t>Vyrovnání podkladu samonivelační stěrkou tl 4 mm pevnosti 30 Mpa</t>
  </si>
  <si>
    <t>561577062</t>
  </si>
  <si>
    <t>Vyrovnání podkladní vrstvy samonivelační stěrkou tl. 4 mm, min. pevnosti 30 MPa</t>
  </si>
  <si>
    <t>"plovoucí podlahy" P01+P10+P13</t>
  </si>
  <si>
    <t>"keramická dlažba" P02+P11+P14</t>
  </si>
  <si>
    <t>322</t>
  </si>
  <si>
    <t>771990192</t>
  </si>
  <si>
    <t>Příplatek k vyrovnání podkladu dlažby samonivelační stěrkou pevnosti 30 Mpa ZKD 1 mm tloušťky</t>
  </si>
  <si>
    <t>103580844</t>
  </si>
  <si>
    <t>Vyrovnání podkladní vrstvy samonivelační stěrkou tl. 4 mm, min. pevnosti Příplatek k cenám za každý další 1 mm tloušťky, min. pevnosti 30 MPa</t>
  </si>
  <si>
    <t>775</t>
  </si>
  <si>
    <t>Podlahy skládané</t>
  </si>
  <si>
    <t>323</t>
  </si>
  <si>
    <t>775413110</t>
  </si>
  <si>
    <t>Montáž podlahové lišty ze dřeva tvrdého nebo měkkého přibíjené s přetmelením</t>
  </si>
  <si>
    <t>2126019933</t>
  </si>
  <si>
    <t>Montáž podlahového soklíku nebo lišty obvodové (soklové) dřevěné bez základního nátěru lišty ze dřeva tvrdého nebo měkkého, v přírodní barvě přibíjené, s přetmelením</t>
  </si>
  <si>
    <t>324</t>
  </si>
  <si>
    <t>28411007</t>
  </si>
  <si>
    <t>lišta soklová MDF 18 x 58 mm</t>
  </si>
  <si>
    <t>1029419400</t>
  </si>
  <si>
    <t>lišta soklová MDF 18 x 58 mm v barvě podlahy, délka 2600 mm</t>
  </si>
  <si>
    <t>"1.02 Předsíň, skladba P01, sokl" 4,5</t>
  </si>
  <si>
    <t>"1.03 Kuchyně, skladba P01, sokl" 10,84</t>
  </si>
  <si>
    <t>"1.04 Obývací pokoj / ložnice, skladba P01, sokl" 18,7</t>
  </si>
  <si>
    <t>"1.06 Šatna, skladba P01, sokl" 5,24</t>
  </si>
  <si>
    <t>"1.07 Předsíň, skladba P01, sokl" 5,07</t>
  </si>
  <si>
    <t>"1.08 Kuchyně, skladba P01, sokl" 8,42</t>
  </si>
  <si>
    <t>Mezisoučet P01sokl</t>
  </si>
  <si>
    <t>"2.02 Předsíň, skladba P10, sokl" 4,64</t>
  </si>
  <si>
    <t>"2.03 Kuchyně, skladba P10, sokl" 14,38</t>
  </si>
  <si>
    <t>"2.04 Obývací pokoj / ložnice, skladba P10, sokl" 18,9</t>
  </si>
  <si>
    <t>"2.06 Šatna, skladba P10, sokl" 4,94</t>
  </si>
  <si>
    <t>"2.07 Předsíň, skladba P10, sokl" 5,29</t>
  </si>
  <si>
    <t>"2.08 Kuchyně, skladba P10, sokl" 8,54</t>
  </si>
  <si>
    <t>"2.10 Pokoj / jídelní kout, skladba P10, sokl" 19,65</t>
  </si>
  <si>
    <t>"2.11 Předsíň, skladba P10, sokl" 18,75</t>
  </si>
  <si>
    <t>"2.14 Obývací pokoj / jídelní kout, skladba P10, sokl" 19,35</t>
  </si>
  <si>
    <t>"2.15 Ložnice, skladba P10, sokl" 15,1</t>
  </si>
  <si>
    <t>"2.16 Pokoj, skladba P10, sokl" 17,2</t>
  </si>
  <si>
    <t>"3.02 Předsíň, skladba P10, sokl" 10,25</t>
  </si>
  <si>
    <t>"3.03 Obývací pokoj / kuchyně, skladba P10, sokl" 20,45</t>
  </si>
  <si>
    <t>"3.05 Ložnice, skladba P10, sokl" 21</t>
  </si>
  <si>
    <t>"3.07 Předsíň, skladba P10, sokl" 7,8</t>
  </si>
  <si>
    <t>"3.08 Obývací pokoj / kuchyňský kout, skladba P10, sokl" 20,8</t>
  </si>
  <si>
    <t>"3.11 Pokoj, skladba P10, sokl" 9,2</t>
  </si>
  <si>
    <t>"3.12 Ložnice, skladba P10, sokl" 14,3</t>
  </si>
  <si>
    <t>"3.14 Šatna, skladba P10, sokl" 7,8</t>
  </si>
  <si>
    <t>"3.15 Obývací pokoj / kuchyňský kout, skladba P10, sokl" 23,6</t>
  </si>
  <si>
    <t>Mezisoučet P10sokl</t>
  </si>
  <si>
    <t>"1.10 Pokoj / jídelní kout, skladba P13, sokl" 19,35</t>
  </si>
  <si>
    <t>"1.11 Předsíň, skladba P13, sokl" 5,38</t>
  </si>
  <si>
    <t>"1.12 Kuchyně, skladba P13, sokl" 8,63</t>
  </si>
  <si>
    <t>"1.14 Obývací pokoj / jídelní kout, skladba P13, sokl" 19,05</t>
  </si>
  <si>
    <t>Mezisoučet P13sokl</t>
  </si>
  <si>
    <t>387,12*1,2 "Přepočtené koeficientem množství</t>
  </si>
  <si>
    <t>325</t>
  </si>
  <si>
    <t>775429121</t>
  </si>
  <si>
    <t>Montáž podlahové lišty přechodové připevněné vruty</t>
  </si>
  <si>
    <t>549181017</t>
  </si>
  <si>
    <t>Montáž lišty přechodové (vyrovnávací) připevněné vruty</t>
  </si>
  <si>
    <t>0,7*(3+4+3)</t>
  </si>
  <si>
    <t>0,8*(3+5+5)</t>
  </si>
  <si>
    <t>326</t>
  </si>
  <si>
    <t>55343110</t>
  </si>
  <si>
    <t>profil přechodový Al narážecí 30 mm stříbro</t>
  </si>
  <si>
    <t>68413143</t>
  </si>
  <si>
    <t>17,4*1,3 "Přepočtené koeficientem množství</t>
  </si>
  <si>
    <t>327</t>
  </si>
  <si>
    <t>775541151</t>
  </si>
  <si>
    <t>Montáž podlah plovoucích z lamel laminátových</t>
  </si>
  <si>
    <t>499467560</t>
  </si>
  <si>
    <t>Montáž podlah plovoucích z velkoplošných lamel dýhovaných a laminovaných bez podložky, spojovaných zaklapnutím</t>
  </si>
  <si>
    <t>328</t>
  </si>
  <si>
    <t>61152124</t>
  </si>
  <si>
    <t xml:space="preserve">podlaha laminátová-zámkový spoj 7x192x1285 mm </t>
  </si>
  <si>
    <t>460247263</t>
  </si>
  <si>
    <t>podlaha laminátová-zámkový spoj 7x192x1285 mm</t>
  </si>
  <si>
    <t>Poznámka k položce:
Zátěžová třída 23, třída obrusu AC3</t>
  </si>
  <si>
    <t>"1.02 Předsíň, skladba P01, plocha" 2,9</t>
  </si>
  <si>
    <t>"1.03 Kuchyně, skladba P01, plocha" 12,2</t>
  </si>
  <si>
    <t>"1.04 Obývací pokoj / ložnice, skladba P01, plocha" 20,2</t>
  </si>
  <si>
    <t>"1.06 Šatna, skladba P01, plocha" 3,5</t>
  </si>
  <si>
    <t>"1.07 Předsíň, skladba P01, plocha" 3,9</t>
  </si>
  <si>
    <t>"1.08 Kuchyně, skladba P01, plocha" 6,9</t>
  </si>
  <si>
    <t>"2.02 Předsíň, skladba P10, plocha" 3,2</t>
  </si>
  <si>
    <t>"2.03 Kuchyně, skladba P10, plocha" 12,07</t>
  </si>
  <si>
    <t>"2.04 Obývací pokoj / ložnice, skladba P10, plocha" 20,4</t>
  </si>
  <si>
    <t>"2.06 Šatna, skladba P10, plocha" 3,4</t>
  </si>
  <si>
    <t>"2.07 Předsíň, skladba P10, plocha" 4,3</t>
  </si>
  <si>
    <t>"2.08 Kuchyně, skladba P10, plocha" 6,94</t>
  </si>
  <si>
    <t>"2.10 Pokoj / jídelní kout, skladba P10, plocha" 24,9</t>
  </si>
  <si>
    <t>"2.11 Předsíň, skladba P10, plocha" 13,63</t>
  </si>
  <si>
    <t>"2.14 Obývací pokoj / jídelní kout, skladba P10, plocha" 23,8</t>
  </si>
  <si>
    <t>"2.15 Ložnice, skladba P10, plocha" 14,6</t>
  </si>
  <si>
    <t>"2.16 Pokoj, skladba P10, plocha" 17,8</t>
  </si>
  <si>
    <t>"3.02 Předsíň, skladba P10, plocha" 9,3</t>
  </si>
  <si>
    <t>"3.03 Obývací pokoj / kuchyně, skladba P10, plocha" 24</t>
  </si>
  <si>
    <t>"3.05 Ložnice, skladba P10, plocha" 22,5</t>
  </si>
  <si>
    <t>"3.07 Předsíň, skladba P10, plocha" 5,6</t>
  </si>
  <si>
    <t>"3.08 Obývací pokoj / kuchyňský kout, skladba P10, plocha" 27,9</t>
  </si>
  <si>
    <t>"3.11 Pokoj, skladba P10, plocha" 6,8</t>
  </si>
  <si>
    <t>"3.12 Ložnice, skladba P10, plocha" 15,1</t>
  </si>
  <si>
    <t>"3.14 Šatna, skladba P10, plocha" 4,5</t>
  </si>
  <si>
    <t>"3.15 Obývací pokoj / kuchyňský kout, skladba P10, plocha" 32,2</t>
  </si>
  <si>
    <t>"1.10 Pokoj / jídelní kout, skladba P13, plocha" 24,2</t>
  </si>
  <si>
    <t>"1.11 Předsíň, skladba P13, plocha" 4,1</t>
  </si>
  <si>
    <t>"1.12 Kuchyně, skladba P13, plocha" 7,1</t>
  </si>
  <si>
    <t>"1.14 Obývací pokoj / jídelní kout, skladba P13, plocha" 23,5</t>
  </si>
  <si>
    <t>Mezisoučet P13</t>
  </si>
  <si>
    <t>401,44*1,12 "Přepočtené koeficientem množství</t>
  </si>
  <si>
    <t>329</t>
  </si>
  <si>
    <t>775591191</t>
  </si>
  <si>
    <t>Montáž podložky vyrovnávací a tlumící pro plovoucí podlahy</t>
  </si>
  <si>
    <t>-2117190179</t>
  </si>
  <si>
    <t>Ostatní prvky pro plovoucí podlahy montáž podložky vyrovnávací a tlumící</t>
  </si>
  <si>
    <t>P01+P10+P13</t>
  </si>
  <si>
    <t>330</t>
  </si>
  <si>
    <t>61155362</t>
  </si>
  <si>
    <t>podložka izolační z pěnového PE s parozábranou 3 mm na povrchu s LDPE folií 0,1 mm celková šíře 1,1 m</t>
  </si>
  <si>
    <t>2035884825</t>
  </si>
  <si>
    <t>331</t>
  </si>
  <si>
    <t>998775103</t>
  </si>
  <si>
    <t>Přesun hmot tonážní pro podlahy dřevěné v objektech v do 24 m</t>
  </si>
  <si>
    <t>1480168409</t>
  </si>
  <si>
    <t>Přesun hmot pro podlahy skládané stanovený z hmotnosti přesunovaného materiálu vodorovná dopravní vzdálenost do 50 m v objektech výšky přes 12 do 24 m</t>
  </si>
  <si>
    <t>332</t>
  </si>
  <si>
    <t>998775181</t>
  </si>
  <si>
    <t>Příplatek k přesunu hmot tonážní 775 prováděný bez použití mechanizace</t>
  </si>
  <si>
    <t>1079816327</t>
  </si>
  <si>
    <t>Přesun hmot pro podlahy skládané stanovený z hmotnosti přesunovaného materiálu Příplatek k cenám za přesun prováděný bez použití mechanizace pro jakoukoliv výšku objektu</t>
  </si>
  <si>
    <t>777</t>
  </si>
  <si>
    <t>Podlahy lité</t>
  </si>
  <si>
    <t>333</t>
  </si>
  <si>
    <t>777111111</t>
  </si>
  <si>
    <t>Vysátí podkladu před provedením lité podlahy</t>
  </si>
  <si>
    <t>784562309</t>
  </si>
  <si>
    <t>Příprava podkladu před provedením litých podlah vysátí</t>
  </si>
  <si>
    <t>334</t>
  </si>
  <si>
    <t>777511R01</t>
  </si>
  <si>
    <t>D+M skladby stěrky, tloušťky do 5 mm vč. přípravy podkladu</t>
  </si>
  <si>
    <t>-510689979</t>
  </si>
  <si>
    <t>Poznámka k položce:
Skladba
1) příprava podkladu vč. kontaktní penetrace na křemičitosilikátové bázi
2) adhezní stěrka, ref. standard WP SULFATEX
3) izolace polymercement sulfátoodolná stěrka 3 vrstvy
4) nášlapná vrstva</t>
  </si>
  <si>
    <t>"01.01a Chodba, skladba P04, plocha" 4,82</t>
  </si>
  <si>
    <t>"01.02 Tech. místnost, skladba P04, plocha" 15,32</t>
  </si>
  <si>
    <t>"01.03 Sklepy, skladba P04, plocha" 45</t>
  </si>
  <si>
    <t>335</t>
  </si>
  <si>
    <t>777911111</t>
  </si>
  <si>
    <t>Tuhé napojení lité podlahy na stěnu nebo sokl</t>
  </si>
  <si>
    <t>-674743068</t>
  </si>
  <si>
    <t>Napojení na stěnu nebo sokl fabionem z epoxidové stěrky plněné pískem tuhé</t>
  </si>
  <si>
    <t>"01.01a Chodba, skladba P04, sokl" 7,93</t>
  </si>
  <si>
    <t>"01.02 Tech. místnost, skladba P04, sokl" 13,73</t>
  </si>
  <si>
    <t>"01.03 Sklepy, skladba P04, sokl" 30,6</t>
  </si>
  <si>
    <t>P04sokl</t>
  </si>
  <si>
    <t>336</t>
  </si>
  <si>
    <t>998777103</t>
  </si>
  <si>
    <t>Přesun hmot tonážní pro podlahy lité v objektech v do 24 m</t>
  </si>
  <si>
    <t>2001123946</t>
  </si>
  <si>
    <t>Přesun hmot pro podlahy lité stanovený z hmotnosti přesunovaného materiálu vodorovná dopravní vzdálenost do 50 m v objektech výšky přes 12 do 24 m</t>
  </si>
  <si>
    <t>337</t>
  </si>
  <si>
    <t>998777181</t>
  </si>
  <si>
    <t>Příplatek k přesunu hmot tonážní 777 prováděný bez použití mechanizace</t>
  </si>
  <si>
    <t>-366249578</t>
  </si>
  <si>
    <t>Přesun hmot pro podlahy lité stanovený z hmotnosti přesunovaného materiálu Příplatek k cenám za přesun prováděný bez použití mechanizace pro jakoukoliv výšku objektu</t>
  </si>
  <si>
    <t>781</t>
  </si>
  <si>
    <t>Dokončovací práce - obklady</t>
  </si>
  <si>
    <t>338</t>
  </si>
  <si>
    <t>781474112</t>
  </si>
  <si>
    <t>Montáž obkladů vnitřních keramických hladkých do 12 ks/m2 lepených flexibilním lepidlem</t>
  </si>
  <si>
    <t>2039206790</t>
  </si>
  <si>
    <t>Montáž obkladů vnitřních stěn z dlaždic keramických lepených flexibilním lepidlem režných nebo glazovaných hladkých přes 6 do 12 ks/m2</t>
  </si>
  <si>
    <t>339</t>
  </si>
  <si>
    <t>59761001</t>
  </si>
  <si>
    <t>obkládačky keramické koupelnové (barevné) přes 4 do 12 ks/m2</t>
  </si>
  <si>
    <t>-764553138</t>
  </si>
  <si>
    <t>"1.01c Úklidová komora, obklad P03/04/05, plocha" 6,9</t>
  </si>
  <si>
    <t>"1.05 Koupelna / WC, obklad P03/04/05, plocha" 18,04</t>
  </si>
  <si>
    <t>"1.09 Koupelna / WC, obklad P03/04/05, plocha" 17,08</t>
  </si>
  <si>
    <t>"1.13 Koupelna / WC, obklad P03/04/05, plocha" 16,6</t>
  </si>
  <si>
    <t>"2.05 Koupelna / WC, obklad P03/04/05, plocha" 17,56</t>
  </si>
  <si>
    <t>"2.09 Koupelna / WC, obklad P03/04/05, plocha" 16,84</t>
  </si>
  <si>
    <t>"2.12 Koupelna / WC, obklad P03/04/05, plocha" 17,08+0,75*0,6</t>
  </si>
  <si>
    <t>"3.04 Koupelna / WC, obklad P03/04/05, plocha" 19,72</t>
  </si>
  <si>
    <t>"3.09 Koupelna / WC, obklad P03/04/05, plocha" 18,28</t>
  </si>
  <si>
    <t>"3.13 Koupelna / WC, obklad P03/04/05, plocha" 18,28</t>
  </si>
  <si>
    <t>166,83*1,12 "Přepočtené koeficientem množství</t>
  </si>
  <si>
    <t>340</t>
  </si>
  <si>
    <t>781479191</t>
  </si>
  <si>
    <t>Příplatek k montáži obkladů vnitřních keramických hladkých za plochu do 10 m2</t>
  </si>
  <si>
    <t>226675205</t>
  </si>
  <si>
    <t>Montáž obkladů vnitřních stěn z dlaždic keramických Příplatek k cenám za plochu do 10 m2 jednotlivě</t>
  </si>
  <si>
    <t>341</t>
  </si>
  <si>
    <t>781494111</t>
  </si>
  <si>
    <t>Plastové profily rohové lepené flexibilním lepidlem</t>
  </si>
  <si>
    <t>-1673386444</t>
  </si>
  <si>
    <t>Ostatní prvky plastové profily ukončovací a dilatační lepené flexibilním lepidlem rohové</t>
  </si>
  <si>
    <t>"2.12" 2,1</t>
  </si>
  <si>
    <t>342</t>
  </si>
  <si>
    <t>781494211</t>
  </si>
  <si>
    <t>Plastové profily vanové lepené flexibilním lepidlem</t>
  </si>
  <si>
    <t>-1197048105</t>
  </si>
  <si>
    <t>Ostatní prvky plastové profily ukončovací a dilatační lepené flexibilním lepidlem vanové</t>
  </si>
  <si>
    <t>"1.01c Úklidová komora" 0</t>
  </si>
  <si>
    <t>"1.05 Koupelna / WC" (0,9+0,9)</t>
  </si>
  <si>
    <t>"1.09 Koupelna / WC" (0,9+0,9)</t>
  </si>
  <si>
    <t>"1.13 Koupelna / WC" (0,9+0,9)</t>
  </si>
  <si>
    <t>"2.05 Koupelna / WC" (0,9+0,9)</t>
  </si>
  <si>
    <t>"2.09 Koupelna / WC" (0,9+0,9)</t>
  </si>
  <si>
    <t>"2.12 Koupelna / WC" (0,75+2,1+0,75)</t>
  </si>
  <si>
    <t>"3.04 Koupelna / WC" (0,9+0,9)</t>
  </si>
  <si>
    <t>"3.09 Koupelna / WC" (0,9+0,9)</t>
  </si>
  <si>
    <t>"3.13 Koupelna / WC" (0,9+0,9)</t>
  </si>
  <si>
    <t>343</t>
  </si>
  <si>
    <t>781495111</t>
  </si>
  <si>
    <t>Penetrace podkladu vnitřních obkladů</t>
  </si>
  <si>
    <t>579493378</t>
  </si>
  <si>
    <t>Ostatní prvky ostatní práce penetrace podkladu</t>
  </si>
  <si>
    <t>344</t>
  </si>
  <si>
    <t>781495141</t>
  </si>
  <si>
    <t>Průnik obkladem kruhový do DN 30 bez izolace</t>
  </si>
  <si>
    <t>2101932764</t>
  </si>
  <si>
    <t>Ostatní prvky průnik obkladem kruhový, bez izolace do 30 DN</t>
  </si>
  <si>
    <t>"1.01c Úklidová komora" 2</t>
  </si>
  <si>
    <t>"1.05 Koupelna / WC" 8</t>
  </si>
  <si>
    <t>"1.09 Koupelna / WC" 8</t>
  </si>
  <si>
    <t>"1.13 Koupelna / WC" 8</t>
  </si>
  <si>
    <t>"2.05 Koupelna / WC" 8</t>
  </si>
  <si>
    <t>"2.09 Koupelna / WC" 8</t>
  </si>
  <si>
    <t>"2.12 Koupelna / WC" 8</t>
  </si>
  <si>
    <t>"3.04 Koupelna / WC" 8</t>
  </si>
  <si>
    <t>"3.09 Koupelna / WC" 8</t>
  </si>
  <si>
    <t>"3.13 Koupelna / WC" 8</t>
  </si>
  <si>
    <t>345</t>
  </si>
  <si>
    <t>781495142</t>
  </si>
  <si>
    <t>Průnik obkladem kruhový do DN 90 bez izolace</t>
  </si>
  <si>
    <t>-174591315</t>
  </si>
  <si>
    <t>Ostatní prvky průnik obkladem kruhový, bez izolace přes 30 do 90 DN</t>
  </si>
  <si>
    <t>"1.01c Úklidová komora" 1</t>
  </si>
  <si>
    <t>"1.05 Koupelna / WC" 3</t>
  </si>
  <si>
    <t>"1.09 Koupelna / WC" 3</t>
  </si>
  <si>
    <t>"1.13 Koupelna / WC" 3</t>
  </si>
  <si>
    <t>"2.05 Koupelna / WC" 3</t>
  </si>
  <si>
    <t>"2.09 Koupelna / WC" 3</t>
  </si>
  <si>
    <t>"2.12 Koupelna / WC" 3</t>
  </si>
  <si>
    <t>"3.04 Koupelna / WC" 3</t>
  </si>
  <si>
    <t>"3.09 Koupelna / WC" 3</t>
  </si>
  <si>
    <t>"3.13 Koupelna / WC" 3</t>
  </si>
  <si>
    <t>346</t>
  </si>
  <si>
    <t>781495143</t>
  </si>
  <si>
    <t>Průnik obkladem kruhový přes DN 90 bez izolace</t>
  </si>
  <si>
    <t>2008308276</t>
  </si>
  <si>
    <t>Ostatní prvky průnik obkladem kruhový, bez izolace přes 90 DN</t>
  </si>
  <si>
    <t>"1.05 Koupelna / WC" 1</t>
  </si>
  <si>
    <t>"1.09 Koupelna / WC" 1</t>
  </si>
  <si>
    <t>"1.13 Koupelna / WC" 1</t>
  </si>
  <si>
    <t>"2.05 Koupelna / WC" 1</t>
  </si>
  <si>
    <t>"2.09 Koupelna / WC" 1</t>
  </si>
  <si>
    <t>"2.12 Koupelna / WC" 1</t>
  </si>
  <si>
    <t>"3.04 Koupelna / WC" 1</t>
  </si>
  <si>
    <t>"3.09 Koupelna / WC" 1</t>
  </si>
  <si>
    <t>"3.13 Koupelna / WC" 1</t>
  </si>
  <si>
    <t>347</t>
  </si>
  <si>
    <t>998781103</t>
  </si>
  <si>
    <t>Přesun hmot tonážní pro obklady keramické v objektech v do 24 m</t>
  </si>
  <si>
    <t>397423831</t>
  </si>
  <si>
    <t>Přesun hmot pro obklady keramické stanovený z hmotnosti přesunovaného materiálu vodorovná dopravní vzdálenost do 50 m v objektech výšky přes 12 do 24 m</t>
  </si>
  <si>
    <t>348</t>
  </si>
  <si>
    <t>998781181</t>
  </si>
  <si>
    <t>Příplatek k přesunu hmot tonážní 781 prováděný bez použití mechanizace</t>
  </si>
  <si>
    <t>-1496465189</t>
  </si>
  <si>
    <t>Přesun hmot pro obklady keramické stanovený z hmotnosti přesunovaného materiálu Příplatek k cenám za přesun prováděný bez použití mechanizace pro jakoukoliv výšku objektu</t>
  </si>
  <si>
    <t>782</t>
  </si>
  <si>
    <t>Dokončovací práce - obklady z kamene</t>
  </si>
  <si>
    <t>349</t>
  </si>
  <si>
    <t>782R00001</t>
  </si>
  <si>
    <t>Repase povrchu kamenného schodiště</t>
  </si>
  <si>
    <t>kpl</t>
  </si>
  <si>
    <t>142168386</t>
  </si>
  <si>
    <t>Repase povrchu kamenného schodiště vč. zbroušení, tmalení vč. případného vyspravení či doplnění dle popisu v TZ</t>
  </si>
  <si>
    <t>"1.PP-1.NP" 5,07*1,5*2</t>
  </si>
  <si>
    <t>"1.NP-2.NP" 7,2*1,5*2</t>
  </si>
  <si>
    <t>"2.NP-3.NP" 7,2*1,5*2</t>
  </si>
  <si>
    <t>350</t>
  </si>
  <si>
    <t>998782203</t>
  </si>
  <si>
    <t>Přesun hmot procentní pro obklady kamenné v objektech v do 60 m</t>
  </si>
  <si>
    <t>%</t>
  </si>
  <si>
    <t>-272116867</t>
  </si>
  <si>
    <t>Přesun hmot pro obklady kamenné stanovený procentní sazbou (%) z ceny vodorovná dopravní vzdálenost do 50 m v objektech výšky přes 12 do 60 m</t>
  </si>
  <si>
    <t>783</t>
  </si>
  <si>
    <t>Dokončovací práce - nátěry</t>
  </si>
  <si>
    <t>351</t>
  </si>
  <si>
    <t>783823183</t>
  </si>
  <si>
    <t>Penetrační silikátový nátěr omítek stupně členitosti 5</t>
  </si>
  <si>
    <t>1114224177</t>
  </si>
  <si>
    <t>Penetrační nátěr omítek hladkých omítek hladkých, zrnitých tenkovrstvých nebo štukových stupně členitosti 5 silikátový</t>
  </si>
  <si>
    <t>352</t>
  </si>
  <si>
    <t>783827183</t>
  </si>
  <si>
    <t>Krycí jednonásobný silikátový nátěr omítek stupně členitosti 5</t>
  </si>
  <si>
    <t>-1908823434</t>
  </si>
  <si>
    <t>Krycí (ochranný ) nátěr omítek jednonásobný hladkých omítek hladkých, zrnitých tenkovrstvých nebo štukových stupně členitosti 5 silikátový</t>
  </si>
  <si>
    <t>784</t>
  </si>
  <si>
    <t>Dokončovací práce - malby a tapety</t>
  </si>
  <si>
    <t>353</t>
  </si>
  <si>
    <t>784171111</t>
  </si>
  <si>
    <t>Zakrytí vnitřních ploch stěn v místnostech výšky do 3,80 m</t>
  </si>
  <si>
    <t>473366831</t>
  </si>
  <si>
    <t>Zakrytí nemalovaných ploch (materiál ve specifikaci) včetně pozdějšího odkrytí svislých ploch např. stěn, oken, dveří v místnostech výšky do 3,80</t>
  </si>
  <si>
    <t>354</t>
  </si>
  <si>
    <t>58124842</t>
  </si>
  <si>
    <t>fólie pro malířské potřeby zakrývací, 7µ, 4 x 5 m</t>
  </si>
  <si>
    <t>-906608281</t>
  </si>
  <si>
    <t>250*1,05 "Přepočtené koeficientem množství</t>
  </si>
  <si>
    <t>355</t>
  </si>
  <si>
    <t>784181101</t>
  </si>
  <si>
    <t>Základní akrylátová jednonásobná penetrace podkladu v místnostech výšky do 3,80m</t>
  </si>
  <si>
    <t>-279304789</t>
  </si>
  <si>
    <t>Penetrace podkladu jednonásobná základní akrylátová v místnostech výšky do 3,80 m</t>
  </si>
  <si>
    <t>356</t>
  </si>
  <si>
    <t>784221101</t>
  </si>
  <si>
    <t>Dvojnásobné bílé malby  ze směsí za sucha dobře otěruvzdorných v místnostech do 3,80 m</t>
  </si>
  <si>
    <t>-430239027</t>
  </si>
  <si>
    <t>Malby z malířských směsí otěruvzdorných za sucha dvojnásobné, bílé za sucha otěruvzdorné dobře v místnostech výšky do 3,80 m</t>
  </si>
  <si>
    <t>"01.01a Chodba, plocha" 20,71</t>
  </si>
  <si>
    <t>"01.01b Schodiště 1.PP-1.NP, plocha" 44,26</t>
  </si>
  <si>
    <t>"01.02 Tech. místnost, plocha" 38,5</t>
  </si>
  <si>
    <t>"01.03 Sklepy, plocha" 79,11</t>
  </si>
  <si>
    <t>"1.01 Chodba, plocha" 45,55</t>
  </si>
  <si>
    <t>"1.01a Průjezd, plocha" 98,89</t>
  </si>
  <si>
    <t>" Chodba u průjezdu, plocha" 13,07</t>
  </si>
  <si>
    <t>"1.01b Komora, plocha" 15,31</t>
  </si>
  <si>
    <t>"1.01c Úklidová komora, plocha" 10,92</t>
  </si>
  <si>
    <t>"1.01d Schodiště 1.NP-2.NP, plocha" 34,12</t>
  </si>
  <si>
    <t>"1.02 Předsíň, plocha" 16,29</t>
  </si>
  <si>
    <t>"1.03 Kuchyně, plocha" 44,84</t>
  </si>
  <si>
    <t>"1.04 Obývací pokoj / ložnice, plocha" 64,55</t>
  </si>
  <si>
    <t>"1.05 Koupelna / WC, plocha" 6,39</t>
  </si>
  <si>
    <t>"1.06 Šatna, plocha" 21,1</t>
  </si>
  <si>
    <t>"1.07 Předsíň, plocha" 21,12</t>
  </si>
  <si>
    <t>"1.08 Kuchyně, plocha" 33,82</t>
  </si>
  <si>
    <t>"1.09 Koupelna / WC, plocha" 6,26</t>
  </si>
  <si>
    <t>"1.10 Pokoj / jídelní kout, plocha" 88,11</t>
  </si>
  <si>
    <t>"1.11 Předsíň, plocha" 22,25</t>
  </si>
  <si>
    <t>"1.12 Kuchyně, plocha" 34,65</t>
  </si>
  <si>
    <t>"1.13 Koupelna / WC, plocha" 5,64</t>
  </si>
  <si>
    <t>"1.14 Obývací pokoj / jídelní kout, plocha" 86,43</t>
  </si>
  <si>
    <t>"2.01 Chodba, plocha" 43,76</t>
  </si>
  <si>
    <t>"2.01a Komora, plocha" 15,4</t>
  </si>
  <si>
    <t>"2.01b komora, plocha" 16,71</t>
  </si>
  <si>
    <t>"2.01c Schodiště 2.NP-3.NP, plocha" 32,38</t>
  </si>
  <si>
    <t>"2.02 Předsíň, plocha" 17,81</t>
  </si>
  <si>
    <t>"2.03 Kuchyně, plocha" 45,53</t>
  </si>
  <si>
    <t>"2.04 Obývací pokoj / ložnice, plocha" 81,17</t>
  </si>
  <si>
    <t>"2.05 Koupelna / WC, plocha" 6,42</t>
  </si>
  <si>
    <t>"2.06 Šatna, plocha" 21,65</t>
  </si>
  <si>
    <t>"2.07 Předsíň, plocha" 22,2</t>
  </si>
  <si>
    <t>"2.08 Kuchyně, plocha" 34,24</t>
  </si>
  <si>
    <t>"2.09 Koupelna / WC, plocha" 5,77</t>
  </si>
  <si>
    <t>"2.10 Pokoj / jídelní kout, plocha" 87,83</t>
  </si>
  <si>
    <t>"2.11 Předsíň, plocha" 75,03</t>
  </si>
  <si>
    <t>"2.12 Koupelna / WC, plocha" 5,89</t>
  </si>
  <si>
    <t>"2.13 WC, plocha" 12,28</t>
  </si>
  <si>
    <t>"2.14 Obývací pokoj / jídelní kout, plocha" 86,58</t>
  </si>
  <si>
    <t>"2.15 Ložnice, plocha" 59,98</t>
  </si>
  <si>
    <t>"2.16 Pokoj, plocha" 72,91</t>
  </si>
  <si>
    <t>"3.01 Chodba, plocha" 41,18</t>
  </si>
  <si>
    <t>"3.02 Předsíň, plocha" 33,42</t>
  </si>
  <si>
    <t>"3.03 Obývací pokoj / kuchyně, plocha" 77,75</t>
  </si>
  <si>
    <t>"3.04 Koupelna / WC, plocha" 7,72</t>
  </si>
  <si>
    <t>"3.05 Ložnice, plocha" 78</t>
  </si>
  <si>
    <t>"navíc příčka nově vytvořené místnost 3.06 předsíň" 2,4*2,9*2</t>
  </si>
  <si>
    <t>"3.07 Předsíň, plocha" 33,26</t>
  </si>
  <si>
    <t>"3.08 Obývací pokoj / kuchyňský kout, plocha" 83,41</t>
  </si>
  <si>
    <t>"3.09 Koupelna / WC, plocha" 7,04</t>
  </si>
  <si>
    <t>"3.11 Pokoj, plocha" 39,86</t>
  </si>
  <si>
    <t>"3.12 Ložnice, plocha" 49,94</t>
  </si>
  <si>
    <t>"3.13 Koupelna / WC, plocha" 6,88</t>
  </si>
  <si>
    <t>"3.14 Šatna, plocha" 27,23</t>
  </si>
  <si>
    <t>"3.15 Obývací pokoj / kuchyňský kout, plocha" 95,21</t>
  </si>
  <si>
    <t>D.1.3 - Požárně bezpečnostní řešení</t>
  </si>
  <si>
    <t>953R00010</t>
  </si>
  <si>
    <t>D+M PHP vč. revize</t>
  </si>
  <si>
    <t>2091975289</t>
  </si>
  <si>
    <t>"dle PBŘ"</t>
  </si>
  <si>
    <t>"01.02" 1</t>
  </si>
  <si>
    <t>"01.03" 1</t>
  </si>
  <si>
    <t>"1.01" 1</t>
  </si>
  <si>
    <t>"3.01" 1</t>
  </si>
  <si>
    <t>953R00011</t>
  </si>
  <si>
    <t>D+M evakuačního plánu vč. značení</t>
  </si>
  <si>
    <t>-932081037</t>
  </si>
  <si>
    <t>168617680</t>
  </si>
  <si>
    <t>D.1.4 - Technika prostředí staveb</t>
  </si>
  <si>
    <t>Úroveň 3:</t>
  </si>
  <si>
    <t>D.1.4.1 - Zdravotně technické instalace</t>
  </si>
  <si>
    <t>D1 - Zdravotně technické instalace</t>
  </si>
  <si>
    <t xml:space="preserve">    13 - Hloubené vykopávky</t>
  </si>
  <si>
    <t xml:space="preserve">    16 - Přemístění výkopku</t>
  </si>
  <si>
    <t xml:space="preserve">    17 - Konstrukce ze zemin</t>
  </si>
  <si>
    <t xml:space="preserve">    19 - Hloubení pro podzemní stěny, ražení a hloubení důlní</t>
  </si>
  <si>
    <t xml:space="preserve">    21 - Úprava podloží a základové spáry</t>
  </si>
  <si>
    <t xml:space="preserve">    59 - Kryty pozemních komunikací, letišť a ploch dlážděných (předlažby)</t>
  </si>
  <si>
    <t xml:space="preserve">    721 - Vnitřní kanalizace</t>
  </si>
  <si>
    <t xml:space="preserve">    722 - Vnitřní vodovod</t>
  </si>
  <si>
    <t xml:space="preserve">    724 - Strojní vybavení</t>
  </si>
  <si>
    <t xml:space="preserve">    725 - Zařizovací předměty</t>
  </si>
  <si>
    <t xml:space="preserve">    89 - Ostatní konstrukce a práce na trubním vedení</t>
  </si>
  <si>
    <t xml:space="preserve">    94 - Lešení a stavební výtahy</t>
  </si>
  <si>
    <t xml:space="preserve">    H27 - Vedení trubní dálková a přípojná</t>
  </si>
  <si>
    <t xml:space="preserve">    726 - Instalační prefabrikáty</t>
  </si>
  <si>
    <t>Hloubené vykopávky</t>
  </si>
  <si>
    <t>131100010RAD</t>
  </si>
  <si>
    <t>Hloubení nezapažených jam v hornině1-4</t>
  </si>
  <si>
    <t>RTS II / 2017</t>
  </si>
  <si>
    <t>1704569455</t>
  </si>
  <si>
    <t>Poznámka k položce:
odvoz do 15 km, uložení na skládku</t>
  </si>
  <si>
    <t>Přemístění výkopku</t>
  </si>
  <si>
    <t>162100010RA0</t>
  </si>
  <si>
    <t>Vodorovné přemístění výkopku</t>
  </si>
  <si>
    <t>-176652818</t>
  </si>
  <si>
    <t>Konstrukce ze zemin</t>
  </si>
  <si>
    <t>174100050RAD</t>
  </si>
  <si>
    <t>Zásyp jam,rýh a šachet štěrkopískem</t>
  </si>
  <si>
    <t>-1388918276</t>
  </si>
  <si>
    <t>Poznámka k položce:
dovoz štěrkopísku ze vzdálenosti 15 km</t>
  </si>
  <si>
    <t>Hloubení pro podzemní stěny, ražení a hloubení důlní</t>
  </si>
  <si>
    <t>199000002R00</t>
  </si>
  <si>
    <t>Poplatek za skládku horniny 1- 4</t>
  </si>
  <si>
    <t>-755626431</t>
  </si>
  <si>
    <t>Úprava podloží a základové spáry</t>
  </si>
  <si>
    <t>212755116R00</t>
  </si>
  <si>
    <t>Trativody z drenážních trubek DN 16 cm bez lože</t>
  </si>
  <si>
    <t>912737800</t>
  </si>
  <si>
    <t>212971110R00</t>
  </si>
  <si>
    <t>Opláštění trativodů z geotext., do sklonu 1:2,5</t>
  </si>
  <si>
    <t>427133603</t>
  </si>
  <si>
    <t>213151121R00</t>
  </si>
  <si>
    <t>Montáž geotextílie</t>
  </si>
  <si>
    <t>726248341</t>
  </si>
  <si>
    <t>215901101RT5</t>
  </si>
  <si>
    <t>Zhutnění podloží z hornin nesoudržných do 92% PS</t>
  </si>
  <si>
    <t>145708410</t>
  </si>
  <si>
    <t>Poznámka k položce:
vibrační deskou</t>
  </si>
  <si>
    <t>Kryty pozemních komunikací, letišť a ploch dlážděných (předlažby)</t>
  </si>
  <si>
    <t>597071122RU1</t>
  </si>
  <si>
    <t>Žlab odvodňovací 100, dl.1000 mm, B 125</t>
  </si>
  <si>
    <t>2068261905</t>
  </si>
  <si>
    <t>Poznámka k položce:
stavební výška 115 mm, můstkový litinový rošt</t>
  </si>
  <si>
    <t>597071121RU1</t>
  </si>
  <si>
    <t>Žlab odvodňovací 100, dl. 500 mm, B 125</t>
  </si>
  <si>
    <t>-629439703</t>
  </si>
  <si>
    <t>597071191R00</t>
  </si>
  <si>
    <t>Čelní stěna plná pro žlab 100</t>
  </si>
  <si>
    <t>9864142</t>
  </si>
  <si>
    <t>Poznámka k položce:
Referenční výrobek: SELF LINE 100</t>
  </si>
  <si>
    <t>597071193R00</t>
  </si>
  <si>
    <t>Odtoková sada hrdlo DN 110 pro žlab 100</t>
  </si>
  <si>
    <t>-235763675</t>
  </si>
  <si>
    <t>597091124RS1</t>
  </si>
  <si>
    <t>Žlabová vpust  N 100, dl. 500 mm, B125</t>
  </si>
  <si>
    <t>-1701392823</t>
  </si>
  <si>
    <t>Žlabová vpust N 100, dl. 500 mm, B125</t>
  </si>
  <si>
    <t>Poznámka k položce:
dlouhý tvar, separace naplavenin</t>
  </si>
  <si>
    <t>721</t>
  </si>
  <si>
    <t>Vnitřní kanalizace</t>
  </si>
  <si>
    <t>721.001</t>
  </si>
  <si>
    <t>přechod kondenzátní , beztlaký</t>
  </si>
  <si>
    <t>276207057</t>
  </si>
  <si>
    <t>Poznámka k položce:
Referenční výrobek: HL 30.2</t>
  </si>
  <si>
    <t>721.002</t>
  </si>
  <si>
    <t>Hadička kondenzátní 3/4" - 5/4" dle zařízení</t>
  </si>
  <si>
    <t>-148999557</t>
  </si>
  <si>
    <t>721.0031</t>
  </si>
  <si>
    <t>kondenzátní sifon podomítkový s kuličkou</t>
  </si>
  <si>
    <t>-1261716209</t>
  </si>
  <si>
    <t>Poznámka k položce:
Referenční výrobek: HL 138+138K</t>
  </si>
  <si>
    <t>721.012</t>
  </si>
  <si>
    <t>izolace akustik pro DN 100</t>
  </si>
  <si>
    <t>-1853830430</t>
  </si>
  <si>
    <t>Poznámka k položce:
Referenční výrobek: mirelon Akustik</t>
  </si>
  <si>
    <t>721152303R00</t>
  </si>
  <si>
    <t>Nosný žlábek pro potrubí D 32 mm</t>
  </si>
  <si>
    <t>-1591661263</t>
  </si>
  <si>
    <t>721170967R00</t>
  </si>
  <si>
    <t>Oprava - propojení dosavadního potrubí PVC D 160</t>
  </si>
  <si>
    <t>103071733</t>
  </si>
  <si>
    <t>721171239R00</t>
  </si>
  <si>
    <t>Tvarovka k připojení závěsného, D 90/110</t>
  </si>
  <si>
    <t>-1855798582</t>
  </si>
  <si>
    <t>721171803R00</t>
  </si>
  <si>
    <t>Demontáž potrubí z PVC do D 75 mm</t>
  </si>
  <si>
    <t>-282536686</t>
  </si>
  <si>
    <t>721171808R00</t>
  </si>
  <si>
    <t>Demontáž potrubí z PVC do D 114 mm</t>
  </si>
  <si>
    <t>-566287592</t>
  </si>
  <si>
    <t>721171809R00</t>
  </si>
  <si>
    <t>Demontáž potrubí z PVC do D 160 mm</t>
  </si>
  <si>
    <t>-264332386</t>
  </si>
  <si>
    <t>721176101R00</t>
  </si>
  <si>
    <t>Potrubí HT připojovací D 32 x 1,8 mm</t>
  </si>
  <si>
    <t>1157360499</t>
  </si>
  <si>
    <t>721176102R00</t>
  </si>
  <si>
    <t>Potrubí HT připojovací D 40 x 1,8 mm</t>
  </si>
  <si>
    <t>-1589039883</t>
  </si>
  <si>
    <t>721176103R00</t>
  </si>
  <si>
    <t>Potrubí HT připojovací D 50 x 1,8 mm</t>
  </si>
  <si>
    <t>-153458982</t>
  </si>
  <si>
    <t>721176105R00</t>
  </si>
  <si>
    <t>Potrubí HT připojovací D 110 x 2,7 mm</t>
  </si>
  <si>
    <t>340886170</t>
  </si>
  <si>
    <t>721176115R00</t>
  </si>
  <si>
    <t>Potrubí HT odpadní svislé D 110 x 2,7 mm</t>
  </si>
  <si>
    <t>-480838922</t>
  </si>
  <si>
    <t>721176136R00</t>
  </si>
  <si>
    <t>Potrubí HT svodné (ležaté) zavěšené D 125 x 3,1 mm</t>
  </si>
  <si>
    <t>234825943</t>
  </si>
  <si>
    <t>721176137R00</t>
  </si>
  <si>
    <t>Potrubí HT svodné (ležaté) zavěšené D 160 x 3,9 mm</t>
  </si>
  <si>
    <t>-968935755</t>
  </si>
  <si>
    <t>721176222R00</t>
  </si>
  <si>
    <t>Potrubí KG svodné (ležaté) v zemi D 110 x 3,2 mm</t>
  </si>
  <si>
    <t>1839654061</t>
  </si>
  <si>
    <t>721177125R00</t>
  </si>
  <si>
    <t>Čisticí kus pro odpadní svislé D 110</t>
  </si>
  <si>
    <t>-1513916176</t>
  </si>
  <si>
    <t>721177126R00</t>
  </si>
  <si>
    <t>Čisticí kus pro ležaté D 125</t>
  </si>
  <si>
    <t>1961354434</t>
  </si>
  <si>
    <t>721177128R00</t>
  </si>
  <si>
    <t>Čisticí kus pro ležaté D 150</t>
  </si>
  <si>
    <t>-247739118</t>
  </si>
  <si>
    <t>721194103R00</t>
  </si>
  <si>
    <t>Vyvedení odpadních výpustek D 32 x 1,8</t>
  </si>
  <si>
    <t>205243923</t>
  </si>
  <si>
    <t>721194104R00</t>
  </si>
  <si>
    <t>Vyvedení odpadních výpustek D 40 x 1,8</t>
  </si>
  <si>
    <t>239646199</t>
  </si>
  <si>
    <t>721194105R00</t>
  </si>
  <si>
    <t>Vyvedení odpadních výpustek D 50 x 1,8</t>
  </si>
  <si>
    <t>-1743042594</t>
  </si>
  <si>
    <t>721194109R00</t>
  </si>
  <si>
    <t>Vyvedení odpadních výpustek D 110 x 2,3</t>
  </si>
  <si>
    <t>-494214162</t>
  </si>
  <si>
    <t>721273146R00</t>
  </si>
  <si>
    <t>Nástavec větrací z PVC D 125 mm, délka 990 mm</t>
  </si>
  <si>
    <t>1418882205</t>
  </si>
  <si>
    <t>721273150R00</t>
  </si>
  <si>
    <t>Hlavice ventilační přivětrávací HL900</t>
  </si>
  <si>
    <t>1353040794</t>
  </si>
  <si>
    <t>721290112R00</t>
  </si>
  <si>
    <t>Zkouška těsnosti kanalizace vodou DN 200</t>
  </si>
  <si>
    <t>739782959</t>
  </si>
  <si>
    <t>998721102R00</t>
  </si>
  <si>
    <t>Přesun hmot pro vnitřní kanalizaci, výšky do 12 m</t>
  </si>
  <si>
    <t>1346334520</t>
  </si>
  <si>
    <t>722</t>
  </si>
  <si>
    <t>Vnitřní vodovod</t>
  </si>
  <si>
    <t>722.003</t>
  </si>
  <si>
    <t>oběhové čerpadlo 20-40</t>
  </si>
  <si>
    <t>-1514316728</t>
  </si>
  <si>
    <t>722.027</t>
  </si>
  <si>
    <t>podpůrný žlab pro potrubí PPR 20 - 50</t>
  </si>
  <si>
    <t>511766041</t>
  </si>
  <si>
    <t>722170801R00</t>
  </si>
  <si>
    <t>Demontáž rozvodů vody z plastů do D 32</t>
  </si>
  <si>
    <t>-664018638</t>
  </si>
  <si>
    <t>722130801R00</t>
  </si>
  <si>
    <t>Demontáž potrubí ocelových závitových DN 25</t>
  </si>
  <si>
    <t>571828587</t>
  </si>
  <si>
    <t>722171214R00</t>
  </si>
  <si>
    <t>Potrubí z PE, D 40 x 3,7 mm</t>
  </si>
  <si>
    <t>-966479055</t>
  </si>
  <si>
    <t>Poznámka k položce:
výtlak kanalizace</t>
  </si>
  <si>
    <t>722172331R00</t>
  </si>
  <si>
    <t>Potrubí z PPR, teplá, D 20x3,4 mm, vč. zed. výpom.</t>
  </si>
  <si>
    <t>-1829412569</t>
  </si>
  <si>
    <t>Poznámka k položce:
připojovací</t>
  </si>
  <si>
    <t>-194238686</t>
  </si>
  <si>
    <t>Poznámka k položce:
stoupací</t>
  </si>
  <si>
    <t>722172332R00</t>
  </si>
  <si>
    <t>Potrubí z PPR, teplá, D 25x4,2 mm, vč. zed. výpom.</t>
  </si>
  <si>
    <t>1015802583</t>
  </si>
  <si>
    <t>-920611967</t>
  </si>
  <si>
    <t>722172333R00</t>
  </si>
  <si>
    <t>Potrubí z PPR, teplá, D 32x5,4 mm, vč. zed. výpom.</t>
  </si>
  <si>
    <t>772970049</t>
  </si>
  <si>
    <t>722172334R00</t>
  </si>
  <si>
    <t>Potrubí z PPR, teplá, D 40x6,7 mm, vč. zed. výpom.</t>
  </si>
  <si>
    <t>-1958597292</t>
  </si>
  <si>
    <t>722172351R00</t>
  </si>
  <si>
    <t>Křížení potrubí z PPR, D 20 x 3,4 mm, PN 20</t>
  </si>
  <si>
    <t>1360426188</t>
  </si>
  <si>
    <t>722172352R00</t>
  </si>
  <si>
    <t>Křížení potrubí z PPR, D 25 x 4,2 mm, PN 20</t>
  </si>
  <si>
    <t>-271219366</t>
  </si>
  <si>
    <t>722181211RT7</t>
  </si>
  <si>
    <t>Izolace návleková tl. stěny 6 mm vnitřní průměr 22 mm</t>
  </si>
  <si>
    <t>1695333861</t>
  </si>
  <si>
    <t>Poznámka k položce:
Referenční výrobek: Mirelon PRO</t>
  </si>
  <si>
    <t>722181211RT9</t>
  </si>
  <si>
    <t>Izolace návleková tl. stěny 6 mm vnitřní průměr 28 mm</t>
  </si>
  <si>
    <t>-802977128</t>
  </si>
  <si>
    <t>722181213RT7</t>
  </si>
  <si>
    <t>Izolace návleková tl. stěny 13 mm vnitřní průměr 22 mm</t>
  </si>
  <si>
    <t>536297050</t>
  </si>
  <si>
    <t>722181214RT9</t>
  </si>
  <si>
    <t>Izolace návleková tl. stěny 20 mm vnitřní průměr 28 mm</t>
  </si>
  <si>
    <t>-340341674</t>
  </si>
  <si>
    <t>722181214RU1</t>
  </si>
  <si>
    <t>Izolace návleková tl. stěny 20 mm vnitřní průměr 32 mm</t>
  </si>
  <si>
    <t>45647016</t>
  </si>
  <si>
    <t>722181214RV9</t>
  </si>
  <si>
    <t>Izolace návleková tl. stěny 20 mm vnitřní průměr 40 mm</t>
  </si>
  <si>
    <t>1815101665</t>
  </si>
  <si>
    <t>722182091RT1</t>
  </si>
  <si>
    <t>Příplatek za montáž izolačních tvarovek DN 25 bez dodávky materiálu</t>
  </si>
  <si>
    <t>-567110811</t>
  </si>
  <si>
    <t>722182094R00</t>
  </si>
  <si>
    <t>Příplatek za montáž izolačních tvarovek DN 40</t>
  </si>
  <si>
    <t>-1218016314</t>
  </si>
  <si>
    <t>722190221R00</t>
  </si>
  <si>
    <t>Přípojky vodovodní pro pevné připojení DN 15</t>
  </si>
  <si>
    <t>soubor</t>
  </si>
  <si>
    <t>1859711045</t>
  </si>
  <si>
    <t>722190222R00</t>
  </si>
  <si>
    <t>Přípojky vodovodní pro pevné připojení DN 20</t>
  </si>
  <si>
    <t>865485563</t>
  </si>
  <si>
    <t>722190223R00</t>
  </si>
  <si>
    <t>Přípojky vodovodní pro pevné připojení DN 25</t>
  </si>
  <si>
    <t>935603006</t>
  </si>
  <si>
    <t>722190224R00</t>
  </si>
  <si>
    <t>Přípojky vodovodní pro pevné připojení DN 32</t>
  </si>
  <si>
    <t>-566647008</t>
  </si>
  <si>
    <t>722190401R00</t>
  </si>
  <si>
    <t>Vyvedení a upevnění výpustek DN 15</t>
  </si>
  <si>
    <t>1643875327</t>
  </si>
  <si>
    <t>722190901R00</t>
  </si>
  <si>
    <t>Uzavření/otevření vodovodního potrubí při opravě</t>
  </si>
  <si>
    <t>1901572691</t>
  </si>
  <si>
    <t>722191111R00</t>
  </si>
  <si>
    <t>Hadice flexibilní k baterii,DN 15 x M10,délka 0,4m</t>
  </si>
  <si>
    <t>-1483258658</t>
  </si>
  <si>
    <t>722191132R00</t>
  </si>
  <si>
    <t>Hadice sanitární flexibilní, DN 15, délka 0,4 m</t>
  </si>
  <si>
    <t>54443667</t>
  </si>
  <si>
    <t>722202213R00</t>
  </si>
  <si>
    <t>Nástěnka PP-R D 20xR1/2</t>
  </si>
  <si>
    <t>-2049659223</t>
  </si>
  <si>
    <t>Poznámka k položce:
Referenční výrobek: MZD</t>
  </si>
  <si>
    <t>722221112R00</t>
  </si>
  <si>
    <t>Kohout vypouštěcí kulový, DN 15</t>
  </si>
  <si>
    <t>1788233773</t>
  </si>
  <si>
    <t>722221123R00</t>
  </si>
  <si>
    <t>Kohout kulový zahradní, DN20 x DN25</t>
  </si>
  <si>
    <t>1093170800</t>
  </si>
  <si>
    <t>722231162R00</t>
  </si>
  <si>
    <t>Ventil pojistný G 3/4</t>
  </si>
  <si>
    <t>1490470583</t>
  </si>
  <si>
    <t>722235111R00</t>
  </si>
  <si>
    <t>Kohout kulový, vnitř.-vnitř.z. DN 15</t>
  </si>
  <si>
    <t>11517381</t>
  </si>
  <si>
    <t>722235112R00</t>
  </si>
  <si>
    <t>Kohout kulový, vnitř.-vnitř.z. DN 20</t>
  </si>
  <si>
    <t>-639085586</t>
  </si>
  <si>
    <t>722235113R00</t>
  </si>
  <si>
    <t>Kohout kulový, vnitř.-vnitř.z. DN 25</t>
  </si>
  <si>
    <t>9486201</t>
  </si>
  <si>
    <t>722235114R00</t>
  </si>
  <si>
    <t>Kohout kulový, vnitř.-vnitř.z. DN 32</t>
  </si>
  <si>
    <t>-2142476096</t>
  </si>
  <si>
    <t>722235172R00</t>
  </si>
  <si>
    <t>Kohout kul.regul.vnitř.-vnitř.z. DN15</t>
  </si>
  <si>
    <t>-40753858</t>
  </si>
  <si>
    <t>722235642R00</t>
  </si>
  <si>
    <t>Klapka zpětná vodorovná DN 20</t>
  </si>
  <si>
    <t>-1581263777</t>
  </si>
  <si>
    <t>722235644R00</t>
  </si>
  <si>
    <t>Klapka zpětná vodorovná DN 32</t>
  </si>
  <si>
    <t>624499841</t>
  </si>
  <si>
    <t>722235692R00</t>
  </si>
  <si>
    <t>Kohout kul.se zpětnou kl. DN 20</t>
  </si>
  <si>
    <t>-1695059502</t>
  </si>
  <si>
    <t>722264311R00</t>
  </si>
  <si>
    <t>Vodoměr bytový DN 15x80 mm, Qn 1,5</t>
  </si>
  <si>
    <t>2080074220</t>
  </si>
  <si>
    <t>722264315R00</t>
  </si>
  <si>
    <t>Vodoměr bytový TV DN 15x80 mm, Qn 1,5</t>
  </si>
  <si>
    <t>-1789222719</t>
  </si>
  <si>
    <t>722280107R00</t>
  </si>
  <si>
    <t>Tlaková zkouška vodovodního potrubí DN 40</t>
  </si>
  <si>
    <t>1156458465</t>
  </si>
  <si>
    <t>722290234R00</t>
  </si>
  <si>
    <t>Proplach a dezinfekce vodovod.potrubí DN 80</t>
  </si>
  <si>
    <t>512922441</t>
  </si>
  <si>
    <t>998722102R00</t>
  </si>
  <si>
    <t>Přesun hmot pro vnitřní vodovod, výšky do 12 m</t>
  </si>
  <si>
    <t>-802376295</t>
  </si>
  <si>
    <t>724</t>
  </si>
  <si>
    <t>Strojní vybavení</t>
  </si>
  <si>
    <t>724.003</t>
  </si>
  <si>
    <t>čerpač nefekální vody pod podlahový</t>
  </si>
  <si>
    <t>992154784</t>
  </si>
  <si>
    <t>Poznámka k položce:
nátoková mříž v poklopu, čerpadlo s plovákem</t>
  </si>
  <si>
    <t>724.25</t>
  </si>
  <si>
    <t>pojistná tlaková nádoba reflex refix DD 50 l</t>
  </si>
  <si>
    <t>-1101559008</t>
  </si>
  <si>
    <t>998724102R00</t>
  </si>
  <si>
    <t>Přesun hmot pro strojní vybavení, výšky do 12 m</t>
  </si>
  <si>
    <t>592581087</t>
  </si>
  <si>
    <t>725</t>
  </si>
  <si>
    <t>Zařizovací předměty</t>
  </si>
  <si>
    <t>725.010</t>
  </si>
  <si>
    <t>splachovací tlačítko WC podomítkových splachovačů</t>
  </si>
  <si>
    <t>1290176199</t>
  </si>
  <si>
    <t>725.041</t>
  </si>
  <si>
    <t>sprchová vanička 90x90</t>
  </si>
  <si>
    <t>48891561</t>
  </si>
  <si>
    <t>Poznámka k položce:
7xrovná, 1xrohová</t>
  </si>
  <si>
    <t>725.052</t>
  </si>
  <si>
    <t>vana koupelová 1700, nohy , instalace</t>
  </si>
  <si>
    <t>1412939530</t>
  </si>
  <si>
    <t>725014131R00</t>
  </si>
  <si>
    <t>Klozet závěsný + sedátko, bílý</t>
  </si>
  <si>
    <t>-749146073</t>
  </si>
  <si>
    <t>725017122R00</t>
  </si>
  <si>
    <t>Umyvadlo na šrouby 55 x 42 cm, bílé</t>
  </si>
  <si>
    <t>-1770410308</t>
  </si>
  <si>
    <t>725019103R00</t>
  </si>
  <si>
    <t>Výlevka závěsná s plastovou mžížkou</t>
  </si>
  <si>
    <t>548689993</t>
  </si>
  <si>
    <t>Poznámka k položce:
odpad DN 50</t>
  </si>
  <si>
    <t>725319101R00</t>
  </si>
  <si>
    <t>Montáž dřezů jednoduchých</t>
  </si>
  <si>
    <t>318182207</t>
  </si>
  <si>
    <t>725334301R00</t>
  </si>
  <si>
    <t>Nálevka se sifonem PP, DN 32</t>
  </si>
  <si>
    <t>-2122141388</t>
  </si>
  <si>
    <t>725530152R00</t>
  </si>
  <si>
    <t>Ventil pojistný TE 1847 DN 15</t>
  </si>
  <si>
    <t>-703387770</t>
  </si>
  <si>
    <t>725534222R00</t>
  </si>
  <si>
    <t>Ohřívač elek. zásob. závěsný 15l</t>
  </si>
  <si>
    <t>1306120777</t>
  </si>
  <si>
    <t>Poznámka k položce:
tlakový</t>
  </si>
  <si>
    <t>725814105R00</t>
  </si>
  <si>
    <t>Ventil rohový s filtrem DN 15 x DN 10</t>
  </si>
  <si>
    <t>-2121652432</t>
  </si>
  <si>
    <t>725814122R00</t>
  </si>
  <si>
    <t>Ventil pračkový se zpět.kl. DN15 x DN20</t>
  </si>
  <si>
    <t>-1751258190</t>
  </si>
  <si>
    <t>725823111RT1</t>
  </si>
  <si>
    <t>Baterie umyvadlová stoján. ruční, bez otvír.odpadu</t>
  </si>
  <si>
    <t>-1402271677</t>
  </si>
  <si>
    <t>Poznámka k položce:
standardní</t>
  </si>
  <si>
    <t>725823114R00</t>
  </si>
  <si>
    <t>Baterie dřezová stojánková ruční, bez otvír.odpadu</t>
  </si>
  <si>
    <t>-2134324726</t>
  </si>
  <si>
    <t>725825114R00</t>
  </si>
  <si>
    <t>Baterie dřezová nástěnná ruční</t>
  </si>
  <si>
    <t>-1991925466</t>
  </si>
  <si>
    <t>725835113RT1</t>
  </si>
  <si>
    <t>Baterie vanová nástěnná ruční, vč. příslušenstvím</t>
  </si>
  <si>
    <t>749991654</t>
  </si>
  <si>
    <t>725845811R00</t>
  </si>
  <si>
    <t>Baterie sprchová nástěn.,včetně příslušenství</t>
  </si>
  <si>
    <t>-1516254441</t>
  </si>
  <si>
    <t>725849302R00</t>
  </si>
  <si>
    <t>Montáž držáku sprchy</t>
  </si>
  <si>
    <t>614854824</t>
  </si>
  <si>
    <t>725860107R00</t>
  </si>
  <si>
    <t>Uzávěrka zápachová umyvadlová, D 40</t>
  </si>
  <si>
    <t>-1634600009</t>
  </si>
  <si>
    <t>725860184R00</t>
  </si>
  <si>
    <t>Sifon pračkový D 40/50 mm</t>
  </si>
  <si>
    <t>-1425816813</t>
  </si>
  <si>
    <t>725860201R00</t>
  </si>
  <si>
    <t>Sifon dřezový, 6/4 ", přípoj myčka, pračka</t>
  </si>
  <si>
    <t>1630738056</t>
  </si>
  <si>
    <t>725860221R00</t>
  </si>
  <si>
    <t>Sifon sprchový PP/PE, D 40/50 mm</t>
  </si>
  <si>
    <t>1654979972</t>
  </si>
  <si>
    <t>725860300RT2</t>
  </si>
  <si>
    <t>Odtok vanový odpad D 40/50 mm</t>
  </si>
  <si>
    <t>1729277088</t>
  </si>
  <si>
    <t>Poznámka k položce:
přepad, sifon</t>
  </si>
  <si>
    <t>725980113R00</t>
  </si>
  <si>
    <t>Dvířka armaturní 300 x 300 mm</t>
  </si>
  <si>
    <t>1663950815</t>
  </si>
  <si>
    <t>725980122R00</t>
  </si>
  <si>
    <t>Dvířka z plastu, 200 x 200 mm</t>
  </si>
  <si>
    <t>1086246274</t>
  </si>
  <si>
    <t>Poznámka k položce:
k čističům kan</t>
  </si>
  <si>
    <t>998725102R00</t>
  </si>
  <si>
    <t>Přesun hmot pro zařizovací předměty, výšky do 12 m</t>
  </si>
  <si>
    <t>-194201908</t>
  </si>
  <si>
    <t>Ostatní konstrukce a práce na trubním vedení</t>
  </si>
  <si>
    <t>894431000R152</t>
  </si>
  <si>
    <t>Šachta, D 600 mm, dl.šach.roury 1,5 m, lomová</t>
  </si>
  <si>
    <t>-2073951996</t>
  </si>
  <si>
    <t>Poznámka k položce:
dno sedimentační, poklop litina 12,5 t</t>
  </si>
  <si>
    <t>Lešení a stavební výtahy</t>
  </si>
  <si>
    <t>941955002R00</t>
  </si>
  <si>
    <t>Lešení lehké pomocné, výška podlahy do 1,9 m</t>
  </si>
  <si>
    <t>1063273366</t>
  </si>
  <si>
    <t>H27</t>
  </si>
  <si>
    <t>Vedení trubní dálková a přípojná</t>
  </si>
  <si>
    <t>998276101R00</t>
  </si>
  <si>
    <t>Přesun hmot, trubní vedení plastová, otevř. výkop</t>
  </si>
  <si>
    <t>-222107889</t>
  </si>
  <si>
    <t>726</t>
  </si>
  <si>
    <t>Instalační prefabrikáty</t>
  </si>
  <si>
    <t>726211323R00</t>
  </si>
  <si>
    <t>Modul-WC samonosný nastavitelný, h 112 cm</t>
  </si>
  <si>
    <t>1063436517</t>
  </si>
  <si>
    <t>998726122R00</t>
  </si>
  <si>
    <t>Přesun hmot pro předstěnové systémy, výšky do 12 m</t>
  </si>
  <si>
    <t>-2023664205</t>
  </si>
  <si>
    <t>D.1.4.2a - Vytápění</t>
  </si>
  <si>
    <t xml:space="preserve">    731 - ZDROJ</t>
  </si>
  <si>
    <t xml:space="preserve">    732 - Ústřední vytápění - strojovny</t>
  </si>
  <si>
    <t xml:space="preserve">    733 - ROZVODNÉ POTRUBÍ</t>
  </si>
  <si>
    <t xml:space="preserve">    734 - Ústřední vytápění - armatury</t>
  </si>
  <si>
    <t xml:space="preserve">    735 - OTOPNÁ TĚLESA</t>
  </si>
  <si>
    <t xml:space="preserve">    783 - NÁTĚRY,  ZAVĚŠENÍ, KONSTRUKCE A OPLECHOVÁNÍ POTRUBÍ</t>
  </si>
  <si>
    <t>M - Práce a dodávky M</t>
  </si>
  <si>
    <t xml:space="preserve">    36-M - MĚŘENÍ A REGULACE</t>
  </si>
  <si>
    <t>580 - OSTATNÍ NÁKLADY</t>
  </si>
  <si>
    <t>HZS - Hodinové zúčtovací sazby</t>
  </si>
  <si>
    <t>731</t>
  </si>
  <si>
    <t>ZDROJ</t>
  </si>
  <si>
    <t>731R00001</t>
  </si>
  <si>
    <t>kondenzační kotel, výkon 25 kW, příkon zemního plynu 2,54 m3/h, , výměník Al-Si, s, regulátorem RC310, bez integrovaného ohřevu TV, barva bílá</t>
  </si>
  <si>
    <t>-168356966</t>
  </si>
  <si>
    <t>Poznámka k položce:
referenční výrobek: BUDERUS Logamax plus GB192i-25 obj.č. 7738502998</t>
  </si>
  <si>
    <t>731R00002</t>
  </si>
  <si>
    <t>Odkouření - základní stavební sada, DN110 pro kaskádu dvou kotlů každý, s výkonem do 50 kW</t>
  </si>
  <si>
    <t>1354552043</t>
  </si>
  <si>
    <t>Poznámka k položce:
referenční výrobek : BUDERUS DN110 pro kaskádu dvou kotlů každý obj.č. 87090020</t>
  </si>
  <si>
    <t>731R00003</t>
  </si>
  <si>
    <t>Odkouření - sada šachty DN110, Kouřovod, stavební sada kaskády pro šachtu DN110</t>
  </si>
  <si>
    <t>-1961737207</t>
  </si>
  <si>
    <t>Poznámka k položce:
referenční výrobek : stavební sada BUDERUS kaskády pro šachtu DN110 obj.č. 87090080</t>
  </si>
  <si>
    <t>731R00004</t>
  </si>
  <si>
    <t>Odkouření - Trubka DN110, 2000 mm, plast PP, včetně objímky a těsnění</t>
  </si>
  <si>
    <t>-472405352</t>
  </si>
  <si>
    <t>Poznámka k položce:
Referenční výrobek: BUDERUS obj.č. 87090408</t>
  </si>
  <si>
    <t>731R00005</t>
  </si>
  <si>
    <t>Odkouření - Trubka DN110, 500 mm, plast PP, včetně objímky a těsnění</t>
  </si>
  <si>
    <t>542874014</t>
  </si>
  <si>
    <t>Poznámka k položce:
Referenční výrobek: BUDERUS obj.č. 87090400</t>
  </si>
  <si>
    <t>731R00006</t>
  </si>
  <si>
    <t>neutralizační zařízení pro kondenzační kotle do 65 kW, připojení DN40 vč. náplně</t>
  </si>
  <si>
    <t>580998815</t>
  </si>
  <si>
    <t>Poznámka k položce:
referenční výrobek: BUDERUS Neutrakon Neutralizační zařízení obj.č. 7095340</t>
  </si>
  <si>
    <t>731R00007</t>
  </si>
  <si>
    <t>Kombinovaný rozdělovač se sběračem vč.  tepelné izolace</t>
  </si>
  <si>
    <t>-1392296818</t>
  </si>
  <si>
    <t>Kombinovaný rozdělovač se sběračem vč. tepelné izolace</t>
  </si>
  <si>
    <t>Poznámka k položce:
referenční výrobek: BUDERUS HKV 2/32/32; vč.  tepelné izolace obj.č. 8718599378</t>
  </si>
  <si>
    <t>731R00008</t>
  </si>
  <si>
    <t>Konzole pro montáž rozdělovače a sběrače a dvou čerpadlových skupin na stěnu</t>
  </si>
  <si>
    <t>-199772145</t>
  </si>
  <si>
    <t>Poznámka k položce:
Referenční výrobek: BUDERUS  HKV 2/25/25 a dvou čerpadlových skupin na stěnu BUDERUS WMS 2 obj.č. 67900471</t>
  </si>
  <si>
    <t>731R00009</t>
  </si>
  <si>
    <t>ES0 redukce pro připojovací sadu otopného okruhu DN 25 při montáži na rozdělovač DN 32</t>
  </si>
  <si>
    <t>-999833598</t>
  </si>
  <si>
    <t>Poznámka k položce:
Referenční výrobek: BUDERUS obj.č. 67900475</t>
  </si>
  <si>
    <t>731R00009.1</t>
  </si>
  <si>
    <t>Ekvitermní modulační regulátor pro sběrnici EMS plus a EMS. K použití jako ovládací jednotka pro regulaci teploty zdroje</t>
  </si>
  <si>
    <t>1137529413</t>
  </si>
  <si>
    <t>Poznámka k položce:
Referenční výrobek: BUDERUS Logamatic RC310. Ekvitermní modulační regulátor pro sběrnici EMS plus a EMS.
K použití jako ovládací jednotka pro regulaci teploty zdroje obj.č. 7738112316</t>
  </si>
  <si>
    <t>731R00010</t>
  </si>
  <si>
    <t>sada pro připojení, zásobníku SU300</t>
  </si>
  <si>
    <t>-432110461</t>
  </si>
  <si>
    <t>Poznámka k položce:
Referenční výrobek:  BUDERUS AS-E obj.č. 5991387</t>
  </si>
  <si>
    <t>731R00011</t>
  </si>
  <si>
    <t>venkovní čidlo</t>
  </si>
  <si>
    <t>-815156542</t>
  </si>
  <si>
    <t>Poznámka k položce:
referenční výrobek : BUDERUS FA obj.č. 5991374</t>
  </si>
  <si>
    <t>731R00012</t>
  </si>
  <si>
    <t>Hydraulický vyrovnávač dynamických tlaků</t>
  </si>
  <si>
    <t>-1140872872</t>
  </si>
  <si>
    <t>Poznámka k položce:
referenční výrobek : ZEPARO ZUCM 40</t>
  </si>
  <si>
    <t>731R00013</t>
  </si>
  <si>
    <t>Uzavírací kouhout, mosaz, Údržba a demontáž expanzních nádob, DN 20, PN 16</t>
  </si>
  <si>
    <t>1050238340</t>
  </si>
  <si>
    <t>Poznámka k položce:
referenční výrobek : TA DLV 20</t>
  </si>
  <si>
    <t>731R00014</t>
  </si>
  <si>
    <t>Tlaková expanzní nádoba,  se stálým plynovým polštářem, objem 80 l, PN 3</t>
  </si>
  <si>
    <t>-101344998</t>
  </si>
  <si>
    <t>Tlaková expanzní nádoba, se stálým plynovým polštářem, objem 80 l, PN 3</t>
  </si>
  <si>
    <t>Poznámka k položce:
Referenční výrobek: Reflex N80</t>
  </si>
  <si>
    <t>731R00015</t>
  </si>
  <si>
    <t>Nepřímotopný ohřívač TUV 300 l vč. tepelné izolace</t>
  </si>
  <si>
    <t>-635107658</t>
  </si>
  <si>
    <t>Poznámka k položce:
referenční výrobek : BUDERUS SU 300 l vč. tepelné izolace obj.č. 8718541331</t>
  </si>
  <si>
    <t>731R00016</t>
  </si>
  <si>
    <t>Doplňovací zařízení bez čerpadla PLENO PI</t>
  </si>
  <si>
    <t>-581888487</t>
  </si>
  <si>
    <t>Poznámka k položce:
referenční výrobek :  PLENO PI obj. č. 8131010</t>
  </si>
  <si>
    <t>731R00017</t>
  </si>
  <si>
    <t>Manometer;, kontrola plnícího tlaku na expanzních nádobách,  oblast zobrazení 0-4 bary, se 3 nastavitelnými plastovými segmenty k označení zelené požadované oblasti,  vytápěcí, solární a vodní chladící soustavy;  dolní, připojení</t>
  </si>
  <si>
    <t>349308201</t>
  </si>
  <si>
    <t>Manometer;, kontrola plnícího tlaku na expanzních nádobách, oblast zobrazení 0-4 bary, se 3 nastavitelnými plastovými segmenty k označení zelené požadované oblasti, vytápěcí, solární a vodní chladící soustavy; dolní, připojení</t>
  </si>
  <si>
    <t>Poznámka k položce:
Referenční výrobek: TA H4</t>
  </si>
  <si>
    <t>731R00018</t>
  </si>
  <si>
    <t>Kohout pro manometr;, mosaz, poniklovaná,  uzavření manometru,  měření tlaku dosažené pouze při stlačeném pístu, jinak je manometr bez tlaku;, G 1/2"</t>
  </si>
  <si>
    <t>856209972</t>
  </si>
  <si>
    <t>Kohout pro manometr;, mosaz, poniklovaná, uzavření manometru, měření tlaku dosažené pouze při stlačeném pístu, jinak je manometr bez tlaku;, G 1/2"</t>
  </si>
  <si>
    <t>Poznámka k položce:
Referenční výrobek: TA DH</t>
  </si>
  <si>
    <t>731R00019</t>
  </si>
  <si>
    <t>Pojistný ventil 1/2"x 3/4"</t>
  </si>
  <si>
    <t>-336122247</t>
  </si>
  <si>
    <t>Poznámka k položce:
Referenční výrobek: TA DSV 15-3,0 H</t>
  </si>
  <si>
    <t>998731201</t>
  </si>
  <si>
    <t>Přesun hmot procentní pro kotelny v objektech v do 6 m</t>
  </si>
  <si>
    <t>1060741534</t>
  </si>
  <si>
    <t>Přesun hmot pro kotelny stanovený procentní sazbou (%) z ceny vodorovná dopravní vzdálenost do 50 m v objektech výšky do 6 m</t>
  </si>
  <si>
    <t>732</t>
  </si>
  <si>
    <t>Ústřední vytápění - strojovny</t>
  </si>
  <si>
    <t>732R00001</t>
  </si>
  <si>
    <t>čerpadlový komplet; Rychlomontážní sada pro 1 otopný okruh se směšovačem, DN25, čerpadlo Yonos Para RS25/6 m, integrovaný EMS plus modul MM100, pro RC310, HMC400</t>
  </si>
  <si>
    <t>36583155</t>
  </si>
  <si>
    <t>Poznámka k položce:
Referenční výrobek: BUDERUS HSM25/6 MM100 ; Rychlomontážní sada pro 1 otopný okruh se směšovačem, DN25, čerpadlo Yonos Para RS25/6 m, integrovaný EMS plus modul MM100, pro RC310, HMC400 obj.č. 8718599200</t>
  </si>
  <si>
    <t>732R00002</t>
  </si>
  <si>
    <t>čerpadlový komplet; Rychlomontážní sada pro 1 otopný okruh bez směšovače, DN25,čerpadlo Yonos Para RS25/6,  integrovaný EMS plus modul MM100, pro RC310, HMC400</t>
  </si>
  <si>
    <t>-1331860594</t>
  </si>
  <si>
    <t>čerpadlový komplet; Rychlomontážní sada pro 1 otopný okruh bez směšovače, DN25,čerpadlo Yonos Para RS25/6, integrovaný EMS plus modul MM100, pro RC310, HMC400</t>
  </si>
  <si>
    <t>Poznámka k položce:
Referenční výrobek: BUDERUS HS25/6 MM100; Rychlomontážní sada pro 1 otopný okruh bez směšovače, DN25,čerpadlo Yonos Para RS25/6,  integrovaný EMS plus modul MM100, pro RC310, HMC400 obj.č. 7736601162</t>
  </si>
  <si>
    <t>732R00003</t>
  </si>
  <si>
    <t>Teploměr  0÷+120°C</t>
  </si>
  <si>
    <t>-416421862</t>
  </si>
  <si>
    <t>Teploměr 0÷+120°C</t>
  </si>
  <si>
    <t>732R00004</t>
  </si>
  <si>
    <t>Tlakoměr 0÷1MPa</t>
  </si>
  <si>
    <t>1844073806</t>
  </si>
  <si>
    <t>998732201</t>
  </si>
  <si>
    <t>Přesun hmot procentní pro strojovny v objektech v do 6 m</t>
  </si>
  <si>
    <t>-1438392605</t>
  </si>
  <si>
    <t>Přesun hmot pro strojovny stanovený procentní sazbou (%) z ceny vodorovná dopravní vzdálenost do 50 m v objektech výšky do 6 m</t>
  </si>
  <si>
    <t>733</t>
  </si>
  <si>
    <t>ROZVODNÉ POTRUBÍ</t>
  </si>
  <si>
    <t>733R00001</t>
  </si>
  <si>
    <t>Potrubí, referenční výrobek IVAR ALPEX-DUO XS, včetně tvarovek  16x2mm</t>
  </si>
  <si>
    <t>bm</t>
  </si>
  <si>
    <t>762905100</t>
  </si>
  <si>
    <t>Potrubí, referenční výrobek IVAR ALPEX-DUO XS, včetně tvarovek 16x2mm</t>
  </si>
  <si>
    <t>Poznámka k položce:
Součástí dodávky potrubí je i veškerý pomocný materiál, tvarovky, redukce, šroubení, návarky, pevné body, apod.</t>
  </si>
  <si>
    <t>733R00002</t>
  </si>
  <si>
    <t>Potrubí, referenční výrobek: IVAR ALPEX-DUO XS, včetně tvarovek 20x2mm</t>
  </si>
  <si>
    <t>-1472589879</t>
  </si>
  <si>
    <t>733R00003</t>
  </si>
  <si>
    <t>Potrubí, referenční výrobek: IVAR ALPEX-DUO XS, včetně tvarovek  26x3mm</t>
  </si>
  <si>
    <t>1831189553</t>
  </si>
  <si>
    <t>Potrubí, referenční výrobek: IVAR ALPEX-DUO XS, včetně tvarovek 26x3mm</t>
  </si>
  <si>
    <t>733R00004</t>
  </si>
  <si>
    <t>Potrubí ocelové závitové, včetně tvarovek DN 25</t>
  </si>
  <si>
    <t>1218355185</t>
  </si>
  <si>
    <t>733R00005</t>
  </si>
  <si>
    <t>Potrubí ocelové závitové, včetně tvarovek DN 32</t>
  </si>
  <si>
    <t>2082266597</t>
  </si>
  <si>
    <t>733R00006</t>
  </si>
  <si>
    <t>Potrubí ocelové závitové, včetně tvarovek DN 40</t>
  </si>
  <si>
    <t>912063966</t>
  </si>
  <si>
    <t>733R00007</t>
  </si>
  <si>
    <t>návlekové tepelné izolace - DG 18/20</t>
  </si>
  <si>
    <t>-22998479</t>
  </si>
  <si>
    <t>Poznámka k položce:
Materiál na bázi polyetylenu šedé barvy určený pro izolace potrubí topení a sanity. Použití +110 °C (+85°C). Součinitel tepelné vodivosti ?40°C = 0,040 / 0,045 W/m.K
Referenční výrobek: TUBOLIT DG</t>
  </si>
  <si>
    <t>733R00008</t>
  </si>
  <si>
    <t>návlekové tepelné izolace - DG 22/20</t>
  </si>
  <si>
    <t>-1669398603</t>
  </si>
  <si>
    <t>733R00009</t>
  </si>
  <si>
    <t>návlekové tepelné izolace - DG 28/20</t>
  </si>
  <si>
    <t>-1256279851</t>
  </si>
  <si>
    <t>733R00010</t>
  </si>
  <si>
    <t>Izolační pouzdro z minerální vlny s Al kašírováním na potrubí DN 25, λ≤0,04 W/(mK) při 0 °C; tl. = 25 mm</t>
  </si>
  <si>
    <t>286547741</t>
  </si>
  <si>
    <t>Poznámka k položce:
Referenční výrobek: Rockwool Pipo ALS</t>
  </si>
  <si>
    <t>733R00011</t>
  </si>
  <si>
    <t>Izolační pouzdro z minerální vlny s Al kašírováním na potrubí DN 32, λ≤0,04 W/(mK) při 0 °C; tl. = 25 mm</t>
  </si>
  <si>
    <t>1144079226</t>
  </si>
  <si>
    <t>733R00012</t>
  </si>
  <si>
    <t>Izolační pouzdro z minerální vlny s Al kašírováním na potrubí DN 40, λ≤0,04 W/(mK) při 0 °C; tl. = 25 mm</t>
  </si>
  <si>
    <t>-67170957</t>
  </si>
  <si>
    <t>998733203</t>
  </si>
  <si>
    <t>Přesun hmot procentní pro rozvody potrubí v objektech v do 24 m</t>
  </si>
  <si>
    <t>-888408143</t>
  </si>
  <si>
    <t>Přesun hmot pro rozvody potrubí stanovený procentní sazbou z ceny vodorovná dopravní vzdálenost do 50 m v objektech výšky přes 12 do 24 m</t>
  </si>
  <si>
    <t>734</t>
  </si>
  <si>
    <t>Ústřední vytápění - armatury</t>
  </si>
  <si>
    <t>734R00001</t>
  </si>
  <si>
    <t>Ruční závitový vyvažovací ventil DN 25</t>
  </si>
  <si>
    <t>-957172196</t>
  </si>
  <si>
    <t>Poznámka k položce:
Referenční výrobek: TA - STAD</t>
  </si>
  <si>
    <t>734R00002</t>
  </si>
  <si>
    <t>Ruční závitový vyvažovací ventil DN 32</t>
  </si>
  <si>
    <t>358757881</t>
  </si>
  <si>
    <t>734R00003</t>
  </si>
  <si>
    <t>Uzavírací kulový kohout s el. pohonem, DN 40</t>
  </si>
  <si>
    <t>-152885147</t>
  </si>
  <si>
    <t>734R00004</t>
  </si>
  <si>
    <t>Závitový kulový kohout DN 20</t>
  </si>
  <si>
    <t>-1961083971</t>
  </si>
  <si>
    <t>Poznámka k položce:
Referenční výrobek: Giacomini R250D</t>
  </si>
  <si>
    <t>734R00005</t>
  </si>
  <si>
    <t>Závitový kulový kohout DN 32</t>
  </si>
  <si>
    <t>1242155349</t>
  </si>
  <si>
    <t>734R00006</t>
  </si>
  <si>
    <t>Závitový kulový kohout DN 40</t>
  </si>
  <si>
    <t>-1247529435</t>
  </si>
  <si>
    <t>734R00007</t>
  </si>
  <si>
    <t>Filtr závitový DN 32</t>
  </si>
  <si>
    <t>-1698330192</t>
  </si>
  <si>
    <t>Poznámka k položce:
Referenční výrobek: Giacomini R74A</t>
  </si>
  <si>
    <t>734R00008</t>
  </si>
  <si>
    <t>Filtr závitový DN 40</t>
  </si>
  <si>
    <t>-1765970206</t>
  </si>
  <si>
    <t>734R00009</t>
  </si>
  <si>
    <t>Kulový vypouštěcí kohout  s hadicovou vývodkou a zátkou DN 20</t>
  </si>
  <si>
    <t>-1807769374</t>
  </si>
  <si>
    <t>Kulový vypouštěcí kohout s hadicovou vývodkou a zátkou DN 20</t>
  </si>
  <si>
    <t>Poznámka k položce:
Referenční výrobek: Giacomini R608</t>
  </si>
  <si>
    <t>734R00010</t>
  </si>
  <si>
    <t>Kulový vypouštěcí kohout  s hadicovou vývodkou a zátkou DN 15</t>
  </si>
  <si>
    <t>-1883550080</t>
  </si>
  <si>
    <t>Kulový vypouštěcí kohout s hadicovou vývodkou a zátkou DN 15</t>
  </si>
  <si>
    <t>734R00011</t>
  </si>
  <si>
    <t>Odvzdušňovací ventil s vypouštěním DN 15</t>
  </si>
  <si>
    <t>864691174</t>
  </si>
  <si>
    <t>Poznámka k položce:
Referenční výrobek: Giacomini R99</t>
  </si>
  <si>
    <t>734R00012</t>
  </si>
  <si>
    <t>Odvzdušňovací ventil DN 25</t>
  </si>
  <si>
    <t>1630873358</t>
  </si>
  <si>
    <t>Poznámka k položce:
Referenční výrobek: Zeparo ZUTX</t>
  </si>
  <si>
    <t>998734203</t>
  </si>
  <si>
    <t>Přesun hmot procentní pro armatury v objektech v do 24 m</t>
  </si>
  <si>
    <t>-1639345085</t>
  </si>
  <si>
    <t>Přesun hmot pro armatury stanovený procentní sazbou (%) z ceny vodorovná dopravní vzdálenost do 50 m v objektech výšky přes 12 do 24 m</t>
  </si>
  <si>
    <t>735</t>
  </si>
  <si>
    <t>OTOPNÁ TĚLESA</t>
  </si>
  <si>
    <t>735R00001</t>
  </si>
  <si>
    <t>bytový rozdělovač, DN 25, varianta A (regulace tlakové diference), 3 okruhy vč. skříně pod omítku</t>
  </si>
  <si>
    <t>-1059041315</t>
  </si>
  <si>
    <t>Poznámka k položce:
Referenční výrobek: MEIBES Logofloor, typ 1, varianta A (regulace tlakové diference), 3 okruhy vč. skříně pod omítku</t>
  </si>
  <si>
    <t>735R00002</t>
  </si>
  <si>
    <t>Trubkové otopné těleso, výška 1500 mm, délka 450 mm;, barva dle výběru architekta</t>
  </si>
  <si>
    <t>1512676973</t>
  </si>
  <si>
    <t>Poznámka k položce:
Referenční výrobek: KORALUX Linear Classic, typ KLC 1500/450</t>
  </si>
  <si>
    <t>735R00003</t>
  </si>
  <si>
    <t>Trubkové otopné těleso, výška 1820 mm, délka 450 mm;, barva dle výběru architekta</t>
  </si>
  <si>
    <t>-1490108127</t>
  </si>
  <si>
    <t>Poznámka k položce:
Referenční výrobek: KORALUX Linear Classic, typ KLC 11820/450</t>
  </si>
  <si>
    <t>735R00004</t>
  </si>
  <si>
    <t>Deskové otopné těleso, výška 500 mm, délka 400 mm;, barva White RAL 9016 (code 10)</t>
  </si>
  <si>
    <t>1087627981</t>
  </si>
  <si>
    <t>Poznámka k položce:
Referenční výrobek: KORADO RADIK VK 11, typ RADIK VK 11 500/400</t>
  </si>
  <si>
    <t>735R00005</t>
  </si>
  <si>
    <t>Deskové otopné těleso, výška 500 mm, délka 500 mm;, barva White RAL 9016 (code 10)</t>
  </si>
  <si>
    <t>648168981</t>
  </si>
  <si>
    <t>Poznámka k položce:
Referenční výrobek: KORADO RADIK VK 11, typ RADIK VK 11 500/500</t>
  </si>
  <si>
    <t>735R00006</t>
  </si>
  <si>
    <t>Deskové otopné těleso, výška 500 mm, délka 700 mm;, barva White RAL 9016 (code 10)</t>
  </si>
  <si>
    <t>-1090494132</t>
  </si>
  <si>
    <t>Poznámka k položce:
Referenční výrobek: KORADO RADIK VK 11, typ RADIK VK 11 500/700</t>
  </si>
  <si>
    <t>735R00007</t>
  </si>
  <si>
    <t>Deskové otopné těleso, výška 500 mm, délka 800 mm;, barva White RAL 9016 (code 10)</t>
  </si>
  <si>
    <t>1375115181</t>
  </si>
  <si>
    <t>Poznámka k položce:
Referenční výrobek: KORADO RADIK VK 11, typ RADIK VK 11 500/800</t>
  </si>
  <si>
    <t>735R00008</t>
  </si>
  <si>
    <t>Deskové otopné těleso, výška 500 mm, délka 1600 mm;, barva White RAL 9016 (code 10)</t>
  </si>
  <si>
    <t>-960115355</t>
  </si>
  <si>
    <t>Poznámka k položce:
Referenční výrobek: KORADO RADIK VK 11, typ RADIK VK 11 500/1600</t>
  </si>
  <si>
    <t>735R00009</t>
  </si>
  <si>
    <t>Deskové otopné těleso, výška 500 mm, délka 1800 mm;, barva White RAL 9016 (code 10)</t>
  </si>
  <si>
    <t>-1277761929</t>
  </si>
  <si>
    <t>Poznámka k položce:
Referenční výrobek: KORADO RADIK VK 11, typ RADIK VK 11 500/1800</t>
  </si>
  <si>
    <t>735R00010</t>
  </si>
  <si>
    <t>Deskové otopné těleso, výška 500 mm, délka 2300 mm;, barva White RAL 9016 (code 10)</t>
  </si>
  <si>
    <t>1851056429</t>
  </si>
  <si>
    <t>Poznámka k položce:
Referenční výrobek: KORADO RADIK VK 11, typ RADIK VK 11 500/2300</t>
  </si>
  <si>
    <t>735R00011</t>
  </si>
  <si>
    <t>Deskové otopné těleso, výška 500 mm, délka 2000 mm;, barva White RAL 9016 (code 10)</t>
  </si>
  <si>
    <t>-1898000565</t>
  </si>
  <si>
    <t>Poznámka k položce:
Referenční výrobek: KORADO RADIK VK 21, typ RADIK VK 21 500/2000</t>
  </si>
  <si>
    <t>735R00011.1</t>
  </si>
  <si>
    <t>822840781</t>
  </si>
  <si>
    <t>735R00012</t>
  </si>
  <si>
    <t>-187439668</t>
  </si>
  <si>
    <t>Poznámka k položce:
Referenční výrobek: KORADO RADIK VK 22, typ RADIK VK 22 500/700</t>
  </si>
  <si>
    <t>735R00013</t>
  </si>
  <si>
    <t>-413951646</t>
  </si>
  <si>
    <t>Poznámka k položce:
Referenční výrobek: KORADO RADIK VK 22, typ RADIK VK 22 500/800</t>
  </si>
  <si>
    <t>735R00014</t>
  </si>
  <si>
    <t>Deskové otopné těleso, výška 500 mm, délka 900 mm;, barva White RAL 9016 (code 10)</t>
  </si>
  <si>
    <t>1205024397</t>
  </si>
  <si>
    <t>Poznámka k položce:
Referenční výrobek: KORADO RADIK VK 22, typ RADIK VK 22 500/900</t>
  </si>
  <si>
    <t>735R00015</t>
  </si>
  <si>
    <t>Deskové otopné těleso, výška 500 mm, délka 1000 mm;, barva White RAL 9016 (code 10)</t>
  </si>
  <si>
    <t>674257866</t>
  </si>
  <si>
    <t>Poznámka k položce:
Referenční výrobek: KORADO RADIK VK 22, typ RADIK VK 22 500/1000</t>
  </si>
  <si>
    <t>735R00016</t>
  </si>
  <si>
    <t>Deskové otopné těleso, výška 500 mm, délka 1200 mm;, barva White RAL 9016 (code 10)</t>
  </si>
  <si>
    <t>-1743452069</t>
  </si>
  <si>
    <t>Poznámka k položce:
Referenční výrobek: KORADO RADIK VK 22, typ RADIK VK 22 500/1200</t>
  </si>
  <si>
    <t>735R00017</t>
  </si>
  <si>
    <t>Deskové otopné těleso, výška 500 mm, délka 1400 mm;, barva White RAL 9016 (code 10)</t>
  </si>
  <si>
    <t>825739781</t>
  </si>
  <si>
    <t>Poznámka k položce:
Referenční výrobek: KORADO RADIK VK 22, typ RADIK VK 22 500/1400</t>
  </si>
  <si>
    <t>735R00018</t>
  </si>
  <si>
    <t>-13816582</t>
  </si>
  <si>
    <t>Poznámka k položce:
Referenční výrobek: KORADO RADIK VK 22, typ RADIK VK 22 500/1800</t>
  </si>
  <si>
    <t>735R00019</t>
  </si>
  <si>
    <t>519184820</t>
  </si>
  <si>
    <t>Poznámka k položce:
Referenční výrobek: KORADO RADIK VK 22, typ RADIK VK 22 500/2000</t>
  </si>
  <si>
    <t>735R00020</t>
  </si>
  <si>
    <t>Deskové otopné těleso, výška 900 mm, délka 400 mm;, barva White RAL 9016 (code 10)</t>
  </si>
  <si>
    <t>1999960028</t>
  </si>
  <si>
    <t>Poznámka k položce:
Referenční výrobek: KORADO RADIK VK 22, typ RADIK VK 22 900/400</t>
  </si>
  <si>
    <t>735R00021</t>
  </si>
  <si>
    <t>Deskové otopné těleso, výška 900 mm, délka 600 mm;, barva White RAL 9016 (code 10)</t>
  </si>
  <si>
    <t>-1405793732</t>
  </si>
  <si>
    <t>Poznámka k položce:
Referenční výrobek: KORADO RADIK VK 22, typ RADIK VK 22 900/600</t>
  </si>
  <si>
    <t>735R00022</t>
  </si>
  <si>
    <t>Deskové otopné těleso, výška 900 mm, délka 700 mm;, barva White RAL 9016 (code 10)</t>
  </si>
  <si>
    <t>-2028198100</t>
  </si>
  <si>
    <t>Poznámka k položce:
Referenční výrobek: KORADO RADIK VK 22, typ RADIK VK 22 900/700</t>
  </si>
  <si>
    <t>735R00023</t>
  </si>
  <si>
    <t>Radiátorový ventil s přednastavením rohový, DN 15, svěrné šroubení pro vnější závit M24</t>
  </si>
  <si>
    <t>-1590434052</t>
  </si>
  <si>
    <t>Poznámka k položce:
Referenční výrobek: HEIMEIER V exakt II</t>
  </si>
  <si>
    <t>735R00024</t>
  </si>
  <si>
    <t>Termostatická hlavice</t>
  </si>
  <si>
    <t>-884054236</t>
  </si>
  <si>
    <t>Poznámka k položce:
Referenční výrobek: Heimeier K</t>
  </si>
  <si>
    <t>735R00025</t>
  </si>
  <si>
    <t>Zpátečkové šroubení rohové;, DN15, svěrné šroubení pro vnější závit M24</t>
  </si>
  <si>
    <t>1062007061</t>
  </si>
  <si>
    <t>Poznámka k položce:
Referenční výrobek: Heimeier</t>
  </si>
  <si>
    <t>735R00026</t>
  </si>
  <si>
    <t>Svěrné rohové uzaviratelné šroubení DN 15</t>
  </si>
  <si>
    <t>1729931790</t>
  </si>
  <si>
    <t>Poznámka k položce:
Referenční výrobek: Heimeier Vekolux</t>
  </si>
  <si>
    <t>998735203</t>
  </si>
  <si>
    <t>Přesun hmot procentní pro otopná tělesa v objektech v do 24 m</t>
  </si>
  <si>
    <t>1553996920</t>
  </si>
  <si>
    <t>Přesun hmot pro otopná tělesa stanovený procentní sazbou (%) z ceny vodorovná dopravní vzdálenost do 50 m v objektech výšky přes 12 do 24 m</t>
  </si>
  <si>
    <t>NÁTĚRY,  ZAVĚŠENÍ, KONSTRUKCE A OPLECHOVÁNÍ POTRUBÍ</t>
  </si>
  <si>
    <t>78360R001</t>
  </si>
  <si>
    <t>Závěsný systém jednoho výrobce - objímky, závěsy, kotvy, příčníky, závitové tyče, konzoly, hmoždínky; vrtání do betonových a jiných konstrukcí; statické výpočty výrobce</t>
  </si>
  <si>
    <t>-1428611299</t>
  </si>
  <si>
    <t>78360R002</t>
  </si>
  <si>
    <t>Pomocné ocelové konstrukce</t>
  </si>
  <si>
    <t>970000565</t>
  </si>
  <si>
    <t>Práce a dodávky M</t>
  </si>
  <si>
    <t>36-M</t>
  </si>
  <si>
    <t>MĚŘENÍ A REGULACE</t>
  </si>
  <si>
    <t>360R00003</t>
  </si>
  <si>
    <t>Ultrazvukový měřič tepla s dálkovým odečtem, 0,6 až 1,5 m 3 /h s možností doplnění , dálkového odečtu M-Bus, radio, nebo Wireless M-Bus OMS</t>
  </si>
  <si>
    <t>155784105</t>
  </si>
  <si>
    <t>Poznámka k položce:
Referenční výrobek: Multical 302T_10 (l=110 mm)</t>
  </si>
  <si>
    <t>360R00004</t>
  </si>
  <si>
    <t>Ultrazvukový měřič tepla s dálkovým odečtem, 1,5 až 3,0 m 3 /h s možností doplnění , dálkového odečtu M-Bus, radio, nebo Wireless M-Bus OMS</t>
  </si>
  <si>
    <t>1959608514</t>
  </si>
  <si>
    <t>Poznámka k položce:
Referenční výrobek: Multical 302T_70 (l=130 mm)</t>
  </si>
  <si>
    <t>580</t>
  </si>
  <si>
    <t>OSTATNÍ NÁKLADY</t>
  </si>
  <si>
    <t>580R00001</t>
  </si>
  <si>
    <t>Provedení komplexních zkoušek (včetně tlakové a topné zkoušky)</t>
  </si>
  <si>
    <t>1068030765</t>
  </si>
  <si>
    <t>580R00002</t>
  </si>
  <si>
    <t>Vyvážení dle vyhl. 193/2007 sb.včetně protokolu</t>
  </si>
  <si>
    <t>-1219250851</t>
  </si>
  <si>
    <t>580R00003</t>
  </si>
  <si>
    <t>Dvojnásobný proplach systému a náplň upravenou vodou</t>
  </si>
  <si>
    <t>863343407</t>
  </si>
  <si>
    <t>580R00004</t>
  </si>
  <si>
    <t>Štítky a popisy potrubí a zařízení</t>
  </si>
  <si>
    <t>-1443099218</t>
  </si>
  <si>
    <t>580R00005</t>
  </si>
  <si>
    <t>Montážní materiál</t>
  </si>
  <si>
    <t>-1642032501</t>
  </si>
  <si>
    <t>580R00006</t>
  </si>
  <si>
    <t>Zaškolení obsluhy</t>
  </si>
  <si>
    <t>-830044742</t>
  </si>
  <si>
    <t>580R00007</t>
  </si>
  <si>
    <t>Montáž</t>
  </si>
  <si>
    <t>-101485133</t>
  </si>
  <si>
    <t>HZS</t>
  </si>
  <si>
    <t>Hodinové zúčtovací sazby</t>
  </si>
  <si>
    <t>HZS2491</t>
  </si>
  <si>
    <t>Hodinová zúčtovací sazba dělník zednických výpomocí</t>
  </si>
  <si>
    <t>hod</t>
  </si>
  <si>
    <t>512</t>
  </si>
  <si>
    <t>-442391895</t>
  </si>
  <si>
    <t>Hodinové zúčtovací sazby profesí PSV zednické výpomoci a pomocné práce PSV dělník zednických výpomocí</t>
  </si>
  <si>
    <t>"odborný odhad" 80</t>
  </si>
  <si>
    <t>D.1.4.2b - Vzduchotechnika a chlazení</t>
  </si>
  <si>
    <t xml:space="preserve">    751 - Vzduchotechnika</t>
  </si>
  <si>
    <t xml:space="preserve">      751.1 - Větrání bytu 1.02</t>
  </si>
  <si>
    <t xml:space="preserve">      751.9 - Větrání bytu 3.11</t>
  </si>
  <si>
    <t xml:space="preserve">      751.8 - Větrání bytu 3.07</t>
  </si>
  <si>
    <t xml:space="preserve">      751.7 - Větrání bytu 3.05</t>
  </si>
  <si>
    <t xml:space="preserve">      751.6 - Větrání bytu 2.11</t>
  </si>
  <si>
    <t xml:space="preserve">      751.5 - Větrání bytu 2.07</t>
  </si>
  <si>
    <t xml:space="preserve">      751.4 - Větrání bytu 2.02</t>
  </si>
  <si>
    <t xml:space="preserve">      751.3 - Větrání bytu 1.11</t>
  </si>
  <si>
    <t xml:space="preserve">      751.2 - Větrání bytu 1.07</t>
  </si>
  <si>
    <t xml:space="preserve">      751.10 - Společná zařízení a příslušenství</t>
  </si>
  <si>
    <t xml:space="preserve">      751.11 - Odvětrání sklepů 1.03</t>
  </si>
  <si>
    <t xml:space="preserve">      751.12 - Větrání technické místnosti 1.02</t>
  </si>
  <si>
    <t xml:space="preserve">      751.14 - OSTATNÍ</t>
  </si>
  <si>
    <t>751</t>
  </si>
  <si>
    <t>Vzduchotechnika</t>
  </si>
  <si>
    <t>998751202</t>
  </si>
  <si>
    <t>Přesun hmot procentní pro vzduchotechniku v objektech v do 24 m</t>
  </si>
  <si>
    <t>-697718927</t>
  </si>
  <si>
    <t>Přesun hmot pro vzduchotechniku stanovený procentní sazbou (%) z ceny vodorovná dopravní vzdálenost do 50 m v objektech výšky přes 12 do 60 m</t>
  </si>
  <si>
    <t>751.1</t>
  </si>
  <si>
    <t>Větrání bytu 1.02</t>
  </si>
  <si>
    <t>751R00001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</si>
  <si>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</t>
  </si>
  <si>
    <t>560086550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</si>
  <si>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AHU.1</t>
  </si>
  <si>
    <t>Poznámka k položce:
Referenční výrobce: Atrea Duplex Easy 300</t>
  </si>
  <si>
    <t>751R00002</t>
  </si>
  <si>
    <t>Koncový výfukový kus se síťkou proti ptactvu ø250  ( RAL dle Architekta ), V.1.1</t>
  </si>
  <si>
    <t>-505693690</t>
  </si>
  <si>
    <t>Koncový výfukový kus se síťkou proti ptactvu ø250 ( RAL dle Architekta ), V.1.1</t>
  </si>
  <si>
    <t>Poznámka k položce:
Referenční výrobce: Elektrodesign</t>
  </si>
  <si>
    <t>751R00003</t>
  </si>
  <si>
    <t>Výfuková hlavice VH ø160 ( RAL dle Architekta ), V.1.2</t>
  </si>
  <si>
    <t>-1047039364</t>
  </si>
  <si>
    <t>751R00004</t>
  </si>
  <si>
    <t>Talířový ventil přívodní KK 125  ( RAL dle Architekta ), V.1.4</t>
  </si>
  <si>
    <t>248636731</t>
  </si>
  <si>
    <t>Talířový ventil přívodní KK 125 ( RAL dle Architekta ), V.1.4</t>
  </si>
  <si>
    <t>751R00005</t>
  </si>
  <si>
    <t>Talířový ventil odvodní KK 125 ( RAL dle Architekta ),V.1.5</t>
  </si>
  <si>
    <t>1465610299</t>
  </si>
  <si>
    <t>Talířový ventil odvodní KK 125 ( RAL dle Architekta ), V.1.5</t>
  </si>
  <si>
    <t>751R00006</t>
  </si>
  <si>
    <t>Děrované spiro potrubí ø160 / dl.100 mm  ( RAL dle Architekta )</t>
  </si>
  <si>
    <t>-736616250</t>
  </si>
  <si>
    <t>Děrované spiro potrubí ø160 / dl.100 mm ( RAL dle Architekta )</t>
  </si>
  <si>
    <t>Poznámka k položce:
Referenční výrobce: Lindab</t>
  </si>
  <si>
    <t>751R00007</t>
  </si>
  <si>
    <t>Děrované spiro potrubí ø160 / dl.200 mm  ( RAL dle Architekta )</t>
  </si>
  <si>
    <t>859045681</t>
  </si>
  <si>
    <t>Děrované spiro potrubí ø160 / dl.200 mm ( RAL dle Architekta )</t>
  </si>
  <si>
    <t>751R00008</t>
  </si>
  <si>
    <t>Ohebná Al laminátová hadice s vnitřním uspořádáním jako Aluflex MI, s tepelnou a hlukovou izolací z vrstvy ekologické nedráždivé minerální vaty tloušťky 25 mm, 16 kg/m3, parozábrana – zpevněný Al laminát. Vnitřní hadice je perforovaná jako tlumič hluku. K</t>
  </si>
  <si>
    <t>-1168907799</t>
  </si>
  <si>
    <t>Ohebná Al laminátová hadice s vnitřním uspořádáním jako Aluflex MI, s tepelnou a hlukovou izolací z vrstvy ekologické nedráždivé minerální vaty tloušťky 25 mm, 16 kg/m3, parozábrana – zpevněný Al laminát. Vnitřní hadice je perforovaná jako tlumič hluku. Konstrukce obsahuje parotěsnou zábranu k zbránění kondenzace v hlukové izolaci. ø125</t>
  </si>
  <si>
    <t>751R00009</t>
  </si>
  <si>
    <t>420430092</t>
  </si>
  <si>
    <t>Ohebná Al laminátová hadice s vnitřním uspořádáním jako Aluflex MI, s tepelnou a hlukovou izolací z vrstvy ekologické nedráždivé minerální vaty tloušťky 25 mm, 16 kg/m3, parozábrana – zpevněný Al laminát. Vnitřní hadice je perforovaná jako tlumič hluku. Konstrukce obsahuje parotěsnou zábranu k zbránění kondenzace v hlukové izolaci. ø160</t>
  </si>
  <si>
    <t>751R00010</t>
  </si>
  <si>
    <t>Spiro potrubí včetně tvarovek ø160</t>
  </si>
  <si>
    <t>-1858765200</t>
  </si>
  <si>
    <t>751R00011</t>
  </si>
  <si>
    <t>Spiro potrubí včetně tvarovek ø250</t>
  </si>
  <si>
    <t>-964471311</t>
  </si>
  <si>
    <t>751R00012</t>
  </si>
  <si>
    <t>Tvarovky pro propoje ø125/ø160 ( přechody a rozbočky )</t>
  </si>
  <si>
    <t>-1287990303</t>
  </si>
  <si>
    <t>751R00013</t>
  </si>
  <si>
    <t>Tvarovky pro propoje ø160/ø250 ( přechody a rozbočky )</t>
  </si>
  <si>
    <t>1777506904</t>
  </si>
  <si>
    <t>751.9</t>
  </si>
  <si>
    <t>Větrání bytu 3.11</t>
  </si>
  <si>
    <t>751R00079</t>
  </si>
  <si>
    <t>-1795677345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</si>
  <si>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AHU.9</t>
  </si>
  <si>
    <t>751R00080</t>
  </si>
  <si>
    <t>Výfuková hlavice VH ø160 ( RAL dle Architekta ), V.9.1</t>
  </si>
  <si>
    <t>1410968970</t>
  </si>
  <si>
    <t>751R00081</t>
  </si>
  <si>
    <t>Vyústka do hranatého nízkoprofilového potrubí, čístá průtočná plocha 0,02m2 ( RAL dle Architekta ), V.9.2</t>
  </si>
  <si>
    <t>-1877989764</t>
  </si>
  <si>
    <t>751R00082</t>
  </si>
  <si>
    <t>Talířový ventil odvodní KK 125 ( RAL dle Architekta ), V.9.4</t>
  </si>
  <si>
    <t>-1316238078</t>
  </si>
  <si>
    <t>751R00083</t>
  </si>
  <si>
    <t>-1277110634</t>
  </si>
  <si>
    <t>751R00084</t>
  </si>
  <si>
    <t>517037058</t>
  </si>
  <si>
    <t>751R00085</t>
  </si>
  <si>
    <t>Kovové ploché potrubí 300x50x1000 mm. Potrubí je vyrobeno z pozinkovaného plechu o síle 0,55 mm a spoje potrubí jsou utěsneny tmelem. Výrobní řada plochého potrubí obsahuje ploché trouby a roury, kolena, oblouky, redukce i do klasického kruhového potrubí,</t>
  </si>
  <si>
    <t>1224005361</t>
  </si>
  <si>
    <t>Kovové ploché potrubí 300x50x1000 mm. Potrubí je vyrobeno z pozinkovaného plechu o síle 0,55 mm a spoje potrubí jsou utěsneny tmelem. Výrobní řada plochého potrubí obsahuje ploché trouby a roury, kolena, oblouky, redukce i do klasického kruhového potrubí, spojky a odbočky.Systémy plochého potrubí v provedení s úchytem pro snazší instalaci či upevnění ke stropu nebo zdi.</t>
  </si>
  <si>
    <t>Poznámka k položce:
Referenční výrobce: Klima potrubí</t>
  </si>
  <si>
    <t>751R00086</t>
  </si>
  <si>
    <t>1386272786</t>
  </si>
  <si>
    <t>751R00087</t>
  </si>
  <si>
    <t>1630946981</t>
  </si>
  <si>
    <t>751R00088</t>
  </si>
  <si>
    <t>33887046</t>
  </si>
  <si>
    <t>751.8</t>
  </si>
  <si>
    <t>Větrání bytu 3.07</t>
  </si>
  <si>
    <t>751R00068</t>
  </si>
  <si>
    <t>-208262298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</si>
  <si>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AHU.8</t>
  </si>
  <si>
    <t>751R00069</t>
  </si>
  <si>
    <t>Výfuková hlavice VH ø160 ( RAL dle Architekta ), V.8.1</t>
  </si>
  <si>
    <t>-2013516883</t>
  </si>
  <si>
    <t>Výfuková hlavice VH ø160 ( RAL dle Architekta), V.8.1</t>
  </si>
  <si>
    <t>751R00070</t>
  </si>
  <si>
    <t>Vyústka do hranatého nízkoprofilového potrubí, čístá průtočná plocha 0,02m2 ( RAL dle Architekta ), V.8.2</t>
  </si>
  <si>
    <t>579699756</t>
  </si>
  <si>
    <t>Vyústka do hranatého nízkoprofilového potrubí, čístá průtočná plocha 0,02m2 ( RAL dle Architekta ),V.8.2</t>
  </si>
  <si>
    <t>751R00071</t>
  </si>
  <si>
    <t>Talířový ventil odvodní KK 125 ( RAL dle Architekta ), V.8.4</t>
  </si>
  <si>
    <t>-946856970</t>
  </si>
  <si>
    <t>751R00072</t>
  </si>
  <si>
    <t>Talířový ventil přívodní KK 125 ( RAL dle Architekta ), V.8.5</t>
  </si>
  <si>
    <t>1172362325</t>
  </si>
  <si>
    <t>751R00073</t>
  </si>
  <si>
    <t>1131631763</t>
  </si>
  <si>
    <t>751R00074</t>
  </si>
  <si>
    <t>309455533</t>
  </si>
  <si>
    <t>751R00075</t>
  </si>
  <si>
    <t>-1589831253</t>
  </si>
  <si>
    <t>751R00076</t>
  </si>
  <si>
    <t>510057488</t>
  </si>
  <si>
    <t>751R00077</t>
  </si>
  <si>
    <t>675658069</t>
  </si>
  <si>
    <t>751R00078</t>
  </si>
  <si>
    <t>-1085098136</t>
  </si>
  <si>
    <t>751.7</t>
  </si>
  <si>
    <t>Větrání bytu 3.05</t>
  </si>
  <si>
    <t>751R00058</t>
  </si>
  <si>
    <t>-157162747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</si>
  <si>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AHU.7</t>
  </si>
  <si>
    <t>751R00059</t>
  </si>
  <si>
    <t>Výfuková hlavice VH ø160 ( RAL dle Architekta ), V.7.1</t>
  </si>
  <si>
    <t>437518830</t>
  </si>
  <si>
    <t>751R00060</t>
  </si>
  <si>
    <t>Vyústka do hranatého nízkoprofilového potrubí, čístá průtočná plocha 0,02m2 ( RAL dle Architekta ), V.7.2</t>
  </si>
  <si>
    <t>-1609902290</t>
  </si>
  <si>
    <t>751R00061</t>
  </si>
  <si>
    <t>Talířový ventil odvodní KK 125 ( RAL dle Architekta ), V.7.4</t>
  </si>
  <si>
    <t>-1185615900</t>
  </si>
  <si>
    <t>751R00062</t>
  </si>
  <si>
    <t>-711441005</t>
  </si>
  <si>
    <t>751R00063</t>
  </si>
  <si>
    <t>-1696666652</t>
  </si>
  <si>
    <t>751R00064</t>
  </si>
  <si>
    <t>-2117800315</t>
  </si>
  <si>
    <t>751R00065</t>
  </si>
  <si>
    <t>1797356881</t>
  </si>
  <si>
    <t>751R00066</t>
  </si>
  <si>
    <t>1694415249</t>
  </si>
  <si>
    <t>751R00067</t>
  </si>
  <si>
    <t>Tvarovky pro propoje ø160/ø160 ( přechody a rozbočky )</t>
  </si>
  <si>
    <t>770852563</t>
  </si>
  <si>
    <t>751.6</t>
  </si>
  <si>
    <t>Větrání bytu 2.11</t>
  </si>
  <si>
    <t>751R00050</t>
  </si>
  <si>
    <t>-460568015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</si>
  <si>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AHU.6</t>
  </si>
  <si>
    <t>751R00051</t>
  </si>
  <si>
    <t>Talířový ventil přívodní KK 125 ( RAL dle Architekta ) V.6.4</t>
  </si>
  <si>
    <t>690801678</t>
  </si>
  <si>
    <t>Talířový ventil přívodní KK 125 ( RAL dle Architekta ), V.6.4</t>
  </si>
  <si>
    <t>751R00052</t>
  </si>
  <si>
    <t>Talířový ventil odvodní KK 125 ( RAL dle Architekta ) V.6.5</t>
  </si>
  <si>
    <t>521043176</t>
  </si>
  <si>
    <t>Talířový ventil odvodní KK 125 ( RAL dle Architekta ), V.6.5</t>
  </si>
  <si>
    <t>751R00053</t>
  </si>
  <si>
    <t>Talířový ventil přívodní KK 160 ( RAL dle Architekta ) V.6.6</t>
  </si>
  <si>
    <t>-2022523489</t>
  </si>
  <si>
    <t>Talířový ventil přívodní KK 160 ( RAL dle Architekta ), V.6.6</t>
  </si>
  <si>
    <t>751R00054</t>
  </si>
  <si>
    <t>-1565079294</t>
  </si>
  <si>
    <t>751R00055</t>
  </si>
  <si>
    <t>-1474153743</t>
  </si>
  <si>
    <t>751R00056</t>
  </si>
  <si>
    <t>2089859157</t>
  </si>
  <si>
    <t>751R00057</t>
  </si>
  <si>
    <t>-219560592</t>
  </si>
  <si>
    <t>751.5</t>
  </si>
  <si>
    <t>Větrání bytu 2.07</t>
  </si>
  <si>
    <t>751R00042</t>
  </si>
  <si>
    <t>-563302303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</si>
  <si>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AHU.5</t>
  </si>
  <si>
    <t>751R00043</t>
  </si>
  <si>
    <t>Talířový ventil přívodní KK 125 ( RAL dle Architekta ) V.5.4</t>
  </si>
  <si>
    <t>-752626719</t>
  </si>
  <si>
    <t>Talířový ventil přívodní KK 125 ( RAL dle Architekta ), V.5.4</t>
  </si>
  <si>
    <t>751R00044</t>
  </si>
  <si>
    <t>Talířový ventil odvodní KK 125 ( RAL dle Architekta ) V.5.5</t>
  </si>
  <si>
    <t>-1525588056</t>
  </si>
  <si>
    <t>Talířový ventil odvodní KK 125 ( RAL dle Architekta ), V.5.5</t>
  </si>
  <si>
    <t>751R00045</t>
  </si>
  <si>
    <t>Talířový ventil přívodní KK 160 ( RAL dle Architekta ) V.5.6</t>
  </si>
  <si>
    <t>1010192850</t>
  </si>
  <si>
    <t>Talířový ventil přívodní KK 160 ( RAL dle Architekta ), V.5.6</t>
  </si>
  <si>
    <t>751R00046</t>
  </si>
  <si>
    <t>636839647</t>
  </si>
  <si>
    <t>751R00047</t>
  </si>
  <si>
    <t>-59360421</t>
  </si>
  <si>
    <t>751R00048</t>
  </si>
  <si>
    <t>-1243975447</t>
  </si>
  <si>
    <t>751R00049</t>
  </si>
  <si>
    <t>-2022608039</t>
  </si>
  <si>
    <t>751.4</t>
  </si>
  <si>
    <t>Větrání bytu 2.02</t>
  </si>
  <si>
    <t>751R00030</t>
  </si>
  <si>
    <t>-717473779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</si>
  <si>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AHU.4</t>
  </si>
  <si>
    <t>751R00031</t>
  </si>
  <si>
    <t>Koncový výfukový kus se síťkou proti ptactvu ø250  ( RAL dle Architekta ), V.4.1</t>
  </si>
  <si>
    <t>-388947367</t>
  </si>
  <si>
    <t>Koncový výfukový kus se síťkou proti ptactvu ø250 ( RAL dle Architekta ), V.4.1</t>
  </si>
  <si>
    <t>751R00032</t>
  </si>
  <si>
    <t>Výfuková hlavice VH ø160 ( RAL dle Architekta ), V.4.2</t>
  </si>
  <si>
    <t>185166649</t>
  </si>
  <si>
    <t>751R00033</t>
  </si>
  <si>
    <t>Talířový ventil přívodní KK 125 ( RAL dle Architekta ), V.4.4</t>
  </si>
  <si>
    <t>1437674002</t>
  </si>
  <si>
    <t>751R00034</t>
  </si>
  <si>
    <t>Talířový ventil odvodní KK 125 ( RAL dle Architekta ), V.4.5</t>
  </si>
  <si>
    <t>20166061</t>
  </si>
  <si>
    <t>751R00035</t>
  </si>
  <si>
    <t>Talířový ventil přívodní KK 160 ( RAL dle Architekta ), V.4.6</t>
  </si>
  <si>
    <t>-103792073</t>
  </si>
  <si>
    <t>751R00036</t>
  </si>
  <si>
    <t>1834957558</t>
  </si>
  <si>
    <t>751R00037</t>
  </si>
  <si>
    <t>1827547511</t>
  </si>
  <si>
    <t>751R00038</t>
  </si>
  <si>
    <t>219739737</t>
  </si>
  <si>
    <t>751R00039</t>
  </si>
  <si>
    <t>1640224068</t>
  </si>
  <si>
    <t>751R00040</t>
  </si>
  <si>
    <t>-238989860</t>
  </si>
  <si>
    <t>751R00041</t>
  </si>
  <si>
    <t>-1095756843</t>
  </si>
  <si>
    <t>751.3</t>
  </si>
  <si>
    <t>Větrání bytu 1.11</t>
  </si>
  <si>
    <t>751R00022</t>
  </si>
  <si>
    <t>1991355051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</si>
  <si>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 AHU.3</t>
  </si>
  <si>
    <t>751R00023</t>
  </si>
  <si>
    <t>Talířový ventil přívodní KK 125 ( RAL dle Architekta ), V.3.4</t>
  </si>
  <si>
    <t>-1755578928</t>
  </si>
  <si>
    <t>751R00024</t>
  </si>
  <si>
    <t>Talířový ventil odvodní KK 125 ( RAL dle Architekta ), V.3.5</t>
  </si>
  <si>
    <t>-946156025</t>
  </si>
  <si>
    <t>751R00025</t>
  </si>
  <si>
    <t>Talířový ventil přívodní KK 160 ( RAL dle Architekta ), V.3.6</t>
  </si>
  <si>
    <t>-91417976</t>
  </si>
  <si>
    <t>751R00026</t>
  </si>
  <si>
    <t>-1279949226</t>
  </si>
  <si>
    <t>751R00027</t>
  </si>
  <si>
    <t>379319852</t>
  </si>
  <si>
    <t>751R00028</t>
  </si>
  <si>
    <t>Tvarovky pro propoje o125/o160 ( přechody a rozbočky )</t>
  </si>
  <si>
    <t>-1002864159</t>
  </si>
  <si>
    <t>751R00029</t>
  </si>
  <si>
    <t>Tvarovky pro propoje o160/o250 ( přechody a rozbočky )</t>
  </si>
  <si>
    <t>-1501281752</t>
  </si>
  <si>
    <t>751.2</t>
  </si>
  <si>
    <t>Větrání bytu 1.07</t>
  </si>
  <si>
    <t>751R00014</t>
  </si>
  <si>
    <t>-1817679184</t>
  </si>
  <si>
    <t>Větrací jednotka s protiproudým rekuperačním výměníkem až s 93% účinností, automatickým by-passem včetně servopohonu, elektronicky řízenými EC motory a vestavěným modulem digitální regulace s dotykovým ovladačem (včetně 3 m komunikačního kabelu), integrovanými čidly teploty pro ovládání by-passové klapky a protimrazové ochrany rekuperátoru, filtry s třídou F7 na obou vstupech, 3 m napájecím kabelem s vidlicí a příslušenstvím pro napojení odvodu kondenzátu. Včetně dvou uzaviratelných klapek na sání a výfuku vzduchu s možností ovládání z regulace. Jednotka max průtok vzduchu 300 m3/h, externí tlak 100 Pa, komplet regulace, prokabelování, prostorového ovladače. Podrobnosti viz příloha technické zprávy - Atrea,AHU.2</t>
  </si>
  <si>
    <t>751R00015</t>
  </si>
  <si>
    <t>Talířový ventil přívodní KK 125 ( RAL dle Architekta ), V.2.4</t>
  </si>
  <si>
    <t>1690210221</t>
  </si>
  <si>
    <t>751R00016</t>
  </si>
  <si>
    <t>Talířový ventil odvodní KK 125 ( RAL dle Architekta ), V.2.5</t>
  </si>
  <si>
    <t>1204537336</t>
  </si>
  <si>
    <t>751R00017</t>
  </si>
  <si>
    <t>Talířový ventil přívodní KK 160 ( RAL dle Architekta ), V.2.6</t>
  </si>
  <si>
    <t>-196460608</t>
  </si>
  <si>
    <t>751R00018</t>
  </si>
  <si>
    <t>-611820908</t>
  </si>
  <si>
    <t>751R00019</t>
  </si>
  <si>
    <t>1771227908</t>
  </si>
  <si>
    <t>751R00020</t>
  </si>
  <si>
    <t>273195932</t>
  </si>
  <si>
    <t>751R00021</t>
  </si>
  <si>
    <t>-1051406848</t>
  </si>
  <si>
    <t>751.10</t>
  </si>
  <si>
    <t>Společná zařízení a příslušenství</t>
  </si>
  <si>
    <t>751R00089</t>
  </si>
  <si>
    <t>Cirkulační digestoř - dodávka stavby / interiéru</t>
  </si>
  <si>
    <t>1000904174</t>
  </si>
  <si>
    <t>751R00090</t>
  </si>
  <si>
    <t>Výfuková hlavice VH 250 ( RAL dle Architekta ), V.20.1</t>
  </si>
  <si>
    <t>596641926</t>
  </si>
  <si>
    <t>751R00091</t>
  </si>
  <si>
    <t>Koncový výfukový kus se síťkou proti ptactvu ø350  ( RAL dle Architekta ), KV.20.2</t>
  </si>
  <si>
    <t>959902658</t>
  </si>
  <si>
    <t>Koncový výfukový kus se síťkou proti ptactvu ø350 ( RAL dle Architekta ), KV.20.2</t>
  </si>
  <si>
    <t>751R00092</t>
  </si>
  <si>
    <t>-1766936534</t>
  </si>
  <si>
    <t>751R00093</t>
  </si>
  <si>
    <t>Spiro potrubí včetně tvarovek ø350</t>
  </si>
  <si>
    <t>-1478850172</t>
  </si>
  <si>
    <t>751R00094</t>
  </si>
  <si>
    <t>Tvarovky pro propoje ø250/ø350 ( přechody a rozbočky )</t>
  </si>
  <si>
    <t>-53255490</t>
  </si>
  <si>
    <t>751R00095</t>
  </si>
  <si>
    <t>-817967364</t>
  </si>
  <si>
    <t>Ohebná Al laminátová hadice s vnitřním uspořádáním jako Aluflex MI, s tepelnou a hlukovou izolací z vrstvy ekologické nedráždivé minerální vaty tloušťky 25 mm, 16 kg/m3, parozábrana – zpevněný Al laminát. Vnitřní hadice je perforovaná jako tlumič hluku. Konstrukce obsahuje parotěsnou zábranu k zbránění kondenzace v hlukové izolaci. ø250</t>
  </si>
  <si>
    <t>751R00096</t>
  </si>
  <si>
    <t>Tepelná izolace</t>
  </si>
  <si>
    <t>183612273</t>
  </si>
  <si>
    <t>Poznámka k položce:
Referenční výrobce: isover</t>
  </si>
  <si>
    <t>751.11</t>
  </si>
  <si>
    <t>Odvětrání sklepů 1.03</t>
  </si>
  <si>
    <t>751R00097</t>
  </si>
  <si>
    <t xml:space="preserve">Ventilátory K-EC jsou určeny k montáži do kruhového potrubí. Ventilátory mají 25mm dlouhá připojovací hrdla. Ventilátory jsou vybaveny dozadu zahnutými lopatkami a motory s vnějším rotorem. </t>
  </si>
  <si>
    <t>1187610067</t>
  </si>
  <si>
    <t>Ventilátory K-EC jsou určeny k montáži do kruhového potrubí. Ventilátory mají 25mm dlouhá připojovací hrdla. Ventilátory jsou vybaveny dozadu zahnutými lopatkami a motory s vnějším rotorem.</t>
  </si>
  <si>
    <t>Poznámka k položce:
Referenční výrobce: SystemAir K 100 EC - Sileo</t>
  </si>
  <si>
    <t>751R00098</t>
  </si>
  <si>
    <t>Tlumič hluku do kruhového potrubí vybavený gumovým těsněním. Účinně tlumí hluk v potrubí. Tloušťka izolace je 50mm.</t>
  </si>
  <si>
    <t>364217686</t>
  </si>
  <si>
    <t>Poznámka k položce:
Referenční výrobce: SystemAir LDC 100-900</t>
  </si>
  <si>
    <t>751R00099</t>
  </si>
  <si>
    <t>Zpětná klapka je dvoukřídlá kruhová zpětná klapka s tuhým pružinovým přítlakem vhodná pro instalaci v libovolné poloze. Dodává se ve velikosti 100-630mm. Klapka je vyrobena z pozinkovaného ocelového plechu.</t>
  </si>
  <si>
    <t>1014496043</t>
  </si>
  <si>
    <t>Poznámka k položce:
Referenční výrobce: SystemAir RSK 160</t>
  </si>
  <si>
    <t>751R00100</t>
  </si>
  <si>
    <t>Děrované spiro potrubí ø160 / dl.200 mm, V.10.1</t>
  </si>
  <si>
    <t>172728902</t>
  </si>
  <si>
    <t>751R00101</t>
  </si>
  <si>
    <t>Děrované spiro potrubí ø160 / dl.500 mm, V.10.2</t>
  </si>
  <si>
    <t>1671602070</t>
  </si>
  <si>
    <t>751R00102</t>
  </si>
  <si>
    <t>-361162738</t>
  </si>
  <si>
    <t>751R00103</t>
  </si>
  <si>
    <t>Koncový výfukový kus se síťkou proti ptactvu ø250, KV.10.1</t>
  </si>
  <si>
    <t>-1518302216</t>
  </si>
  <si>
    <t>Poznámka k položce:
Referenční výrobce: SystemAir</t>
  </si>
  <si>
    <t>751.12</t>
  </si>
  <si>
    <t>Větrání technické místnosti 1.02</t>
  </si>
  <si>
    <t>751R00104</t>
  </si>
  <si>
    <t>577874480</t>
  </si>
  <si>
    <t>751R00105</t>
  </si>
  <si>
    <t>-2020201671</t>
  </si>
  <si>
    <t>751R00106</t>
  </si>
  <si>
    <t>-84386477</t>
  </si>
  <si>
    <t>751R00107</t>
  </si>
  <si>
    <t>Ochranná mřížka pro kruhové potrubí je vyrobena z drátěných pochromovaných kruhů. Největší vzdálenost mezi jednotlivými kroužky je max. 8mm. Na ventilátor se upevňuje třemi šrouby.</t>
  </si>
  <si>
    <t>-976268084</t>
  </si>
  <si>
    <t>Poznámka k položce:
Referenční výrobce: SystemAir SG 160</t>
  </si>
  <si>
    <t>751R00108</t>
  </si>
  <si>
    <t>-1725299533</t>
  </si>
  <si>
    <t>751R00109</t>
  </si>
  <si>
    <t>Koncový výfukový kus se síťkou proti ptactvu ø250, KV.11.1</t>
  </si>
  <si>
    <t>677450318</t>
  </si>
  <si>
    <t>751.14</t>
  </si>
  <si>
    <t>OSTATNÍ</t>
  </si>
  <si>
    <t>751R00114</t>
  </si>
  <si>
    <t>Uvedení do provozu zařízení VZT vč. zaregulování systému</t>
  </si>
  <si>
    <t>469422679</t>
  </si>
  <si>
    <t>751R00115</t>
  </si>
  <si>
    <t>Zkoušky technologie zařízení</t>
  </si>
  <si>
    <t>1823920520</t>
  </si>
  <si>
    <t>751R00118</t>
  </si>
  <si>
    <t>Zaškolení obsluhy pracovníků objednatele</t>
  </si>
  <si>
    <t>1468572609</t>
  </si>
  <si>
    <t>751R00119</t>
  </si>
  <si>
    <t>Lešení do výšky 3,5 m pro VZT</t>
  </si>
  <si>
    <t>1164547280</t>
  </si>
  <si>
    <t>751R00120</t>
  </si>
  <si>
    <t>Závěsný systém pro vzduchotechnické potrubí sestávající z pozinkovaných nosných profilů, závitových tyčí, spojovacího materiálu, včetně pružného uložení, vrtání děr v železobetonu a ocelových hmoždinek</t>
  </si>
  <si>
    <t>231768353</t>
  </si>
  <si>
    <t>751R00121</t>
  </si>
  <si>
    <t>181355613</t>
  </si>
  <si>
    <t>Montáž celku VZT</t>
  </si>
  <si>
    <t>1073438413</t>
  </si>
  <si>
    <t>D.1.4.3 - Měření a regulace</t>
  </si>
  <si>
    <t>360R00001</t>
  </si>
  <si>
    <t>Měření a regulace zdroje tepla                                               regulátor (řízení poruchové stavy), záplavové čidlo, teplotní čidla, chod ventilátoru VZT</t>
  </si>
  <si>
    <t>-202540538</t>
  </si>
  <si>
    <t>Měření a regulace zdroje tepla regulátor (řízení poruchové stavy), záplavové čidlo, teplotní čidla, chod ventilátoru VZT</t>
  </si>
  <si>
    <t>360R00002</t>
  </si>
  <si>
    <t>Dodavatelská projektová dokumentace MaR</t>
  </si>
  <si>
    <t>1400118031</t>
  </si>
  <si>
    <t>-654735199</t>
  </si>
  <si>
    <t>"odborný odhad" 20</t>
  </si>
  <si>
    <t>D.1.4.4 - Silnoproudá elektrotechnika</t>
  </si>
  <si>
    <t>D1 - Zařízení silnoproudé elektrotechniky</t>
  </si>
  <si>
    <t xml:space="preserve">    D2 - Kabeláž</t>
  </si>
  <si>
    <t xml:space="preserve">    D3 - Elektroměrové rozváděče REx</t>
  </si>
  <si>
    <t xml:space="preserve">    D4 - Domovní rozváděč RD obsahuje</t>
  </si>
  <si>
    <t xml:space="preserve">    D5 - Domovní rozváděč RB8 obsahuje</t>
  </si>
  <si>
    <t xml:space="preserve">    D6 - Domovní rozváděč RB7 a RB9 obsahují</t>
  </si>
  <si>
    <t xml:space="preserve">    D7 - Domovní rozváděč RB6 obsahuje</t>
  </si>
  <si>
    <t xml:space="preserve">    D8 - Domovní rozváděče RB1,2,3,4,5 obsahují</t>
  </si>
  <si>
    <t xml:space="preserve">    D9 - Zásuvky, spínače, krabice, elektroinstalační materiál</t>
  </si>
  <si>
    <t xml:space="preserve">    D10 - Svítidla, stropní vývody, apod</t>
  </si>
  <si>
    <t xml:space="preserve">    D11 - Hromosvod, uzemnění</t>
  </si>
  <si>
    <t xml:space="preserve">    D12 - Ostatní náklady</t>
  </si>
  <si>
    <t>Zařízení silnoproudé elektrotechniky</t>
  </si>
  <si>
    <t>Kabeláž</t>
  </si>
  <si>
    <t>Pol1</t>
  </si>
  <si>
    <t>D+M Kabel 1-YY 1x25 černá (HDV)</t>
  </si>
  <si>
    <t>-200062742</t>
  </si>
  <si>
    <t>Pol2</t>
  </si>
  <si>
    <t>D+M Kabel 1-YY 1x25 zel./žl (HDV)</t>
  </si>
  <si>
    <t>2028091663</t>
  </si>
  <si>
    <t>Pol3</t>
  </si>
  <si>
    <t>D+M Kabel CYKY 4x10mm2</t>
  </si>
  <si>
    <t>-1052672021</t>
  </si>
  <si>
    <t>Pol4</t>
  </si>
  <si>
    <t>D+M Kabel CYKY 4Ox1,5mm2</t>
  </si>
  <si>
    <t>-787822805</t>
  </si>
  <si>
    <t>Pol5</t>
  </si>
  <si>
    <t>D+M Kabel CYKY 5Jx4mm2</t>
  </si>
  <si>
    <t>655862574</t>
  </si>
  <si>
    <t>Pol6</t>
  </si>
  <si>
    <t>D+M Kabel CYKY-J 5x2,5mm2</t>
  </si>
  <si>
    <t>-1184119382</t>
  </si>
  <si>
    <t>Pol7</t>
  </si>
  <si>
    <t>D+M Kabel CYKY-J 5x1,5mm2</t>
  </si>
  <si>
    <t>2141584538</t>
  </si>
  <si>
    <t>Pol8</t>
  </si>
  <si>
    <t>D+M Kabel CYKY 3Jx2,5mm2</t>
  </si>
  <si>
    <t>-168942992</t>
  </si>
  <si>
    <t>Pol9</t>
  </si>
  <si>
    <t>D+M Kabel CYKY 3Jx1,5mm2</t>
  </si>
  <si>
    <t>-544827425</t>
  </si>
  <si>
    <t>1690+6</t>
  </si>
  <si>
    <t>Pol10</t>
  </si>
  <si>
    <t>D+M Kabel CYKY 3Ox1,5mm2</t>
  </si>
  <si>
    <t>-1471193590</t>
  </si>
  <si>
    <t>Pol11</t>
  </si>
  <si>
    <t>D+M Kabel CYKY 2Ox1,5mm2</t>
  </si>
  <si>
    <t>1596958992</t>
  </si>
  <si>
    <t>Pol12</t>
  </si>
  <si>
    <t>D+M Kabel 1-H07 V-K/CYA/25mm2</t>
  </si>
  <si>
    <t>-196202277</t>
  </si>
  <si>
    <t>Pol13</t>
  </si>
  <si>
    <t>D+M Kabel 1-H07 V-K/CYA/10mm2</t>
  </si>
  <si>
    <t>1574476995</t>
  </si>
  <si>
    <t>Pol14</t>
  </si>
  <si>
    <t>D+M Kabel 1-H07 V-K/CYA/6mm2</t>
  </si>
  <si>
    <t>42443623</t>
  </si>
  <si>
    <t>Pol15</t>
  </si>
  <si>
    <t>D+M Kabel 1-H07 V-K/CYA/4mm2</t>
  </si>
  <si>
    <t>-1352045620</t>
  </si>
  <si>
    <t>Pol16</t>
  </si>
  <si>
    <t>D+M Trubka s mechanickou odolností třídy 3 - průměr 100mm</t>
  </si>
  <si>
    <t>1551290175</t>
  </si>
  <si>
    <t>Pol17</t>
  </si>
  <si>
    <t>D+M Skříň hlavního pospojení (HOP)</t>
  </si>
  <si>
    <t>-1039951678</t>
  </si>
  <si>
    <t>Pol18</t>
  </si>
  <si>
    <t>Materiál pro uchycení, pásky, označovací materiál</t>
  </si>
  <si>
    <t>-445114027</t>
  </si>
  <si>
    <t>Elektroměrové rozváděče REx</t>
  </si>
  <si>
    <t>Pol19</t>
  </si>
  <si>
    <t>D+M Rozvodnice oceloplechová 2U-33/., 6 elektroměrů (El. rozvaděče v rámci ČCHÚC (napětí nad 200 V a elektrický proud nad 25A) umístěné v nikách v prostoru domovního schodiště (ČCHÚC s dobou evakuace delší než 3 minuty) budou opatřeny požárními uzávěry EI</t>
  </si>
  <si>
    <t>569744809</t>
  </si>
  <si>
    <t>D+M Rozvodnice oceloplechová 2U-33/., 6 elektroměrů (El. rozvaděče v rámci ČCHÚC (napětí nad 200 V a elektrický proud nad 25A) umístěné v nikách v prostoru domovního schodiště (ČCHÚC s dobou evakuace delší než 3 minuty) budou opatřeny požárními uzávěry EI 15 Sm DP1 (dle čl. 6.1.7 ČSN 73 0810)) zapuštěná s elektroměrovou deskou 370 x 210 mm, krytí : IP30, vnitřní rozměr : 500/1520/210 (šxvxh) včetně osazení přístrojů - viz. výkresová dokumentace (označení RE1)</t>
  </si>
  <si>
    <t>Pol20</t>
  </si>
  <si>
    <t>D+M Rozvodnice oceloplechová 2U-33/., 4 elektroměry (El. rozvaděče v rámci ČCHÚC (napětí nad 200 V a elektrický proud nad 25A) umístěné v nikách v prostoru domovního schodiště (ČCHÚC s dobou evakuace delší než 3 minuty) budou opatřeny požárními uzávěry EI</t>
  </si>
  <si>
    <t>1586799712</t>
  </si>
  <si>
    <t>D+M Rozvodnice oceloplechová 2U-33/., 4 elektroměry (El. rozvaděče v rámci ČCHÚC (napětí nad 200 V a elektrický proud nad 25A) umístěné v nikách v prostoru domovního schodiště (ČCHÚC s dobou evakuace delší než 3 minuty) budou opatřeny požárními uzávěry EI 15 Sm DP1 (dle čl. 6.1.7 ČSN 73 0810)) zapuštěná s elektroměrovou deskou 370 x 210 mm, krytí : IP30, vnitřní rozměr : 500/1520/210 (šxvxh) včetně osazení přístrojů - viz. výkresová dokumentace (označení RE2,3)</t>
  </si>
  <si>
    <t>Pol21</t>
  </si>
  <si>
    <t>D+M Hlavní vypínač 63/3, 63A s vybavovací cívkou</t>
  </si>
  <si>
    <t>-2110801396</t>
  </si>
  <si>
    <t>Pol22</t>
  </si>
  <si>
    <t>D+M Hlavní trojpólový jistič 25/3, 25A, „char.B“</t>
  </si>
  <si>
    <t>-1123571764</t>
  </si>
  <si>
    <t>Pol23</t>
  </si>
  <si>
    <t>D+M Hlavní trojpólový jistič 20/3, 20A, „char.B“</t>
  </si>
  <si>
    <t>-1376173623</t>
  </si>
  <si>
    <t>Pol24</t>
  </si>
  <si>
    <t>D+M Trojfázový jednosazbový elektroměr ET (dodá RZ)</t>
  </si>
  <si>
    <t>-16223175</t>
  </si>
  <si>
    <t>Pol25</t>
  </si>
  <si>
    <t>D+M Nulový můstek, pomocný materiál</t>
  </si>
  <si>
    <t>-610586559</t>
  </si>
  <si>
    <t>Domovní rozváděč RD obsahuje</t>
  </si>
  <si>
    <t>Pol26</t>
  </si>
  <si>
    <t>D+M Domovní rozvodnice pod omítku s dveřmi z ocelového plechu, 96 modulů</t>
  </si>
  <si>
    <t>-2111916278</t>
  </si>
  <si>
    <t>Pol27</t>
  </si>
  <si>
    <t>D+M Hlavní vypínač 25/3, 25A</t>
  </si>
  <si>
    <t>1733797211</t>
  </si>
  <si>
    <t>Pol28</t>
  </si>
  <si>
    <t>D+M Přepěťová ochrana třídy B+C – 3xFLP-B+C</t>
  </si>
  <si>
    <t>843953135</t>
  </si>
  <si>
    <t>Pol29</t>
  </si>
  <si>
    <t>D+M Třífázový jistič B20/3, 20A</t>
  </si>
  <si>
    <t>-1258559254</t>
  </si>
  <si>
    <t>Pol30</t>
  </si>
  <si>
    <t>D+M Jednofázový jistič B16/1, 16A</t>
  </si>
  <si>
    <t>-442706742</t>
  </si>
  <si>
    <t>Pol31</t>
  </si>
  <si>
    <t>D+M Jednofázový jistič B10/1, 10A</t>
  </si>
  <si>
    <t>1376868771</t>
  </si>
  <si>
    <t>Pol32</t>
  </si>
  <si>
    <t>D+M Jednofázový jistič B6/1, 6A</t>
  </si>
  <si>
    <t>-1705312300</t>
  </si>
  <si>
    <t>Pol33</t>
  </si>
  <si>
    <t>D+M 3f. proudový chránič FI25-4p/0,03, 25A/0,03A</t>
  </si>
  <si>
    <t>1501179325</t>
  </si>
  <si>
    <t>Pol34</t>
  </si>
  <si>
    <t>D+M Soumrakový spínač</t>
  </si>
  <si>
    <t>-1359047744</t>
  </si>
  <si>
    <t>Pol35</t>
  </si>
  <si>
    <t>D+M Spínací hodiny</t>
  </si>
  <si>
    <t>-1993698203</t>
  </si>
  <si>
    <t>Pol36</t>
  </si>
  <si>
    <t>D+M Transformátor 230/12V, 100VA</t>
  </si>
  <si>
    <t>-372738596</t>
  </si>
  <si>
    <t>Pol37</t>
  </si>
  <si>
    <t>Drobný materiál (svorky, hřeben, atd…)</t>
  </si>
  <si>
    <t>206899003</t>
  </si>
  <si>
    <t>Domovní rozváděč RB8 obsahuje</t>
  </si>
  <si>
    <t>Pol38</t>
  </si>
  <si>
    <t>D+M Domovní rozvodnice pod omítku, dveřmi z ocelového plechu, 42 modulů</t>
  </si>
  <si>
    <t>334700679</t>
  </si>
  <si>
    <t>1739533124</t>
  </si>
  <si>
    <t>-910563151</t>
  </si>
  <si>
    <t>Pol39</t>
  </si>
  <si>
    <t>D+M Třífázový jistič B16/3, 16A</t>
  </si>
  <si>
    <t>2034067702</t>
  </si>
  <si>
    <t>Pol40</t>
  </si>
  <si>
    <t>D+M Jednofázový jistič C16/1, 16A</t>
  </si>
  <si>
    <t>-1698086790</t>
  </si>
  <si>
    <t>1183303610</t>
  </si>
  <si>
    <t>1877833607</t>
  </si>
  <si>
    <t>503428681</t>
  </si>
  <si>
    <t>-1047584564</t>
  </si>
  <si>
    <t>Domovní rozváděč RB7 a RB9 obsahují</t>
  </si>
  <si>
    <t>-1549833668</t>
  </si>
  <si>
    <t>-1892100462</t>
  </si>
  <si>
    <t>101826182</t>
  </si>
  <si>
    <t>1703452795</t>
  </si>
  <si>
    <t>-545248430</t>
  </si>
  <si>
    <t>-1596636684</t>
  </si>
  <si>
    <t>-1097946238</t>
  </si>
  <si>
    <t>405375931</t>
  </si>
  <si>
    <t>1456177097</t>
  </si>
  <si>
    <t>Domovní rozváděč RB6 obsahuje</t>
  </si>
  <si>
    <t>-42909967</t>
  </si>
  <si>
    <t>-1286632352</t>
  </si>
  <si>
    <t>-895287214</t>
  </si>
  <si>
    <t>-1374862508</t>
  </si>
  <si>
    <t>-582908066</t>
  </si>
  <si>
    <t>-1441860696</t>
  </si>
  <si>
    <t>661885814</t>
  </si>
  <si>
    <t>1611159856</t>
  </si>
  <si>
    <t>Domovní rozváděče RB1,2,3,4,5 obsahují</t>
  </si>
  <si>
    <t>-504263939</t>
  </si>
  <si>
    <t>1211925888</t>
  </si>
  <si>
    <t>1711503222</t>
  </si>
  <si>
    <t>-886577912</t>
  </si>
  <si>
    <t>-1083117627</t>
  </si>
  <si>
    <t>-1496603283</t>
  </si>
  <si>
    <t>-148686048</t>
  </si>
  <si>
    <t>119899163</t>
  </si>
  <si>
    <t>Zásuvky, spínače, krabice, elektroinstalační materiál</t>
  </si>
  <si>
    <t>Pol41</t>
  </si>
  <si>
    <t>D+M Vypínač jednopólový pod omítku, řaz.1, IP20, komplet</t>
  </si>
  <si>
    <t>-1570737423</t>
  </si>
  <si>
    <t>24+1</t>
  </si>
  <si>
    <t>Pol42</t>
  </si>
  <si>
    <t>D+M Vypínač sériový pod omítku, řaz.5, IP20, komplet</t>
  </si>
  <si>
    <t>2134316831</t>
  </si>
  <si>
    <t>Pol43</t>
  </si>
  <si>
    <t>D+M Vypínač schodišťový pod omítku, řaz.6, IP20, komplet</t>
  </si>
  <si>
    <t>1868774095</t>
  </si>
  <si>
    <t>Pol44</t>
  </si>
  <si>
    <t>D+M Vypínač křížový pod omítku, řaz.7, IP20, komplet</t>
  </si>
  <si>
    <t>-1248775153</t>
  </si>
  <si>
    <t>Pol45</t>
  </si>
  <si>
    <t>D+M Vypínač dvojitý-střídavý pod omítku, řaz.6+6, IP20, komplet</t>
  </si>
  <si>
    <t>1101793128</t>
  </si>
  <si>
    <t>Pol46</t>
  </si>
  <si>
    <t>D+M Tlačítko pod omítku, řaz. 1/0, IP20, komplet</t>
  </si>
  <si>
    <t>-405148468</t>
  </si>
  <si>
    <t>Pol47</t>
  </si>
  <si>
    <t>D+M Vypínač jednopólový na omítku, řaz.1, IP44, komplet</t>
  </si>
  <si>
    <t>-637378777</t>
  </si>
  <si>
    <t>Pol48</t>
  </si>
  <si>
    <t>D+M Tlačítko červené se sklíčkem TOTAL STOP</t>
  </si>
  <si>
    <t>-1394471700</t>
  </si>
  <si>
    <t>Pol49</t>
  </si>
  <si>
    <t>D+M Zásuvka jednoduchá pod omítku 230V, 16A, IP20, komplet</t>
  </si>
  <si>
    <t>683643971</t>
  </si>
  <si>
    <t>Pol50</t>
  </si>
  <si>
    <t>D+M Zásuvka jednoduchá na omítku 230V, 16A, IP44, komplet</t>
  </si>
  <si>
    <t>-1396422155</t>
  </si>
  <si>
    <t>Pol51</t>
  </si>
  <si>
    <t>D+M Soumrakové čidlo IP44, komplet</t>
  </si>
  <si>
    <t>214506563</t>
  </si>
  <si>
    <t>Pol52</t>
  </si>
  <si>
    <t>D+M Pohybové čidlo IP44, komplet</t>
  </si>
  <si>
    <t>968991921</t>
  </si>
  <si>
    <t>Pol53</t>
  </si>
  <si>
    <t>D+M Instalační krabice přístrojová KP</t>
  </si>
  <si>
    <t>-164263064</t>
  </si>
  <si>
    <t>Pol54</t>
  </si>
  <si>
    <t>D+M Instalační krabice odbočná KU</t>
  </si>
  <si>
    <t>-456660300</t>
  </si>
  <si>
    <t>Pol55</t>
  </si>
  <si>
    <t>Ostatní drobný elektroinstalační materiál</t>
  </si>
  <si>
    <t>1891238218</t>
  </si>
  <si>
    <t>D10</t>
  </si>
  <si>
    <t>Svítidla, stropní vývody, apod</t>
  </si>
  <si>
    <t>Pol56</t>
  </si>
  <si>
    <t>D+M Stropní LED svítidlo zapuštěné do SDK podhledu "typ D1"</t>
  </si>
  <si>
    <t>-680501783</t>
  </si>
  <si>
    <t>Pol57</t>
  </si>
  <si>
    <t>D+M Stropní LED svítidlo zapuštěné do SDK podhledu "typ D2"</t>
  </si>
  <si>
    <t>704684233</t>
  </si>
  <si>
    <t>Pol58</t>
  </si>
  <si>
    <t>D+M Stropní LED svítidlo zapuštěné do SDK podhledu "typ D3"</t>
  </si>
  <si>
    <t>-1595202383</t>
  </si>
  <si>
    <t>Pol59</t>
  </si>
  <si>
    <t>D+M Stropní LED svítidlo přisazené "typ C"</t>
  </si>
  <si>
    <t>-858844309</t>
  </si>
  <si>
    <t>Pol61</t>
  </si>
  <si>
    <t>D+M Stropní svítidlo přisazené "typ F"</t>
  </si>
  <si>
    <t>1119042923</t>
  </si>
  <si>
    <t>Pol63</t>
  </si>
  <si>
    <t>D+M Svítidlo exteriérové přisazené - na fotobuňku "typ B"</t>
  </si>
  <si>
    <t>2024034190</t>
  </si>
  <si>
    <t>Pol64</t>
  </si>
  <si>
    <t>D+M Svítidlo nástěnné - v průjezdu "typ A"</t>
  </si>
  <si>
    <t>567098743</t>
  </si>
  <si>
    <t>Pol65</t>
  </si>
  <si>
    <t>D+M Svítidlo nástěnné - schodiště "typ E"</t>
  </si>
  <si>
    <t>1096822583</t>
  </si>
  <si>
    <t>Pol66</t>
  </si>
  <si>
    <t>D+M Svítidlo exteriérové - venkovní sloupky "typ K"</t>
  </si>
  <si>
    <t>-1977237980</t>
  </si>
  <si>
    <t>Pol68</t>
  </si>
  <si>
    <t>D+M LED pásky v bytech včetně transformátoru a příslušenství, komplet</t>
  </si>
  <si>
    <t>-2000160665</t>
  </si>
  <si>
    <t>Pol69</t>
  </si>
  <si>
    <t>D+M Svítidlo nouzové s autonomním zdrojem, s piktogramem 8W</t>
  </si>
  <si>
    <t>-233428689</t>
  </si>
  <si>
    <t>Pol70</t>
  </si>
  <si>
    <t>-1486632373</t>
  </si>
  <si>
    <t>D11</t>
  </si>
  <si>
    <t>Hromosvod, uzemnění</t>
  </si>
  <si>
    <t>Pol71</t>
  </si>
  <si>
    <t>D+M Jímací tyč JV1(1m)</t>
  </si>
  <si>
    <t>458486340</t>
  </si>
  <si>
    <t>Pol72</t>
  </si>
  <si>
    <t>D+M Jímačová svorka SJ1</t>
  </si>
  <si>
    <t>1336683100</t>
  </si>
  <si>
    <t>Pol73</t>
  </si>
  <si>
    <t>D+M Izolační držák</t>
  </si>
  <si>
    <t>-965644053</t>
  </si>
  <si>
    <t>Pol74</t>
  </si>
  <si>
    <t>D+M Vodič AlMgSi O8mm</t>
  </si>
  <si>
    <t>1098718666</t>
  </si>
  <si>
    <t>Pol75</t>
  </si>
  <si>
    <t>D+M Vodič FeZn O10mm</t>
  </si>
  <si>
    <t>-995894096</t>
  </si>
  <si>
    <t>Pol76</t>
  </si>
  <si>
    <t>D+M Zemnicí pásek FeZn 30x4</t>
  </si>
  <si>
    <t>1561629564</t>
  </si>
  <si>
    <t>Pol77</t>
  </si>
  <si>
    <t>D+M Svorka spojovací SS</t>
  </si>
  <si>
    <t>1375612243</t>
  </si>
  <si>
    <t>Pol78</t>
  </si>
  <si>
    <t>D+M Svorka univerzální SU</t>
  </si>
  <si>
    <t>965378132</t>
  </si>
  <si>
    <t>Pol79</t>
  </si>
  <si>
    <t>D+M Svorka pásek/drát SR3a</t>
  </si>
  <si>
    <t>-1713756346</t>
  </si>
  <si>
    <t>Pol80</t>
  </si>
  <si>
    <t>D+M Svorka pásek/pásek SR3b</t>
  </si>
  <si>
    <t>1392052180</t>
  </si>
  <si>
    <t>Pol81</t>
  </si>
  <si>
    <t>D+M Podpěra vedení na střeše</t>
  </si>
  <si>
    <t>-103623679</t>
  </si>
  <si>
    <t>Pol82</t>
  </si>
  <si>
    <t>D+M Podpěra vedení na fasádě</t>
  </si>
  <si>
    <t>577392995</t>
  </si>
  <si>
    <t>Pol83</t>
  </si>
  <si>
    <t>D+M Zkušební svorka SZ</t>
  </si>
  <si>
    <t>104355748</t>
  </si>
  <si>
    <t>Pol84</t>
  </si>
  <si>
    <t>D+M Ochranný úhelník</t>
  </si>
  <si>
    <t>137020279</t>
  </si>
  <si>
    <t>Pol85</t>
  </si>
  <si>
    <t>Drobný montážní a označovací materiál včetně příchytek, atd…</t>
  </si>
  <si>
    <t>2051030791</t>
  </si>
  <si>
    <t>Pol86</t>
  </si>
  <si>
    <t>Revize hromosvodu</t>
  </si>
  <si>
    <t>-566081778</t>
  </si>
  <si>
    <t>D12</t>
  </si>
  <si>
    <t>Ostatní náklady</t>
  </si>
  <si>
    <t>Pol87</t>
  </si>
  <si>
    <t>Demontáž stávajících rozvaděčů</t>
  </si>
  <si>
    <t>809311247</t>
  </si>
  <si>
    <t>Pol88</t>
  </si>
  <si>
    <t>Demontáž stávající elektroinstalace (kabely, povrchové lišty, krabice, apod..)</t>
  </si>
  <si>
    <t>541587567</t>
  </si>
  <si>
    <t>Pol89</t>
  </si>
  <si>
    <t>Doprava (silnoproud)</t>
  </si>
  <si>
    <t>733035962</t>
  </si>
  <si>
    <t>Pol90</t>
  </si>
  <si>
    <t>Stavební přípomoce</t>
  </si>
  <si>
    <t>-1218586036</t>
  </si>
  <si>
    <t>Stavební přípomoce (sekací a bourací práce, prorážení otvorů, hrubé zazdívky a plentování)</t>
  </si>
  <si>
    <t>Pol91</t>
  </si>
  <si>
    <t>Drobný materiál (hmoždinky, šrouby, sádra, atd..)</t>
  </si>
  <si>
    <t>1052672163</t>
  </si>
  <si>
    <t>Pol92</t>
  </si>
  <si>
    <t>Zkoušky, revize</t>
  </si>
  <si>
    <t>1976557301</t>
  </si>
  <si>
    <t>D.1.4.5 - Elektronické komunikace</t>
  </si>
  <si>
    <t>D13 - SLABOPROUD</t>
  </si>
  <si>
    <t xml:space="preserve">    D14 - Datové rozvody</t>
  </si>
  <si>
    <t xml:space="preserve">    D15 - Televizní rozvody (TV/SAT)</t>
  </si>
  <si>
    <t xml:space="preserve">    D16 - Požární hlásič</t>
  </si>
  <si>
    <t xml:space="preserve">    D17 - Systém domácího telefonu, zvonkové tablo, zvonkové tlačítko</t>
  </si>
  <si>
    <t>D13</t>
  </si>
  <si>
    <t>SLABOPROUD</t>
  </si>
  <si>
    <t>D14</t>
  </si>
  <si>
    <t>Datové rozvody</t>
  </si>
  <si>
    <t>Pol94</t>
  </si>
  <si>
    <t>D+M Rozváděč pro slaboproudé rozvody v bytech</t>
  </si>
  <si>
    <t>1196017140</t>
  </si>
  <si>
    <t>Pol95</t>
  </si>
  <si>
    <t>D+M Rozváděč pro slaboproudé rozvody v 1.PP</t>
  </si>
  <si>
    <t>1158888700</t>
  </si>
  <si>
    <t>Pol96</t>
  </si>
  <si>
    <t>D+M ADSL, WI-FI, rozbočovač (umístěné ve slabopr. rozváděči)</t>
  </si>
  <si>
    <t>1544023314</t>
  </si>
  <si>
    <t>Pol97</t>
  </si>
  <si>
    <t>D+M Zásuvka strukturované kabeláže pod omítku (2xRJ45), IP20, komplet</t>
  </si>
  <si>
    <t>-1490897296</t>
  </si>
  <si>
    <t>Pol98</t>
  </si>
  <si>
    <t>D+M Elektroinstalační krabice KU68</t>
  </si>
  <si>
    <t>-2002822055</t>
  </si>
  <si>
    <t>Pol99</t>
  </si>
  <si>
    <t>D+M Kabel 4x2x0,5 min. cat.6</t>
  </si>
  <si>
    <t>-1989602848</t>
  </si>
  <si>
    <t>Pol100</t>
  </si>
  <si>
    <t>D+M Kabel UTP 4x2x0,5 cat.6 (páteřní rozvody k bytům)</t>
  </si>
  <si>
    <t>788425097</t>
  </si>
  <si>
    <t>Pol101</t>
  </si>
  <si>
    <t>D+M Kabel UTP 4x2x0,5 cat.6 (bytové rozvody)</t>
  </si>
  <si>
    <t>-302309452</t>
  </si>
  <si>
    <t>Pol102</t>
  </si>
  <si>
    <t>D+M PVC trubka OP50</t>
  </si>
  <si>
    <t>-255897397</t>
  </si>
  <si>
    <t>Pol103</t>
  </si>
  <si>
    <t>D+M PVC trubka OP23</t>
  </si>
  <si>
    <t>-13182138</t>
  </si>
  <si>
    <t>Pol104</t>
  </si>
  <si>
    <t>1774697351</t>
  </si>
  <si>
    <t>D15</t>
  </si>
  <si>
    <t>Televizní rozvody (TV/SAT)</t>
  </si>
  <si>
    <t>Pol105</t>
  </si>
  <si>
    <t>D+M Kabel coax 75ohm (pro TV/SAT) - (ze střechy do zesilovače, multipřepínače - 5 kabelů)</t>
  </si>
  <si>
    <t>-1486638855</t>
  </si>
  <si>
    <t>Pol106</t>
  </si>
  <si>
    <t>D+M Kabel coax 75ohm (pro TV/SAT) - (od multipřepínače do slabo rozvaděčů)</t>
  </si>
  <si>
    <t>1487758347</t>
  </si>
  <si>
    <t>Pol107</t>
  </si>
  <si>
    <t>D+M Kabel coax 75ohm (pro TV/SAT) - (bytové rozvody)</t>
  </si>
  <si>
    <t>-1064080945</t>
  </si>
  <si>
    <t>Pol108</t>
  </si>
  <si>
    <t>D+M Skupina antén (UHF TV, FM Anténa, satelitní parabol, slučovač, apod..)</t>
  </si>
  <si>
    <t>29137257</t>
  </si>
  <si>
    <t>Pol109</t>
  </si>
  <si>
    <t>D+M Zesilovač (MX) SAT signálu</t>
  </si>
  <si>
    <t>2066627141</t>
  </si>
  <si>
    <t>Pol110</t>
  </si>
  <si>
    <t>D+M Kaskádový multiswitch 5vstupů/16 výstupů</t>
  </si>
  <si>
    <t>-639340295</t>
  </si>
  <si>
    <t>Pol111</t>
  </si>
  <si>
    <t>D+M Televizní, satelitní a FM zásuvka pod omítku, IP20, komplet</t>
  </si>
  <si>
    <t>608923105</t>
  </si>
  <si>
    <t>1166647369</t>
  </si>
  <si>
    <t>Pol112</t>
  </si>
  <si>
    <t>D+M PVC trubka OP50 (páteřní rozvod do slabo rozvaděčů)</t>
  </si>
  <si>
    <t>-1104946059</t>
  </si>
  <si>
    <t>Pol113</t>
  </si>
  <si>
    <t>D+M PVC trubka OP23 (bytové rozvody)</t>
  </si>
  <si>
    <t>2112539448</t>
  </si>
  <si>
    <t>Pol104.1</t>
  </si>
  <si>
    <t>1911197369</t>
  </si>
  <si>
    <t>D16</t>
  </si>
  <si>
    <t>Požární hlásič</t>
  </si>
  <si>
    <t>Pol114</t>
  </si>
  <si>
    <t>D+M Opticko-kouřový detektor autonomní</t>
  </si>
  <si>
    <t>-205972552</t>
  </si>
  <si>
    <t>D17</t>
  </si>
  <si>
    <t>Systém domácího telefonu, zvonkové tablo, zvonkové tlačítko</t>
  </si>
  <si>
    <t>Pol115</t>
  </si>
  <si>
    <t>D+M Kabel UTP 4x2x0,5 cat 5e (ze ZT do bytů)</t>
  </si>
  <si>
    <t>-1448904070</t>
  </si>
  <si>
    <t>Pol116</t>
  </si>
  <si>
    <t>D+M Kabel UTP 4x2x0,5 cat 5e (z DT do tlačítek)</t>
  </si>
  <si>
    <t>-1051688523</t>
  </si>
  <si>
    <t>Pol117</t>
  </si>
  <si>
    <t>D+M Tlačítko pod omítku IP20, řaz.1/0, IP20 (zvonek)</t>
  </si>
  <si>
    <t>906264266</t>
  </si>
  <si>
    <t>Pol118</t>
  </si>
  <si>
    <t>D+M Domácí telefon v bytových jednotkách</t>
  </si>
  <si>
    <t>638429821</t>
  </si>
  <si>
    <t>Pol119</t>
  </si>
  <si>
    <t>D+M Dorozumívací tablo zapuštěné (audio, video, 9ks + 6x rez. tlačítek), montážní rámeček</t>
  </si>
  <si>
    <t>-1074973773</t>
  </si>
  <si>
    <t>Pol120</t>
  </si>
  <si>
    <t>D+M Zdroj pro domací telefon (transformátor 230/12V)</t>
  </si>
  <si>
    <t>-2104419600</t>
  </si>
  <si>
    <t>Pol121</t>
  </si>
  <si>
    <t>D+M PVC trubka OP50 (páteřní rozvod)</t>
  </si>
  <si>
    <t>-1930206455</t>
  </si>
  <si>
    <t>1561739694</t>
  </si>
  <si>
    <t>Pol122</t>
  </si>
  <si>
    <t>Demontáž stávající elektroinstalace (slaboproudy)</t>
  </si>
  <si>
    <t>-186826276</t>
  </si>
  <si>
    <t>Pol123</t>
  </si>
  <si>
    <t>Doprava (slaboproud)</t>
  </si>
  <si>
    <t>982394735</t>
  </si>
  <si>
    <t>Pol124</t>
  </si>
  <si>
    <t>Stavební přípomoce (slaboproud)</t>
  </si>
  <si>
    <t>2022553162</t>
  </si>
  <si>
    <t>Pol125</t>
  </si>
  <si>
    <t>Drobný materiál (slaboproud)</t>
  </si>
  <si>
    <t>2007401226</t>
  </si>
  <si>
    <t>Pol126</t>
  </si>
  <si>
    <t>Revizní zprávy (slaboproud)</t>
  </si>
  <si>
    <t>2026136699</t>
  </si>
  <si>
    <t>Pol127</t>
  </si>
  <si>
    <t>Naprogramování, uvedení do provozu (slaboproud)</t>
  </si>
  <si>
    <t>-76620990</t>
  </si>
  <si>
    <t>D.1.4.6 - Plynová zařízení</t>
  </si>
  <si>
    <t>D1 - Plynová zařízení</t>
  </si>
  <si>
    <t xml:space="preserve">    61 - Úprava povrchů vnitřní</t>
  </si>
  <si>
    <t xml:space="preserve">    723 - Vnitřní plynovod</t>
  </si>
  <si>
    <t xml:space="preserve">    783 - Nátěry</t>
  </si>
  <si>
    <t xml:space="preserve">    97 - Prorážení otvorů a ostatní bourací práce</t>
  </si>
  <si>
    <t>Úprava povrchů vnitřní</t>
  </si>
  <si>
    <t>612403384R00</t>
  </si>
  <si>
    <t>Hrubá výplň rýh ve stěnách do 7x7 cm maltou ze SMS</t>
  </si>
  <si>
    <t>89347252</t>
  </si>
  <si>
    <t>Poznámka k položce:
vložení ocelové pásoviny pro zabezpečení CU potrubí</t>
  </si>
  <si>
    <t>723</t>
  </si>
  <si>
    <t>Vnitřní plynovod</t>
  </si>
  <si>
    <t>723.12</t>
  </si>
  <si>
    <t>revize domovního plynovodu</t>
  </si>
  <si>
    <t>2121510358</t>
  </si>
  <si>
    <t>723.28</t>
  </si>
  <si>
    <t>uvedení spotřebiče do provozu</t>
  </si>
  <si>
    <t>1426485681</t>
  </si>
  <si>
    <t>723.5</t>
  </si>
  <si>
    <t>konzola plynovodu</t>
  </si>
  <si>
    <t>218880082</t>
  </si>
  <si>
    <t>723.6</t>
  </si>
  <si>
    <t>dvířka plynoměrné skříně s větracím otvorem, zamykací, vnější</t>
  </si>
  <si>
    <t>-994078890</t>
  </si>
  <si>
    <t>723150368R00</t>
  </si>
  <si>
    <t>Potrubí ocel. černé svařované - chráničky D 76/3,2</t>
  </si>
  <si>
    <t>183122966</t>
  </si>
  <si>
    <t>723150371R00</t>
  </si>
  <si>
    <t>Potrubí ocel. černé svařované - chráničky D 108/4</t>
  </si>
  <si>
    <t>756090470</t>
  </si>
  <si>
    <t>723160204R00</t>
  </si>
  <si>
    <t>Přípojka k plynoměru, závitová bez ochozu G 1</t>
  </si>
  <si>
    <t>130096020</t>
  </si>
  <si>
    <t>723160334R00</t>
  </si>
  <si>
    <t>Rozpěrka přípojky plynoměru G 1</t>
  </si>
  <si>
    <t>2074258222</t>
  </si>
  <si>
    <t>Poznámka k položce:
H rám</t>
  </si>
  <si>
    <t>723163104R00</t>
  </si>
  <si>
    <t>Potrubí z měděných trubek D 22 x 1,0 mm</t>
  </si>
  <si>
    <t>-665955631</t>
  </si>
  <si>
    <t>723163105R00</t>
  </si>
  <si>
    <t>Potrubí z měděných trubek D 28 x 1,5 mm</t>
  </si>
  <si>
    <t>-770014041</t>
  </si>
  <si>
    <t>723163108R00</t>
  </si>
  <si>
    <t>Potrubí z měděných trubek D 54 x 2,0 mm</t>
  </si>
  <si>
    <t>-1986241697</t>
  </si>
  <si>
    <t>Poznámka k položce:
akumulace plynu</t>
  </si>
  <si>
    <t>723190203R00</t>
  </si>
  <si>
    <t>Přípojka plynovodu, trubky závitové černé DN 20</t>
  </si>
  <si>
    <t>-1199317094</t>
  </si>
  <si>
    <t>723190204R00</t>
  </si>
  <si>
    <t>Přípojka plynovodu, trubky závitové černé DN 25</t>
  </si>
  <si>
    <t>264734766</t>
  </si>
  <si>
    <t>723190252R00</t>
  </si>
  <si>
    <t>Vyvedení a upevnění plynovodních výpustek DN 20</t>
  </si>
  <si>
    <t>-1471873596</t>
  </si>
  <si>
    <t>723190901R00</t>
  </si>
  <si>
    <t>Uzavření nebo otevření plynového potrubí</t>
  </si>
  <si>
    <t>-1750972845</t>
  </si>
  <si>
    <t>723190907R00</t>
  </si>
  <si>
    <t>Odvzdušnění a napuštění plynového potrubí</t>
  </si>
  <si>
    <t>1081355348</t>
  </si>
  <si>
    <t>723190909R00</t>
  </si>
  <si>
    <t>Zkouška tlaková  plynového potrubí</t>
  </si>
  <si>
    <t>-492204250</t>
  </si>
  <si>
    <t>Zkouška tlaková plynového potrubí</t>
  </si>
  <si>
    <t>723235112R00</t>
  </si>
  <si>
    <t>Kohout kulový,vnitřní-vnitřní z. DN 20</t>
  </si>
  <si>
    <t>506550578</t>
  </si>
  <si>
    <t>723235113R00</t>
  </si>
  <si>
    <t>Kohout kulový,vnitřní-vnitřní z. DN 25</t>
  </si>
  <si>
    <t>-1814462415</t>
  </si>
  <si>
    <t>723261912R00</t>
  </si>
  <si>
    <t>montáž plynoměrů PS-4</t>
  </si>
  <si>
    <t>-1626557484</t>
  </si>
  <si>
    <t>723.21</t>
  </si>
  <si>
    <t>štítky orientační na stěnu</t>
  </si>
  <si>
    <t>-326806068</t>
  </si>
  <si>
    <t>723.7</t>
  </si>
  <si>
    <t>dvířka fasádní pro HUP 200x200</t>
  </si>
  <si>
    <t>-2044788382</t>
  </si>
  <si>
    <t>723.8</t>
  </si>
  <si>
    <t>napojení na provozovaný UP</t>
  </si>
  <si>
    <t>1785929428</t>
  </si>
  <si>
    <t>766697111R00</t>
  </si>
  <si>
    <t>Montáž dvířek plynoměru 1křídl.kompl,</t>
  </si>
  <si>
    <t>-227532634</t>
  </si>
  <si>
    <t>Poznámka k položce:
1x 600x600, 1x 200x200</t>
  </si>
  <si>
    <t>Nátěry</t>
  </si>
  <si>
    <t>783225100R00</t>
  </si>
  <si>
    <t>Nátěr syntetický kovových konstrukcí 2x + 1x email</t>
  </si>
  <si>
    <t>1854580247</t>
  </si>
  <si>
    <t>-535521254</t>
  </si>
  <si>
    <t>Prorážení otvorů a ostatní bourací práce</t>
  </si>
  <si>
    <t>970036080R00</t>
  </si>
  <si>
    <t>jádr. vrt. stěny/stropu cihelného do D 80 mm</t>
  </si>
  <si>
    <t>856791151</t>
  </si>
  <si>
    <t>970036100R00</t>
  </si>
  <si>
    <t>jádr. vrt. stěny cihelné do D 100 mm</t>
  </si>
  <si>
    <t>-974207833</t>
  </si>
  <si>
    <t>974031142R00</t>
  </si>
  <si>
    <t>Vysekání rýh ve zdi cihelné 7 x 7 cm</t>
  </si>
  <si>
    <t>-1502673624</t>
  </si>
  <si>
    <t>deska</t>
  </si>
  <si>
    <t>1,2</t>
  </si>
  <si>
    <t>MS1</t>
  </si>
  <si>
    <t>941,49</t>
  </si>
  <si>
    <t>0,5</t>
  </si>
  <si>
    <t>ornice</t>
  </si>
  <si>
    <t>2,392</t>
  </si>
  <si>
    <t>pasy</t>
  </si>
  <si>
    <t>2,43</t>
  </si>
  <si>
    <t>výkopek</t>
  </si>
  <si>
    <t>2,096</t>
  </si>
  <si>
    <t>SO.02 - Úschovna kočárků</t>
  </si>
  <si>
    <t xml:space="preserve">    712 - Povlakové krytiny</t>
  </si>
  <si>
    <t>121101101</t>
  </si>
  <si>
    <t>Sejmutí ornice s přemístěním na vzdálenost do 50 m</t>
  </si>
  <si>
    <t>-1700854473</t>
  </si>
  <si>
    <t>Sejmutí ornice nebo lesní půdy s vodorovným přemístěním na hromady v místě upotřebení nebo na dočasné či trvalé skládky se složením, na vzdálenost do 50 m</t>
  </si>
  <si>
    <t>"půdorys, řezy" 2,6*4,6*0,2</t>
  </si>
  <si>
    <t>131201101</t>
  </si>
  <si>
    <t>Hloubení jam nezapažených v hornině tř. 3 objemu do 100 m3</t>
  </si>
  <si>
    <t>-550246349</t>
  </si>
  <si>
    <t>Hloubení nezapažených jam a zářezů s urovnáním dna do předepsaného profilu a spádu v hornině tř. 3 do 100 m3</t>
  </si>
  <si>
    <t>"půdorys, řezy" 2,6*4,6*0,25*1,2+0,3*2,5*1,2-ornice</t>
  </si>
  <si>
    <t>132212102</t>
  </si>
  <si>
    <t>Hloubení rýh š do 600 mm ručním nebo pneum nářadím v nesoudržných horninách tř. 3</t>
  </si>
  <si>
    <t>407654089</t>
  </si>
  <si>
    <t>Hloubení zapažených i nezapažených rýh šířky do 600 mm ručním nebo pneumatickým nářadím s urovnáním dna do předepsaného profilu a spádu v horninách tř. 3 nesoudržných</t>
  </si>
  <si>
    <t>1064699812</t>
  </si>
  <si>
    <t>výkopek+ornice-obsyp+pasy</t>
  </si>
  <si>
    <t>167101101</t>
  </si>
  <si>
    <t>Nakládání výkopku z hornin tř. 1 až 4 do 100 m3</t>
  </si>
  <si>
    <t>-1958206104</t>
  </si>
  <si>
    <t>Nakládání, skládání a překládání neulehlého výkopku nebo sypaniny nakládání, množství do 100 m3, z hornin tř. 1 až 4</t>
  </si>
  <si>
    <t>-1493367470</t>
  </si>
  <si>
    <t>1779054499</t>
  </si>
  <si>
    <t>6,418*1,65 "Přepočtené koeficientem množství</t>
  </si>
  <si>
    <t>1990557425</t>
  </si>
  <si>
    <t>"odborný dohad zpětného obsypu vytěženou zeminou" 0,5</t>
  </si>
  <si>
    <t>213211131</t>
  </si>
  <si>
    <t>Spojovací vrstva z aktivované cementové malty tl do 40 mm</t>
  </si>
  <si>
    <t>224291856</t>
  </si>
  <si>
    <t>Spojovací vrstva na základové spáře z aktivované cementové malty tl. do 40 mm</t>
  </si>
  <si>
    <t>-318374549</t>
  </si>
  <si>
    <t>"půdorys" 2,0*4,0</t>
  </si>
  <si>
    <t>374973670</t>
  </si>
  <si>
    <t>"podsyp pod základy" 4,5*2,5*0,1</t>
  </si>
  <si>
    <t>273313511</t>
  </si>
  <si>
    <t>Základové desky z betonu tř. C 12/15</t>
  </si>
  <si>
    <t>1295499149</t>
  </si>
  <si>
    <t>Základy z betonu prostého desky z betonu kamenem neprokládaného tř. C 12/15</t>
  </si>
  <si>
    <t>"podkladní beton, šířka x délka x tloušťka" 0,9*2,0*0,1+3,9*2,0*0,1</t>
  </si>
  <si>
    <t>273321411</t>
  </si>
  <si>
    <t>Základové desky ze ŽB bez zvýšených nároků na prostředí tř. C 20/25</t>
  </si>
  <si>
    <t>2005553486</t>
  </si>
  <si>
    <t>Základy z betonu železového (bez výztuže) desky z betonu bez zvýšených nároků na prostředí tř. C 20/25</t>
  </si>
  <si>
    <t>"délka x šířka x tloušťka" 4,0*2,0*0,15</t>
  </si>
  <si>
    <t>273351121</t>
  </si>
  <si>
    <t>Zřízení bednění základových desek</t>
  </si>
  <si>
    <t>889110226</t>
  </si>
  <si>
    <t>Bednění základů desek zřízení</t>
  </si>
  <si>
    <t>"délka x šířka x tloušťka" (4,0+2,0)*2*0,25+(0,4+2,0)*2*0,25</t>
  </si>
  <si>
    <t>273351122</t>
  </si>
  <si>
    <t>Odstranění bednění základových desek</t>
  </si>
  <si>
    <t>-923260763</t>
  </si>
  <si>
    <t>Bednění základů desek odstranění</t>
  </si>
  <si>
    <t>-1406683503</t>
  </si>
  <si>
    <t>0,04932</t>
  </si>
  <si>
    <t>274321411</t>
  </si>
  <si>
    <t>Základové pasy ze ŽB bez zvýšených nároků na prostředí tř. C 20/25</t>
  </si>
  <si>
    <t>-209418429</t>
  </si>
  <si>
    <t>Základy z betonu železového (bez výztuže) pasy z betonu bez zvýšených nároků na prostředí tř. C 20/25</t>
  </si>
  <si>
    <t>(4+1,4)*2*0,3*0,75</t>
  </si>
  <si>
    <t>2,43*1,25 "Přepočtené koeficientem množství</t>
  </si>
  <si>
    <t>631319023</t>
  </si>
  <si>
    <t>Příplatek k mazanině tl do 240 mm za přehlazení s poprášením cementem</t>
  </si>
  <si>
    <t>-78638151</t>
  </si>
  <si>
    <t>Příplatek k cenám mazanin za úpravu povrchu mazaniny přehlazením s poprášením cementem pro konečnou úpravu, mazanina tl. přes 120 do 240 mm (10 kg/m3)</t>
  </si>
  <si>
    <t>631319175</t>
  </si>
  <si>
    <t>Příplatek k mazanině tl do 240 mm za stržení povrchu spodní vrstvy před vložením výztuže</t>
  </si>
  <si>
    <t>-1827710356</t>
  </si>
  <si>
    <t>Příplatek k cenám mazanin za stržení povrchu spodní vrstvy mazaniny latí před vložením výztuže nebo pletiva pro tl. obou vrstev mazaniny přes 120 do 240 mm</t>
  </si>
  <si>
    <t>632481213</t>
  </si>
  <si>
    <t>Separační vrstva z PE fólie</t>
  </si>
  <si>
    <t>859874981</t>
  </si>
  <si>
    <t>Separační vrstva k oddělení podlahových vrstev z polyetylénové fólie</t>
  </si>
  <si>
    <t>(0,9*2,0+3,9*2,0)+(0,5+0,25)*2,0+(4,0+4,0)*0,15</t>
  </si>
  <si>
    <t>637121113</t>
  </si>
  <si>
    <t>Okapový chodník z kačírku tl 200 mm s udusáním</t>
  </si>
  <si>
    <t>-952450983</t>
  </si>
  <si>
    <t>Okapový chodník z kameniva s udusáním a urovnáním povrchu z kačírku tl. 200 mm</t>
  </si>
  <si>
    <t>(2,4*4,4-2,0*4,0)</t>
  </si>
  <si>
    <t>637311131</t>
  </si>
  <si>
    <t>Okapový chodník z betonových záhonových obrubníků lože beton</t>
  </si>
  <si>
    <t>560333066</t>
  </si>
  <si>
    <t>Okapový chodník z obrubníků betonových zahradních, se zalitím spár cementovou maltou do lože z betonu prostého</t>
  </si>
  <si>
    <t>(2,4+4,4)*2</t>
  </si>
  <si>
    <t>953961113</t>
  </si>
  <si>
    <t>Kotvy chemickým tmelem M 12 hl 110 mm do betonu, ŽB nebo kamene s vyvrtáním otvoru</t>
  </si>
  <si>
    <t>1937830536</t>
  </si>
  <si>
    <t>Kotvy chemické s vyvrtáním otvoru do betonu, železobetonu nebo tvrdého kamene tmel, velikost M 12, hloubka 110 mm</t>
  </si>
  <si>
    <t>12*4</t>
  </si>
  <si>
    <t>953965121</t>
  </si>
  <si>
    <t>Kotevní šroub pro chemické kotvy M 12 dl 160 mm</t>
  </si>
  <si>
    <t>1490753388</t>
  </si>
  <si>
    <t>Kotvy chemické s vyvrtáním otvoru kotevní šrouby pro chemické kotvy, velikost M 12, délka 160 mm</t>
  </si>
  <si>
    <t>998011001</t>
  </si>
  <si>
    <t>Přesun hmot pro budovy zděné v do 6 m</t>
  </si>
  <si>
    <t>-824568993</t>
  </si>
  <si>
    <t>Přesun hmot pro budovy občanské výstavby, bydlení, výrobu a služby s nosnou svislou konstrukcí zděnou z cihel, tvárnic nebo kamene vodorovná dopravní vzdálenost do 100 m pro budovy výšky do 6 m</t>
  </si>
  <si>
    <t>712</t>
  </si>
  <si>
    <t>Povlakové krytiny</t>
  </si>
  <si>
    <t>712331111</t>
  </si>
  <si>
    <t>Provedení povlakové krytiny střech do 10° podkladní vrstvy pásy na sucho samolepící</t>
  </si>
  <si>
    <t>-1838947393</t>
  </si>
  <si>
    <t>Provedení povlakové krytiny střech plochých do 10° pásy na sucho podkladní samolepící asfaltový pás</t>
  </si>
  <si>
    <t>62866281</t>
  </si>
  <si>
    <t>pás asfaltový modifikovaný za studena samolepící tl. 3 mm na bednění</t>
  </si>
  <si>
    <t>945163542</t>
  </si>
  <si>
    <t>"střecha" 2,7*4,2</t>
  </si>
  <si>
    <t>11,34*1,15 "Přepočtené koeficientem množství</t>
  </si>
  <si>
    <t>998712101</t>
  </si>
  <si>
    <t>Přesun hmot tonážní tonážní pro krytiny povlakové v objektech v do 6 m</t>
  </si>
  <si>
    <t>805392093</t>
  </si>
  <si>
    <t>Přesun hmot pro povlakové krytiny stanovený z hmotnosti přesunovaného materiálu vodorovná dopravní vzdálenost do 50 m v objektech výšky do 6 m</t>
  </si>
  <si>
    <t>998712181</t>
  </si>
  <si>
    <t>Příplatek k přesunu hmot tonážní 712 prováděný bez použití mechanizace</t>
  </si>
  <si>
    <t>2059566108</t>
  </si>
  <si>
    <t>Přesun hmot pro povlakové krytiny stanovený z hmotnosti přesunovaného materiálu Příplatek k cenám za přesun prováděný bez použití mechanizace pro jakoukoliv výšku objektu</t>
  </si>
  <si>
    <t>-563948762</t>
  </si>
  <si>
    <t>28376422</t>
  </si>
  <si>
    <t>deska z polystyrénu XPS, hrana polodrážková a hladký povrch tl 100mm</t>
  </si>
  <si>
    <t>-109054022</t>
  </si>
  <si>
    <t>"zateplení základů" (0,2+0,3+0,3)*2,0</t>
  </si>
  <si>
    <t>1,6*1,06 "Přepočtené koeficientem množství</t>
  </si>
  <si>
    <t>998713101</t>
  </si>
  <si>
    <t>Přesun hmot tonážní pro izolace tepelné v objektech v do 6 m</t>
  </si>
  <si>
    <t>-1262453030</t>
  </si>
  <si>
    <t>Přesun hmot pro izolace tepelné stanovený z hmotnosti přesunovaného materiálu vodorovná dopravní vzdálenost do 50 m v objektech výšky do 6 m</t>
  </si>
  <si>
    <t>1092327863</t>
  </si>
  <si>
    <t>762341024</t>
  </si>
  <si>
    <t>Bednění střech rovných z desek OSB tl 18 mm na pero a drážku šroubovaných na krokve</t>
  </si>
  <si>
    <t>-93537807</t>
  </si>
  <si>
    <t>Bednění a laťování bednění střech rovných sklonu do 60° s vyřezáním otvorů z dřevoštěpkových desek OSB šroubovaných na krokve na pero a drážku, tloušťky desky 18 mm</t>
  </si>
  <si>
    <t>998762101</t>
  </si>
  <si>
    <t>Přesun hmot tonážní pro kce tesařské v objektech v do 6 m</t>
  </si>
  <si>
    <t>2133158113</t>
  </si>
  <si>
    <t>Přesun hmot pro konstrukce tesařské stanovený z hmotnosti přesunovaného materiálu vodorovná dopravní vzdálenost do 50 m v objektech výšky do 6 m</t>
  </si>
  <si>
    <t>-477835534</t>
  </si>
  <si>
    <t>764222434</t>
  </si>
  <si>
    <t>Oplechování rovné okapové hrany z Al plechu rš 330 mm</t>
  </si>
  <si>
    <t>-2114175126</t>
  </si>
  <si>
    <t>Oplechování střešních prvků z hliníkového plechu okapu okapovým plechem střechy rovné rš 330 mm</t>
  </si>
  <si>
    <t>"oakpní plech" 13</t>
  </si>
  <si>
    <t>998764101</t>
  </si>
  <si>
    <t>Přesun hmot tonážní pro konstrukce klempířské v objektech v do 6 m</t>
  </si>
  <si>
    <t>-1305714923</t>
  </si>
  <si>
    <t>Přesun hmot pro konstrukce klempířské stanovený z hmotnosti přesunovaného materiálu vodorovná dopravní vzdálenost do 50 m v objektech výšky do 6 m</t>
  </si>
  <si>
    <t>998764181</t>
  </si>
  <si>
    <t>Příplatek k přesunu hmot tonážní 764 prováděný bez použití mechanizace</t>
  </si>
  <si>
    <t>-1028526530</t>
  </si>
  <si>
    <t>Přesun hmot pro konstrukce klempířské stanovený z hmotnosti přesunovaného materiálu Příplatek k cenám za přesun prováděný bez použití mechanizace pro jakoukoliv výšku objektu</t>
  </si>
  <si>
    <t>767R00001</t>
  </si>
  <si>
    <t>D+M ocelové konstrukce úschovny kočírků vč. pláště, střechy, kotvení a povrchové úpravy dle PD</t>
  </si>
  <si>
    <t>-1897875212</t>
  </si>
  <si>
    <t>"výkaz oceli dle statické části" 526,7</t>
  </si>
  <si>
    <t>"šrouby M16, 48ks" 0,0002*48</t>
  </si>
  <si>
    <t>"WG 30x30, dl. 33600 mm, 1,5 kg/m" 33,6*1,5</t>
  </si>
  <si>
    <t>"tahokov TQ20F (DX51D) 22 m2, 3 kg/ks" 22*3</t>
  </si>
  <si>
    <t>"C profil 150x200x7600, 2 ks" 7,6*2*9</t>
  </si>
  <si>
    <t>"C profil 150x200x3860, 2 ks" 3,86*2*9</t>
  </si>
  <si>
    <t>"jekl 50x100x3x2650 mm, 5 ks, 6,8 kg/m" 2,65*6,8*5</t>
  </si>
  <si>
    <t>"kování vč. příslušenství, 1ks" 2</t>
  </si>
  <si>
    <t>"prořez, svary a montážní a spoj. mat. - odborný odhad 12%" MS1*0,12</t>
  </si>
  <si>
    <t>998767101</t>
  </si>
  <si>
    <t>Přesun hmot tonážní pro zámečnické konstrukce v objektech v do 6 m</t>
  </si>
  <si>
    <t>1657232266</t>
  </si>
  <si>
    <t>Přesun hmot pro zámečnické konstrukce stanovený z hmotnosti přesunovaného materiálu vodorovná dopravní vzdálenost do 50 m v objektech výšky do 6 m</t>
  </si>
  <si>
    <t>dlažba10x10</t>
  </si>
  <si>
    <t>dlažba20x20</t>
  </si>
  <si>
    <t>kačírek</t>
  </si>
  <si>
    <t>obrubník</t>
  </si>
  <si>
    <t>81,5</t>
  </si>
  <si>
    <t>odpad10x10</t>
  </si>
  <si>
    <t>1,5</t>
  </si>
  <si>
    <t>odpad20x20</t>
  </si>
  <si>
    <t>59,6</t>
  </si>
  <si>
    <t>IO.01 - Venkovní zpevněná plocha parkovacích stání</t>
  </si>
  <si>
    <t>vegdlažba</t>
  </si>
  <si>
    <t>-1047464986</t>
  </si>
  <si>
    <t>"komunikace ze ZD" (dlažba20x20+dlažba10x10)*0,2</t>
  </si>
  <si>
    <t>"vsakovací těleso" vegdlažba*0,2</t>
  </si>
  <si>
    <t>"venkovní jednotky chlazení" kačírek*0,2</t>
  </si>
  <si>
    <t>"nádoby na odpad" (odpad20x20+odpad10x10)*0,2 "odměřeno digitálně"</t>
  </si>
  <si>
    <t>1118698782</t>
  </si>
  <si>
    <t>2024441333</t>
  </si>
  <si>
    <t>22929987</t>
  </si>
  <si>
    <t>-315678274</t>
  </si>
  <si>
    <t>59,6*1,65 "Přepočtené koeficientem množství</t>
  </si>
  <si>
    <t>181951101</t>
  </si>
  <si>
    <t>Úprava pláně v hornině tř. 1 až 4 bez zhutnění</t>
  </si>
  <si>
    <t>1130588336</t>
  </si>
  <si>
    <t>Úprava pláně vyrovnáním výškových rozdílů v hornině tř. 1 až 4 bez zhutnění</t>
  </si>
  <si>
    <t>(odpad20x20+odpad10x10)</t>
  </si>
  <si>
    <t>-1519181516</t>
  </si>
  <si>
    <t>564231111</t>
  </si>
  <si>
    <t>Podklad nebo podsyp ze štěrkopísku ŠP tl 100 mm</t>
  </si>
  <si>
    <t>-1801051712</t>
  </si>
  <si>
    <t>Podklad nebo podsyp ze štěrkopísku ŠP s rozprostřením, vlhčením a zhutněním, po zhutnění tl. 100 mm</t>
  </si>
  <si>
    <t>1626049959</t>
  </si>
  <si>
    <t>564760111</t>
  </si>
  <si>
    <t>Podklad z kameniva hrubého drceného vel. 16-32 mm tl 200 mm</t>
  </si>
  <si>
    <t>135431971</t>
  </si>
  <si>
    <t>Podklad nebo kryt z kameniva hrubého drceného vel. 16-32 mm s rozprostřením a zhutněním, po zhutnění tl. 200 mm</t>
  </si>
  <si>
    <t>571908111</t>
  </si>
  <si>
    <t>Kryt vymývaným dekoračním kamenivem (kačírkem) tl 200 mm</t>
  </si>
  <si>
    <t>1561854775</t>
  </si>
  <si>
    <t>Kryt vymývaným dekoračním kamenivem (kačírkem) tl. 200 mm</t>
  </si>
  <si>
    <t>"venkovní jednotky chlazení" 5 "odměřeno digitálně"</t>
  </si>
  <si>
    <t>-2032712267</t>
  </si>
  <si>
    <t>-84302386</t>
  </si>
  <si>
    <t>"komunikace, skladba P20" 164*0,5 "odměřeno digitálně"</t>
  </si>
  <si>
    <t>"nádoby na odpad" 3*0,5 "odměřeno digitálně"</t>
  </si>
  <si>
    <t>83,5*1,04 "Přepočtené koeficientem množství</t>
  </si>
  <si>
    <t>-167798607</t>
  </si>
  <si>
    <t>64891596</t>
  </si>
  <si>
    <t>596412212</t>
  </si>
  <si>
    <t>Kladení dlažby z vegetačních tvárnic pozemních komunikací tl 80 mm do 300 m2</t>
  </si>
  <si>
    <t>472371957</t>
  </si>
  <si>
    <t>Kladení dlažby z betonových vegetačních dlaždic pozemních komunikací s ložem z kameniva těženého nebo drceného tl. do 50 mm, s vyplněním spár a vegetačních otvorů, s hutněním vibrováním tl. 80 mm, pro plochy přes 100 do 300 m2</t>
  </si>
  <si>
    <t>59246016</t>
  </si>
  <si>
    <t>dlažba betonová vegetační 60x40x8cm</t>
  </si>
  <si>
    <t>-2016158009</t>
  </si>
  <si>
    <t>"vsakovací těleso" 22*5,5+5,0</t>
  </si>
  <si>
    <t>126*1,04 "Přepočtené koeficientem množství</t>
  </si>
  <si>
    <t>916231213</t>
  </si>
  <si>
    <t>Osazení chodníkového obrubníku betonového stojatého s boční opěrou do lože z betonu prostého</t>
  </si>
  <si>
    <t>-210277490</t>
  </si>
  <si>
    <t>Osazení chodníkového obrubníku betonového se zřízením lože, s vyplněním a zatřením spár cementovou maltou stojatého s boční opěrou z betonu prostého, do lože z betonu prostého</t>
  </si>
  <si>
    <t>59217037</t>
  </si>
  <si>
    <t>obrubník parkový betonový přírodní 50x5x20cm</t>
  </si>
  <si>
    <t>1510460711</t>
  </si>
  <si>
    <t>"komunikace ZD80 + zatravňovací tvárnice" 87-11</t>
  </si>
  <si>
    <t>"odpadové hospodářství, plocha pro venkovní jednotky" 5,5</t>
  </si>
  <si>
    <t>81,5*1,05 "Přepočtené koeficientem množství</t>
  </si>
  <si>
    <t>916991121</t>
  </si>
  <si>
    <t>Lože pod obrubníky, krajníky nebo obruby z dlažebních kostek z betonu prostého</t>
  </si>
  <si>
    <t>2139857493</t>
  </si>
  <si>
    <t>Lože pod obrubníky, krajníky nebo obruby z dlažebních kostek z betonu prostého tř. C 16/20</t>
  </si>
  <si>
    <t>obrubník*0,15*0,3</t>
  </si>
  <si>
    <t>998223011</t>
  </si>
  <si>
    <t>Přesun hmot pro pozemní komunikace s krytem dlážděným</t>
  </si>
  <si>
    <t>-922963467</t>
  </si>
  <si>
    <t>Přesun hmot pro pozemní komunikace s krytem dlážděným dopravní vzdálenost do 200 m jakékoliv délky objektu</t>
  </si>
  <si>
    <t>IO.02 - Vodovodní přípojka</t>
  </si>
  <si>
    <t>D1 - Vodovodní přípojka</t>
  </si>
  <si>
    <t xml:space="preserve">    11 - Přípravné a přidružené práce</t>
  </si>
  <si>
    <t xml:space="preserve">    56 - Podkladní vrstvy komunikací, letišť a ploch</t>
  </si>
  <si>
    <t xml:space="preserve">    95 - Různé dokončovací konstrukce a práce na pozemních stavbách</t>
  </si>
  <si>
    <t xml:space="preserve">    M46 - Zemní práce při montážích</t>
  </si>
  <si>
    <t>Přípravné a přidružené práce</t>
  </si>
  <si>
    <t>113106211R00</t>
  </si>
  <si>
    <t>Rozebrání dlažeb z velkých kostek</t>
  </si>
  <si>
    <t>468756265</t>
  </si>
  <si>
    <t>113202111R00</t>
  </si>
  <si>
    <t>Vytrhání obrub obrubníků silničních</t>
  </si>
  <si>
    <t>-1344794372</t>
  </si>
  <si>
    <t>119000001RA0</t>
  </si>
  <si>
    <t>Dočasné zajištění potrubí ve výkopu</t>
  </si>
  <si>
    <t>1666657155</t>
  </si>
  <si>
    <t>119000002RA0</t>
  </si>
  <si>
    <t>Dočasné zajištění kabelů ve výkopu</t>
  </si>
  <si>
    <t>-1114233370</t>
  </si>
  <si>
    <t>132200010RAD</t>
  </si>
  <si>
    <t>Hloubení nezapaž. rýh šířky do 60 cm</t>
  </si>
  <si>
    <t>-691147807</t>
  </si>
  <si>
    <t>170135125</t>
  </si>
  <si>
    <t>174100010RAC</t>
  </si>
  <si>
    <t>Zásyp jam, rýh a šachet sypaninou</t>
  </si>
  <si>
    <t>1314728173</t>
  </si>
  <si>
    <t>Poznámka k položce:
dovoz sypaniny ze vzdálenosti 1 km</t>
  </si>
  <si>
    <t>175100020RAD</t>
  </si>
  <si>
    <t>Obsyp potrubí štěrkopískem</t>
  </si>
  <si>
    <t>712994621</t>
  </si>
  <si>
    <t>Poznámka k položce:
dovoz štěrkopísku ze vzdálenosti 15km</t>
  </si>
  <si>
    <t>1004187185</t>
  </si>
  <si>
    <t>Podkladní vrstvy komunikací, letišť a ploch</t>
  </si>
  <si>
    <t>564551111R00</t>
  </si>
  <si>
    <t>Zřízení podsypu/podkladu ze sypaniny tl. 15 cm</t>
  </si>
  <si>
    <t>2077736259</t>
  </si>
  <si>
    <t>596100030RAA</t>
  </si>
  <si>
    <t>Chodník z dlažby betonové, podklad štěrkodrť</t>
  </si>
  <si>
    <t>510482275</t>
  </si>
  <si>
    <t>Poznámka k položce:
dlažba přeložka</t>
  </si>
  <si>
    <t>722130901R00</t>
  </si>
  <si>
    <t>Zazátkování vývodu</t>
  </si>
  <si>
    <t>6545731</t>
  </si>
  <si>
    <t>-24676644</t>
  </si>
  <si>
    <t>722212111R00</t>
  </si>
  <si>
    <t>Šoupátka PN 1,0,S-20-118-610,+ zemní spr.,DN 32</t>
  </si>
  <si>
    <t>-325469146</t>
  </si>
  <si>
    <t>722219191R00</t>
  </si>
  <si>
    <t>Montáž souprav zemních</t>
  </si>
  <si>
    <t>655356261</t>
  </si>
  <si>
    <t>722220875R00</t>
  </si>
  <si>
    <t>Demontáž armatur se závitem a šroubením G 2</t>
  </si>
  <si>
    <t>1930420616</t>
  </si>
  <si>
    <t>794729309</t>
  </si>
  <si>
    <t>304314601</t>
  </si>
  <si>
    <t>722235524R00</t>
  </si>
  <si>
    <t>Filtr, vnitřní-vnitřní z. DN 32</t>
  </si>
  <si>
    <t>1945832001</t>
  </si>
  <si>
    <t>-901769431</t>
  </si>
  <si>
    <t>722235814R00</t>
  </si>
  <si>
    <t>Ventil redukční s manometrem PN 25, DN 32</t>
  </si>
  <si>
    <t>1942920902</t>
  </si>
  <si>
    <t>722269114R00</t>
  </si>
  <si>
    <t>Montáž vodoměru závitového domovního</t>
  </si>
  <si>
    <t>-1690582073</t>
  </si>
  <si>
    <t>723.4</t>
  </si>
  <si>
    <t>ochranná trubka Hekaplast d70</t>
  </si>
  <si>
    <t>-1048140061</t>
  </si>
  <si>
    <t>722170926R00</t>
  </si>
  <si>
    <t>Oprava potrubí z PE, spojka přímá,vně.závit 40x5/4</t>
  </si>
  <si>
    <t>-620144406</t>
  </si>
  <si>
    <t>724.023</t>
  </si>
  <si>
    <t>HL 801-potrubní průchodka</t>
  </si>
  <si>
    <t>-1116948825</t>
  </si>
  <si>
    <t>724.028</t>
  </si>
  <si>
    <t>geodetické zaměření přípojky</t>
  </si>
  <si>
    <t>-1942525414</t>
  </si>
  <si>
    <t>724.032</t>
  </si>
  <si>
    <t>navrtávací T kus 160/40 (PVC-PE)</t>
  </si>
  <si>
    <t>-1109150275</t>
  </si>
  <si>
    <t>724.030</t>
  </si>
  <si>
    <t>Litinový hrnec pro zemní soupravy (beton.várnice)</t>
  </si>
  <si>
    <t>272713350</t>
  </si>
  <si>
    <t>72410</t>
  </si>
  <si>
    <t>KONZOLA POTRUBÍ VODOVODU</t>
  </si>
  <si>
    <t>-413816284</t>
  </si>
  <si>
    <t>892233111R00</t>
  </si>
  <si>
    <t>Desinfekce vodovodního potrubí</t>
  </si>
  <si>
    <t>637673771</t>
  </si>
  <si>
    <t>892241111R00</t>
  </si>
  <si>
    <t>Tlaková zkouška vodovodního potrubí</t>
  </si>
  <si>
    <t>1560808383</t>
  </si>
  <si>
    <t>899711121R00</t>
  </si>
  <si>
    <t>Fólie výstražná z PVC, šířka 22 cm</t>
  </si>
  <si>
    <t>-725868279</t>
  </si>
  <si>
    <t>899712111R00</t>
  </si>
  <si>
    <t>Orientační tabulky na zdivu</t>
  </si>
  <si>
    <t>814622264</t>
  </si>
  <si>
    <t>899731112R00</t>
  </si>
  <si>
    <t>Vodič signalizační CYY 2,5 mm2</t>
  </si>
  <si>
    <t>-1109789056</t>
  </si>
  <si>
    <t>Různé dokončovací konstrukce a práce na pozemních stavbách</t>
  </si>
  <si>
    <t>953941611R00</t>
  </si>
  <si>
    <t>Osazení konzol ve zdivu cihelném</t>
  </si>
  <si>
    <t>-788933863</t>
  </si>
  <si>
    <t>970031035R00</t>
  </si>
  <si>
    <t>Vrtání jádrové do zdiva cihelného</t>
  </si>
  <si>
    <t>2034896102</t>
  </si>
  <si>
    <t>1275185729</t>
  </si>
  <si>
    <t>M46</t>
  </si>
  <si>
    <t>Zemní práce při montážích</t>
  </si>
  <si>
    <t>46000000R201</t>
  </si>
  <si>
    <t>Vytýčení trasy sítí v přehled.terénu, v obci</t>
  </si>
  <si>
    <t>-474310644</t>
  </si>
  <si>
    <t>460300006RT1</t>
  </si>
  <si>
    <t>Hutnění zeminy po vrstvách 20 cm</t>
  </si>
  <si>
    <t>965799317</t>
  </si>
  <si>
    <t>Poznámka k položce:
hutnění po strojním záhrnu rýh</t>
  </si>
  <si>
    <t>460620021RT2</t>
  </si>
  <si>
    <t>položení obrubníku</t>
  </si>
  <si>
    <t>304362447</t>
  </si>
  <si>
    <t>VRN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</si>
  <si>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</si>
  <si>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</si>
  <si>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</si>
  <si>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</si>
  <si>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</si>
  <si>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</si>
  <si>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</si>
  <si>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</si>
  <si>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</si>
  <si>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</si>
  <si>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</si>
  <si>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</si>
  <si>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</si>
  <si>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1757190807</t>
  </si>
  <si>
    <t>Dokumentace skutečného provedení stavby pro potřeby kolaudace. V tištěné podobě 5 paré a digitální formě na CD (otevřený a uzavřený formát).</t>
  </si>
  <si>
    <t>013294000</t>
  </si>
  <si>
    <t>Ostatní dokumentace</t>
  </si>
  <si>
    <t>552501179</t>
  </si>
  <si>
    <t>Dílenská, výrobní a provozní dokumentace vč. projednání a odsouhlasení s TDI a AD, tisk 5 paré + digitální podoba na CD (otevřená a uzavřená forma).</t>
  </si>
  <si>
    <t>VRN3</t>
  </si>
  <si>
    <t>Zařízení staveniště</t>
  </si>
  <si>
    <t>030001000</t>
  </si>
  <si>
    <t>-1143033758</t>
  </si>
  <si>
    <t>Zařízení staveniště, jeho zřízení provoz a odstranění vč. spotřeby energií, oplocení, dopravní značení, zajištění DIO, DIR, osvětlení, zřízení provoz a odstranění skladovacích ploch a hygienického zázemí staveniště.</t>
  </si>
  <si>
    <t>034403000</t>
  </si>
  <si>
    <t>Dopravní značení na staveništi</t>
  </si>
  <si>
    <t>Kč</t>
  </si>
  <si>
    <t>CS ÚRS 2017 01</t>
  </si>
  <si>
    <t>1352582735</t>
  </si>
  <si>
    <t>Zařízení staveniště zabezpečení staveniště dopravní značení na staveništi</t>
  </si>
  <si>
    <t>Poznámka k položce:
Zřízení, pronájem a odstranění dopravního značení záborů a napojení na staveniště vč. zajištění DIO, DIR.</t>
  </si>
  <si>
    <t>034503000</t>
  </si>
  <si>
    <t>Informační tabule na staveništi</t>
  </si>
  <si>
    <t>-483362397</t>
  </si>
  <si>
    <t>Poznámka k položce:
Poznámka k položce: Ks,grafické pojednání, velikost dle ZD</t>
  </si>
  <si>
    <t>035103001</t>
  </si>
  <si>
    <t>Pronájem ploch</t>
  </si>
  <si>
    <t>-1317303151</t>
  </si>
  <si>
    <t>Zařízení staveniště pronájem ploch</t>
  </si>
  <si>
    <t>Poznámka k položce:
Dočasný, krátkodobý zábor plochy pro zařízení staveniště vč. zřízení, poplatku a inženýrské činnosti s tím spojené.</t>
  </si>
  <si>
    <t>"lešení" 16*1,5</t>
  </si>
  <si>
    <t>"přípojka vody" 5,0*3,0</t>
  </si>
  <si>
    <t>"přípojka plynu" 5,0*3,0</t>
  </si>
  <si>
    <t>VRN4</t>
  </si>
  <si>
    <t>Inženýrská činnost</t>
  </si>
  <si>
    <t>043002000</t>
  </si>
  <si>
    <t>Zkoušky a ostatní měření</t>
  </si>
  <si>
    <t>-289332641</t>
  </si>
  <si>
    <t>Poznámka k položce:
Poznámka k položce: např: hutnící, tlakové, příp. další, které nejsou položkami jednotlivých objektů dle ZD a PD</t>
  </si>
  <si>
    <t>045002000</t>
  </si>
  <si>
    <t>Kompletační a koordinační činnost</t>
  </si>
  <si>
    <t>1682533796</t>
  </si>
  <si>
    <t>Koordinace subdodavatelů a provozu na stavbě. Kompletace zakázky (předání dokladové části dokladové části - protokoly, revize, meření, atesty, prohlášení, evidence odpadů, stevbí deník, záruční listy, revize, zkoušky meření dále pak zkušební provozy, zaškolení obsluhy a pod.)</t>
  </si>
  <si>
    <t>VRN6</t>
  </si>
  <si>
    <t>Územní vlivy</t>
  </si>
  <si>
    <t>062002000</t>
  </si>
  <si>
    <t>Ztížené dopravní podmínky</t>
  </si>
  <si>
    <t>-584804859</t>
  </si>
  <si>
    <t>Ztížené dopravní podmínky, překládání materiálu na menší dopravní prostředek, dopravní omezení a pod.</t>
  </si>
  <si>
    <t>VRN7</t>
  </si>
  <si>
    <t>Provozní vlivy</t>
  </si>
  <si>
    <t>070001000</t>
  </si>
  <si>
    <t>-627274871</t>
  </si>
  <si>
    <t>Příplatek za ztížené výrobní podmínky v důsledku provozu investora, resp. provozovatele na staveništi, resp. omezení provozu z důvodu provozu, hlučnosti a prašnosti.</t>
  </si>
  <si>
    <t>VRN9</t>
  </si>
  <si>
    <t>090001001</t>
  </si>
  <si>
    <t>Zimní opatření a ochrana před externími vlivy</t>
  </si>
  <si>
    <t>-2102421060</t>
  </si>
  <si>
    <t>Temperování stavby vč. spotřeby energie, přísady a přímesy proti mrazu. Zajištění ochrany stavby a konstrukcí před povětrnosními vlivy, promrzáním a pod.</t>
  </si>
  <si>
    <t>091003001R</t>
  </si>
  <si>
    <t>Fotodokumentace</t>
  </si>
  <si>
    <t>-695832990</t>
  </si>
  <si>
    <t>Fotodokumentace stavby po demontážích a bpiracích pracech a zakrývaných konstrukcí</t>
  </si>
  <si>
    <t>091003002R</t>
  </si>
  <si>
    <t>-92117760</t>
  </si>
  <si>
    <t>Vzrokování dodávek a materiálu</t>
  </si>
  <si>
    <t>SEZNAM FIGUR</t>
  </si>
  <si>
    <t>Výměra</t>
  </si>
  <si>
    <t xml:space="preserve"> SO.01/ D.1.1</t>
  </si>
  <si>
    <t>Použití figury:</t>
  </si>
  <si>
    <t xml:space="preserve"> SO.02/ D.1.1</t>
  </si>
  <si>
    <t xml:space="preserve"> IO.01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</si>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</sst>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0000"/>
      <name val="Arial CE"/>
      <family val="2"/>
    </font>
    <font>
      <sz val="10"/>
      <color rgb="FF0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8" fillId="0" borderId="12" xfId="0" applyNumberFormat="1" applyFont="1" applyBorder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26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8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39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40</v>
      </c>
      <c r="E29" s="49"/>
      <c r="F29" s="34" t="s">
        <v>41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42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44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47</v>
      </c>
      <c r="U35" s="56"/>
      <c r="V35" s="56"/>
      <c r="W35" s="56"/>
      <c r="X35" s="58" t="s">
        <v>48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BD 244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Heřmanův Městec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17. 4. 2020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51</v>
      </c>
      <c r="D52" s="89"/>
      <c r="E52" s="89"/>
      <c r="F52" s="89"/>
      <c r="G52" s="89"/>
      <c r="H52" s="90"/>
      <c r="I52" s="91" t="s">
        <v>52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53</v>
      </c>
      <c r="AH52" s="89"/>
      <c r="AI52" s="89"/>
      <c r="AJ52" s="89"/>
      <c r="AK52" s="89"/>
      <c r="AL52" s="89"/>
      <c r="AM52" s="89"/>
      <c r="AN52" s="91" t="s">
        <v>54</v>
      </c>
      <c r="AO52" s="89"/>
      <c r="AP52" s="89"/>
      <c r="AQ52" s="93" t="s">
        <v>55</v>
      </c>
      <c r="AR52" s="46"/>
      <c r="AS52" s="94" t="s">
        <v>56</v>
      </c>
      <c r="AT52" s="95" t="s">
        <v>57</v>
      </c>
      <c r="AU52" s="95" t="s">
        <v>58</v>
      </c>
      <c r="AV52" s="95" t="s">
        <v>59</v>
      </c>
      <c r="AW52" s="95" t="s">
        <v>60</v>
      </c>
      <c r="AX52" s="95" t="s">
        <v>61</v>
      </c>
      <c r="AY52" s="95" t="s">
        <v>62</v>
      </c>
      <c r="AZ52" s="95" t="s">
        <v>63</v>
      </c>
      <c r="BA52" s="95" t="s">
        <v>64</v>
      </c>
      <c r="BB52" s="95" t="s">
        <v>65</v>
      </c>
      <c r="BC52" s="95" t="s">
        <v>66</v>
      </c>
      <c r="BD52" s="96" t="s">
        <v>67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ROUND(AG55+AG66+SUM(AG68:AG70),2)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ROUND(AS55+AS66+SUM(AS68:AS70),2)</f>
        <v>0</v>
      </c>
      <c r="AT54" s="108">
        <f>ROUND(SUM(AV54:AW54),2)</f>
        <v>0</v>
      </c>
      <c r="AU54" s="109">
        <f>ROUND(AU55+AU66+SUM(AU68:AU70),5)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ROUND(AZ55+AZ66+SUM(AZ68:AZ70),2)</f>
        <v>0</v>
      </c>
      <c r="BA54" s="108">
        <f>ROUND(BA55+BA66+SUM(BA68:BA70),2)</f>
        <v>0</v>
      </c>
      <c r="BB54" s="108">
        <f>ROUND(BB55+BB66+SUM(BB68:BB70),2)</f>
        <v>0</v>
      </c>
      <c r="BC54" s="108">
        <f>ROUND(BC55+BC66+SUM(BC68:BC70),2)</f>
        <v>0</v>
      </c>
      <c r="BD54" s="110">
        <f>ROUND(BD55+BD66+SUM(BD68:BD70),2)</f>
        <v>0</v>
      </c>
      <c r="BE54" s="6"/>
      <c r="BS54" s="111" t="s">
        <v>69</v>
      </c>
      <c r="BT54" s="111" t="s">
        <v>70</v>
      </c>
      <c r="BU54" s="112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ROUND(AG56+AG57+AG58,2)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76</v>
      </c>
      <c r="AR55" s="120"/>
      <c r="AS55" s="121">
        <f>ROUND(AS56+AS57+AS58,2)</f>
        <v>0</v>
      </c>
      <c r="AT55" s="122">
        <f>ROUND(SUM(AV55:AW55),2)</f>
        <v>0</v>
      </c>
      <c r="AU55" s="123">
        <f>ROUND(AU56+AU57+AU58,5)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ROUND(AZ56+AZ57+AZ58,2)</f>
        <v>0</v>
      </c>
      <c r="BA55" s="122">
        <f>ROUND(BA56+BA57+BA58,2)</f>
        <v>0</v>
      </c>
      <c r="BB55" s="122">
        <f>ROUND(BB56+BB57+BB58,2)</f>
        <v>0</v>
      </c>
      <c r="BC55" s="122">
        <f>ROUND(BC56+BC57+BC58,2)</f>
        <v>0</v>
      </c>
      <c r="BD55" s="124">
        <f>ROUND(BD56+BD57+BD58,2)</f>
        <v>0</v>
      </c>
      <c r="BE55" s="7"/>
      <c r="BS55" s="125" t="s">
        <v>69</v>
      </c>
      <c r="BT55" s="125" t="s">
        <v>77</v>
      </c>
      <c r="BU55" s="125" t="s">
        <v>71</v>
      </c>
      <c r="BV55" s="125" t="s">
        <v>72</v>
      </c>
      <c r="BW55" s="125" t="s">
        <v>78</v>
      </c>
      <c r="BX55" s="125" t="s">
        <v>5</v>
      </c>
      <c r="CL55" s="125" t="s">
        <v>19</v>
      </c>
      <c r="CM55" s="125" t="s">
        <v>77</v>
      </c>
    </row>
    <row r="56" spans="1:90" s="4" customFormat="1" ht="16.5" customHeight="1">
      <c r="A56" s="126" t="s">
        <v>79</v>
      </c>
      <c r="B56" s="65"/>
      <c r="C56" s="127"/>
      <c r="D56" s="127"/>
      <c r="E56" s="128" t="s">
        <v>80</v>
      </c>
      <c r="F56" s="128"/>
      <c r="G56" s="128"/>
      <c r="H56" s="128"/>
      <c r="I56" s="128"/>
      <c r="J56" s="127"/>
      <c r="K56" s="128" t="s">
        <v>81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'D.1.1 - Architektonicko-s...'!J32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82</v>
      </c>
      <c r="AR56" s="67"/>
      <c r="AS56" s="131">
        <v>0</v>
      </c>
      <c r="AT56" s="132">
        <f>ROUND(SUM(AV56:AW56),2)</f>
        <v>0</v>
      </c>
      <c r="AU56" s="133">
        <f>'D.1.1 - Architektonicko-s...'!P111</f>
        <v>0</v>
      </c>
      <c r="AV56" s="132">
        <f>'D.1.1 - Architektonicko-s...'!J35</f>
        <v>0</v>
      </c>
      <c r="AW56" s="132">
        <f>'D.1.1 - Architektonicko-s...'!J36</f>
        <v>0</v>
      </c>
      <c r="AX56" s="132">
        <f>'D.1.1 - Architektonicko-s...'!J37</f>
        <v>0</v>
      </c>
      <c r="AY56" s="132">
        <f>'D.1.1 - Architektonicko-s...'!J38</f>
        <v>0</v>
      </c>
      <c r="AZ56" s="132">
        <f>'D.1.1 - Architektonicko-s...'!F35</f>
        <v>0</v>
      </c>
      <c r="BA56" s="132">
        <f>'D.1.1 - Architektonicko-s...'!F36</f>
        <v>0</v>
      </c>
      <c r="BB56" s="132">
        <f>'D.1.1 - Architektonicko-s...'!F37</f>
        <v>0</v>
      </c>
      <c r="BC56" s="132">
        <f>'D.1.1 - Architektonicko-s...'!F38</f>
        <v>0</v>
      </c>
      <c r="BD56" s="134">
        <f>'D.1.1 - Architektonicko-s...'!F39</f>
        <v>0</v>
      </c>
      <c r="BE56" s="4"/>
      <c r="BT56" s="135" t="s">
        <v>83</v>
      </c>
      <c r="BV56" s="135" t="s">
        <v>72</v>
      </c>
      <c r="BW56" s="135" t="s">
        <v>84</v>
      </c>
      <c r="BX56" s="135" t="s">
        <v>78</v>
      </c>
      <c r="CL56" s="135" t="s">
        <v>19</v>
      </c>
    </row>
    <row r="57" spans="1:90" s="4" customFormat="1" ht="16.5" customHeight="1">
      <c r="A57" s="126" t="s">
        <v>79</v>
      </c>
      <c r="B57" s="65"/>
      <c r="C57" s="127"/>
      <c r="D57" s="127"/>
      <c r="E57" s="128" t="s">
        <v>85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'D.1.3 - Požárně bezpečnos...'!J32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82</v>
      </c>
      <c r="AR57" s="67"/>
      <c r="AS57" s="131">
        <v>0</v>
      </c>
      <c r="AT57" s="132">
        <f>ROUND(SUM(AV57:AW57),2)</f>
        <v>0</v>
      </c>
      <c r="AU57" s="133">
        <f>'D.1.3 - Požárně bezpečnos...'!P88</f>
        <v>0</v>
      </c>
      <c r="AV57" s="132">
        <f>'D.1.3 - Požárně bezpečnos...'!J35</f>
        <v>0</v>
      </c>
      <c r="AW57" s="132">
        <f>'D.1.3 - Požárně bezpečnos...'!J36</f>
        <v>0</v>
      </c>
      <c r="AX57" s="132">
        <f>'D.1.3 - Požárně bezpečnos...'!J37</f>
        <v>0</v>
      </c>
      <c r="AY57" s="132">
        <f>'D.1.3 - Požárně bezpečnos...'!J38</f>
        <v>0</v>
      </c>
      <c r="AZ57" s="132">
        <f>'D.1.3 - Požárně bezpečnos...'!F35</f>
        <v>0</v>
      </c>
      <c r="BA57" s="132">
        <f>'D.1.3 - Požárně bezpečnos...'!F36</f>
        <v>0</v>
      </c>
      <c r="BB57" s="132">
        <f>'D.1.3 - Požárně bezpečnos...'!F37</f>
        <v>0</v>
      </c>
      <c r="BC57" s="132">
        <f>'D.1.3 - Požárně bezpečnos...'!F38</f>
        <v>0</v>
      </c>
      <c r="BD57" s="134">
        <f>'D.1.3 - Požárně bezpečnos...'!F39</f>
        <v>0</v>
      </c>
      <c r="BE57" s="4"/>
      <c r="BT57" s="135" t="s">
        <v>83</v>
      </c>
      <c r="BV57" s="135" t="s">
        <v>72</v>
      </c>
      <c r="BW57" s="135" t="s">
        <v>87</v>
      </c>
      <c r="BX57" s="135" t="s">
        <v>78</v>
      </c>
      <c r="CL57" s="135" t="s">
        <v>19</v>
      </c>
    </row>
    <row r="58" spans="1:90" s="4" customFormat="1" ht="16.5" customHeight="1">
      <c r="A58" s="4"/>
      <c r="B58" s="65"/>
      <c r="C58" s="127"/>
      <c r="D58" s="127"/>
      <c r="E58" s="128" t="s">
        <v>88</v>
      </c>
      <c r="F58" s="128"/>
      <c r="G58" s="128"/>
      <c r="H58" s="128"/>
      <c r="I58" s="128"/>
      <c r="J58" s="127"/>
      <c r="K58" s="128" t="s">
        <v>89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36">
        <f>ROUND(SUM(AG59:AG65),2)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82</v>
      </c>
      <c r="AR58" s="67"/>
      <c r="AS58" s="131">
        <f>ROUND(SUM(AS59:AS65),2)</f>
        <v>0</v>
      </c>
      <c r="AT58" s="132">
        <f>ROUND(SUM(AV58:AW58),2)</f>
        <v>0</v>
      </c>
      <c r="AU58" s="133">
        <f>ROUND(SUM(AU59:AU65),5)</f>
        <v>0</v>
      </c>
      <c r="AV58" s="132">
        <f>ROUND(AZ58*L29,2)</f>
        <v>0</v>
      </c>
      <c r="AW58" s="132">
        <f>ROUND(BA58*L30,2)</f>
        <v>0</v>
      </c>
      <c r="AX58" s="132">
        <f>ROUND(BB58*L29,2)</f>
        <v>0</v>
      </c>
      <c r="AY58" s="132">
        <f>ROUND(BC58*L30,2)</f>
        <v>0</v>
      </c>
      <c r="AZ58" s="132">
        <f>ROUND(SUM(AZ59:AZ65),2)</f>
        <v>0</v>
      </c>
      <c r="BA58" s="132">
        <f>ROUND(SUM(BA59:BA65),2)</f>
        <v>0</v>
      </c>
      <c r="BB58" s="132">
        <f>ROUND(SUM(BB59:BB65),2)</f>
        <v>0</v>
      </c>
      <c r="BC58" s="132">
        <f>ROUND(SUM(BC59:BC65),2)</f>
        <v>0</v>
      </c>
      <c r="BD58" s="134">
        <f>ROUND(SUM(BD59:BD65),2)</f>
        <v>0</v>
      </c>
      <c r="BE58" s="4"/>
      <c r="BS58" s="135" t="s">
        <v>69</v>
      </c>
      <c r="BT58" s="135" t="s">
        <v>83</v>
      </c>
      <c r="BU58" s="135" t="s">
        <v>71</v>
      </c>
      <c r="BV58" s="135" t="s">
        <v>72</v>
      </c>
      <c r="BW58" s="135" t="s">
        <v>90</v>
      </c>
      <c r="BX58" s="135" t="s">
        <v>78</v>
      </c>
      <c r="CL58" s="135" t="s">
        <v>19</v>
      </c>
    </row>
    <row r="59" spans="1:90" s="4" customFormat="1" ht="16.5" customHeight="1">
      <c r="A59" s="126" t="s">
        <v>79</v>
      </c>
      <c r="B59" s="65"/>
      <c r="C59" s="127"/>
      <c r="D59" s="127"/>
      <c r="E59" s="127"/>
      <c r="F59" s="128" t="s">
        <v>91</v>
      </c>
      <c r="G59" s="128"/>
      <c r="H59" s="128"/>
      <c r="I59" s="128"/>
      <c r="J59" s="128"/>
      <c r="K59" s="127"/>
      <c r="L59" s="128" t="s">
        <v>92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'D.1.4.1 - Zdravotně techn...'!J34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82</v>
      </c>
      <c r="AR59" s="67"/>
      <c r="AS59" s="131">
        <v>0</v>
      </c>
      <c r="AT59" s="132">
        <f>ROUND(SUM(AV59:AW59),2)</f>
        <v>0</v>
      </c>
      <c r="AU59" s="133">
        <f>'D.1.4.1 - Zdravotně techn...'!P106</f>
        <v>0</v>
      </c>
      <c r="AV59" s="132">
        <f>'D.1.4.1 - Zdravotně techn...'!J37</f>
        <v>0</v>
      </c>
      <c r="AW59" s="132">
        <f>'D.1.4.1 - Zdravotně techn...'!J38</f>
        <v>0</v>
      </c>
      <c r="AX59" s="132">
        <f>'D.1.4.1 - Zdravotně techn...'!J39</f>
        <v>0</v>
      </c>
      <c r="AY59" s="132">
        <f>'D.1.4.1 - Zdravotně techn...'!J40</f>
        <v>0</v>
      </c>
      <c r="AZ59" s="132">
        <f>'D.1.4.1 - Zdravotně techn...'!F37</f>
        <v>0</v>
      </c>
      <c r="BA59" s="132">
        <f>'D.1.4.1 - Zdravotně techn...'!F38</f>
        <v>0</v>
      </c>
      <c r="BB59" s="132">
        <f>'D.1.4.1 - Zdravotně techn...'!F39</f>
        <v>0</v>
      </c>
      <c r="BC59" s="132">
        <f>'D.1.4.1 - Zdravotně techn...'!F40</f>
        <v>0</v>
      </c>
      <c r="BD59" s="134">
        <f>'D.1.4.1 - Zdravotně techn...'!F41</f>
        <v>0</v>
      </c>
      <c r="BE59" s="4"/>
      <c r="BT59" s="135" t="s">
        <v>93</v>
      </c>
      <c r="BV59" s="135" t="s">
        <v>72</v>
      </c>
      <c r="BW59" s="135" t="s">
        <v>94</v>
      </c>
      <c r="BX59" s="135" t="s">
        <v>90</v>
      </c>
      <c r="CL59" s="135" t="s">
        <v>19</v>
      </c>
    </row>
    <row r="60" spans="1:90" s="4" customFormat="1" ht="16.5" customHeight="1">
      <c r="A60" s="126" t="s">
        <v>79</v>
      </c>
      <c r="B60" s="65"/>
      <c r="C60" s="127"/>
      <c r="D60" s="127"/>
      <c r="E60" s="127"/>
      <c r="F60" s="128" t="s">
        <v>95</v>
      </c>
      <c r="G60" s="128"/>
      <c r="H60" s="128"/>
      <c r="I60" s="128"/>
      <c r="J60" s="128"/>
      <c r="K60" s="127"/>
      <c r="L60" s="128" t="s">
        <v>96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'D.1.4.2a - Vytápění'!J34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82</v>
      </c>
      <c r="AR60" s="67"/>
      <c r="AS60" s="131">
        <v>0</v>
      </c>
      <c r="AT60" s="132">
        <f>ROUND(SUM(AV60:AW60),2)</f>
        <v>0</v>
      </c>
      <c r="AU60" s="133">
        <f>'D.1.4.2a - Vytápění'!P102</f>
        <v>0</v>
      </c>
      <c r="AV60" s="132">
        <f>'D.1.4.2a - Vytápění'!J37</f>
        <v>0</v>
      </c>
      <c r="AW60" s="132">
        <f>'D.1.4.2a - Vytápění'!J38</f>
        <v>0</v>
      </c>
      <c r="AX60" s="132">
        <f>'D.1.4.2a - Vytápění'!J39</f>
        <v>0</v>
      </c>
      <c r="AY60" s="132">
        <f>'D.1.4.2a - Vytápění'!J40</f>
        <v>0</v>
      </c>
      <c r="AZ60" s="132">
        <f>'D.1.4.2a - Vytápění'!F37</f>
        <v>0</v>
      </c>
      <c r="BA60" s="132">
        <f>'D.1.4.2a - Vytápění'!F38</f>
        <v>0</v>
      </c>
      <c r="BB60" s="132">
        <f>'D.1.4.2a - Vytápění'!F39</f>
        <v>0</v>
      </c>
      <c r="BC60" s="132">
        <f>'D.1.4.2a - Vytápění'!F40</f>
        <v>0</v>
      </c>
      <c r="BD60" s="134">
        <f>'D.1.4.2a - Vytápění'!F41</f>
        <v>0</v>
      </c>
      <c r="BE60" s="4"/>
      <c r="BT60" s="135" t="s">
        <v>93</v>
      </c>
      <c r="BV60" s="135" t="s">
        <v>72</v>
      </c>
      <c r="BW60" s="135" t="s">
        <v>97</v>
      </c>
      <c r="BX60" s="135" t="s">
        <v>90</v>
      </c>
      <c r="CL60" s="135" t="s">
        <v>19</v>
      </c>
    </row>
    <row r="61" spans="1:90" s="4" customFormat="1" ht="16.5" customHeight="1">
      <c r="A61" s="126" t="s">
        <v>79</v>
      </c>
      <c r="B61" s="65"/>
      <c r="C61" s="127"/>
      <c r="D61" s="127"/>
      <c r="E61" s="127"/>
      <c r="F61" s="128" t="s">
        <v>98</v>
      </c>
      <c r="G61" s="128"/>
      <c r="H61" s="128"/>
      <c r="I61" s="128"/>
      <c r="J61" s="128"/>
      <c r="K61" s="127"/>
      <c r="L61" s="128" t="s">
        <v>99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'D.1.4.2b - Vzduchotechnik...'!J34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82</v>
      </c>
      <c r="AR61" s="67"/>
      <c r="AS61" s="131">
        <v>0</v>
      </c>
      <c r="AT61" s="132">
        <f>ROUND(SUM(AV61:AW61),2)</f>
        <v>0</v>
      </c>
      <c r="AU61" s="133">
        <f>'D.1.4.2b - Vzduchotechnik...'!P107</f>
        <v>0</v>
      </c>
      <c r="AV61" s="132">
        <f>'D.1.4.2b - Vzduchotechnik...'!J37</f>
        <v>0</v>
      </c>
      <c r="AW61" s="132">
        <f>'D.1.4.2b - Vzduchotechnik...'!J38</f>
        <v>0</v>
      </c>
      <c r="AX61" s="132">
        <f>'D.1.4.2b - Vzduchotechnik...'!J39</f>
        <v>0</v>
      </c>
      <c r="AY61" s="132">
        <f>'D.1.4.2b - Vzduchotechnik...'!J40</f>
        <v>0</v>
      </c>
      <c r="AZ61" s="132">
        <f>'D.1.4.2b - Vzduchotechnik...'!F37</f>
        <v>0</v>
      </c>
      <c r="BA61" s="132">
        <f>'D.1.4.2b - Vzduchotechnik...'!F38</f>
        <v>0</v>
      </c>
      <c r="BB61" s="132">
        <f>'D.1.4.2b - Vzduchotechnik...'!F39</f>
        <v>0</v>
      </c>
      <c r="BC61" s="132">
        <f>'D.1.4.2b - Vzduchotechnik...'!F40</f>
        <v>0</v>
      </c>
      <c r="BD61" s="134">
        <f>'D.1.4.2b - Vzduchotechnik...'!F41</f>
        <v>0</v>
      </c>
      <c r="BE61" s="4"/>
      <c r="BT61" s="135" t="s">
        <v>93</v>
      </c>
      <c r="BV61" s="135" t="s">
        <v>72</v>
      </c>
      <c r="BW61" s="135" t="s">
        <v>100</v>
      </c>
      <c r="BX61" s="135" t="s">
        <v>90</v>
      </c>
      <c r="CL61" s="135" t="s">
        <v>19</v>
      </c>
    </row>
    <row r="62" spans="1:90" s="4" customFormat="1" ht="16.5" customHeight="1">
      <c r="A62" s="126" t="s">
        <v>79</v>
      </c>
      <c r="B62" s="65"/>
      <c r="C62" s="127"/>
      <c r="D62" s="127"/>
      <c r="E62" s="127"/>
      <c r="F62" s="128" t="s">
        <v>101</v>
      </c>
      <c r="G62" s="128"/>
      <c r="H62" s="128"/>
      <c r="I62" s="128"/>
      <c r="J62" s="128"/>
      <c r="K62" s="127"/>
      <c r="L62" s="128" t="s">
        <v>102</v>
      </c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'D.1.4.3 - Měření a regulace'!J34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82</v>
      </c>
      <c r="AR62" s="67"/>
      <c r="AS62" s="131">
        <v>0</v>
      </c>
      <c r="AT62" s="132">
        <f>ROUND(SUM(AV62:AW62),2)</f>
        <v>0</v>
      </c>
      <c r="AU62" s="133">
        <f>'D.1.4.3 - Měření a regulace'!P94</f>
        <v>0</v>
      </c>
      <c r="AV62" s="132">
        <f>'D.1.4.3 - Měření a regulace'!J37</f>
        <v>0</v>
      </c>
      <c r="AW62" s="132">
        <f>'D.1.4.3 - Měření a regulace'!J38</f>
        <v>0</v>
      </c>
      <c r="AX62" s="132">
        <f>'D.1.4.3 - Měření a regulace'!J39</f>
        <v>0</v>
      </c>
      <c r="AY62" s="132">
        <f>'D.1.4.3 - Měření a regulace'!J40</f>
        <v>0</v>
      </c>
      <c r="AZ62" s="132">
        <f>'D.1.4.3 - Měření a regulace'!F37</f>
        <v>0</v>
      </c>
      <c r="BA62" s="132">
        <f>'D.1.4.3 - Měření a regulace'!F38</f>
        <v>0</v>
      </c>
      <c r="BB62" s="132">
        <f>'D.1.4.3 - Měření a regulace'!F39</f>
        <v>0</v>
      </c>
      <c r="BC62" s="132">
        <f>'D.1.4.3 - Měření a regulace'!F40</f>
        <v>0</v>
      </c>
      <c r="BD62" s="134">
        <f>'D.1.4.3 - Měření a regulace'!F41</f>
        <v>0</v>
      </c>
      <c r="BE62" s="4"/>
      <c r="BT62" s="135" t="s">
        <v>93</v>
      </c>
      <c r="BV62" s="135" t="s">
        <v>72</v>
      </c>
      <c r="BW62" s="135" t="s">
        <v>103</v>
      </c>
      <c r="BX62" s="135" t="s">
        <v>90</v>
      </c>
      <c r="CL62" s="135" t="s">
        <v>19</v>
      </c>
    </row>
    <row r="63" spans="1:90" s="4" customFormat="1" ht="16.5" customHeight="1">
      <c r="A63" s="126" t="s">
        <v>79</v>
      </c>
      <c r="B63" s="65"/>
      <c r="C63" s="127"/>
      <c r="D63" s="127"/>
      <c r="E63" s="127"/>
      <c r="F63" s="128" t="s">
        <v>104</v>
      </c>
      <c r="G63" s="128"/>
      <c r="H63" s="128"/>
      <c r="I63" s="128"/>
      <c r="J63" s="128"/>
      <c r="K63" s="127"/>
      <c r="L63" s="128" t="s">
        <v>105</v>
      </c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'D.1.4.4 - Silnoproudá ele...'!J34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82</v>
      </c>
      <c r="AR63" s="67"/>
      <c r="AS63" s="131">
        <v>0</v>
      </c>
      <c r="AT63" s="132">
        <f>ROUND(SUM(AV63:AW63),2)</f>
        <v>0</v>
      </c>
      <c r="AU63" s="133">
        <f>'D.1.4.4 - Silnoproudá ele...'!P103</f>
        <v>0</v>
      </c>
      <c r="AV63" s="132">
        <f>'D.1.4.4 - Silnoproudá ele...'!J37</f>
        <v>0</v>
      </c>
      <c r="AW63" s="132">
        <f>'D.1.4.4 - Silnoproudá ele...'!J38</f>
        <v>0</v>
      </c>
      <c r="AX63" s="132">
        <f>'D.1.4.4 - Silnoproudá ele...'!J39</f>
        <v>0</v>
      </c>
      <c r="AY63" s="132">
        <f>'D.1.4.4 - Silnoproudá ele...'!J40</f>
        <v>0</v>
      </c>
      <c r="AZ63" s="132">
        <f>'D.1.4.4 - Silnoproudá ele...'!F37</f>
        <v>0</v>
      </c>
      <c r="BA63" s="132">
        <f>'D.1.4.4 - Silnoproudá ele...'!F38</f>
        <v>0</v>
      </c>
      <c r="BB63" s="132">
        <f>'D.1.4.4 - Silnoproudá ele...'!F39</f>
        <v>0</v>
      </c>
      <c r="BC63" s="132">
        <f>'D.1.4.4 - Silnoproudá ele...'!F40</f>
        <v>0</v>
      </c>
      <c r="BD63" s="134">
        <f>'D.1.4.4 - Silnoproudá ele...'!F41</f>
        <v>0</v>
      </c>
      <c r="BE63" s="4"/>
      <c r="BT63" s="135" t="s">
        <v>93</v>
      </c>
      <c r="BV63" s="135" t="s">
        <v>72</v>
      </c>
      <c r="BW63" s="135" t="s">
        <v>106</v>
      </c>
      <c r="BX63" s="135" t="s">
        <v>90</v>
      </c>
      <c r="CL63" s="135" t="s">
        <v>19</v>
      </c>
    </row>
    <row r="64" spans="1:90" s="4" customFormat="1" ht="16.5" customHeight="1">
      <c r="A64" s="126" t="s">
        <v>79</v>
      </c>
      <c r="B64" s="65"/>
      <c r="C64" s="127"/>
      <c r="D64" s="127"/>
      <c r="E64" s="127"/>
      <c r="F64" s="128" t="s">
        <v>107</v>
      </c>
      <c r="G64" s="128"/>
      <c r="H64" s="128"/>
      <c r="I64" s="128"/>
      <c r="J64" s="128"/>
      <c r="K64" s="127"/>
      <c r="L64" s="128" t="s">
        <v>108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'D.1.4.5 - Elektronické ko...'!J34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82</v>
      </c>
      <c r="AR64" s="67"/>
      <c r="AS64" s="131">
        <v>0</v>
      </c>
      <c r="AT64" s="132">
        <f>ROUND(SUM(AV64:AW64),2)</f>
        <v>0</v>
      </c>
      <c r="AU64" s="133">
        <f>'D.1.4.5 - Elektronické ko...'!P97</f>
        <v>0</v>
      </c>
      <c r="AV64" s="132">
        <f>'D.1.4.5 - Elektronické ko...'!J37</f>
        <v>0</v>
      </c>
      <c r="AW64" s="132">
        <f>'D.1.4.5 - Elektronické ko...'!J38</f>
        <v>0</v>
      </c>
      <c r="AX64" s="132">
        <f>'D.1.4.5 - Elektronické ko...'!J39</f>
        <v>0</v>
      </c>
      <c r="AY64" s="132">
        <f>'D.1.4.5 - Elektronické ko...'!J40</f>
        <v>0</v>
      </c>
      <c r="AZ64" s="132">
        <f>'D.1.4.5 - Elektronické ko...'!F37</f>
        <v>0</v>
      </c>
      <c r="BA64" s="132">
        <f>'D.1.4.5 - Elektronické ko...'!F38</f>
        <v>0</v>
      </c>
      <c r="BB64" s="132">
        <f>'D.1.4.5 - Elektronické ko...'!F39</f>
        <v>0</v>
      </c>
      <c r="BC64" s="132">
        <f>'D.1.4.5 - Elektronické ko...'!F40</f>
        <v>0</v>
      </c>
      <c r="BD64" s="134">
        <f>'D.1.4.5 - Elektronické ko...'!F41</f>
        <v>0</v>
      </c>
      <c r="BE64" s="4"/>
      <c r="BT64" s="135" t="s">
        <v>93</v>
      </c>
      <c r="BV64" s="135" t="s">
        <v>72</v>
      </c>
      <c r="BW64" s="135" t="s">
        <v>109</v>
      </c>
      <c r="BX64" s="135" t="s">
        <v>90</v>
      </c>
      <c r="CL64" s="135" t="s">
        <v>19</v>
      </c>
    </row>
    <row r="65" spans="1:90" s="4" customFormat="1" ht="16.5" customHeight="1">
      <c r="A65" s="126" t="s">
        <v>79</v>
      </c>
      <c r="B65" s="65"/>
      <c r="C65" s="127"/>
      <c r="D65" s="127"/>
      <c r="E65" s="127"/>
      <c r="F65" s="128" t="s">
        <v>110</v>
      </c>
      <c r="G65" s="128"/>
      <c r="H65" s="128"/>
      <c r="I65" s="128"/>
      <c r="J65" s="128"/>
      <c r="K65" s="127"/>
      <c r="L65" s="128" t="s">
        <v>111</v>
      </c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'D.1.4.6 - Plynová zařízení'!J34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82</v>
      </c>
      <c r="AR65" s="67"/>
      <c r="AS65" s="131">
        <v>0</v>
      </c>
      <c r="AT65" s="132">
        <f>ROUND(SUM(AV65:AW65),2)</f>
        <v>0</v>
      </c>
      <c r="AU65" s="133">
        <f>'D.1.4.6 - Plynová zařízení'!P98</f>
        <v>0</v>
      </c>
      <c r="AV65" s="132">
        <f>'D.1.4.6 - Plynová zařízení'!J37</f>
        <v>0</v>
      </c>
      <c r="AW65" s="132">
        <f>'D.1.4.6 - Plynová zařízení'!J38</f>
        <v>0</v>
      </c>
      <c r="AX65" s="132">
        <f>'D.1.4.6 - Plynová zařízení'!J39</f>
        <v>0</v>
      </c>
      <c r="AY65" s="132">
        <f>'D.1.4.6 - Plynová zařízení'!J40</f>
        <v>0</v>
      </c>
      <c r="AZ65" s="132">
        <f>'D.1.4.6 - Plynová zařízení'!F37</f>
        <v>0</v>
      </c>
      <c r="BA65" s="132">
        <f>'D.1.4.6 - Plynová zařízení'!F38</f>
        <v>0</v>
      </c>
      <c r="BB65" s="132">
        <f>'D.1.4.6 - Plynová zařízení'!F39</f>
        <v>0</v>
      </c>
      <c r="BC65" s="132">
        <f>'D.1.4.6 - Plynová zařízení'!F40</f>
        <v>0</v>
      </c>
      <c r="BD65" s="134">
        <f>'D.1.4.6 - Plynová zařízení'!F41</f>
        <v>0</v>
      </c>
      <c r="BE65" s="4"/>
      <c r="BT65" s="135" t="s">
        <v>93</v>
      </c>
      <c r="BV65" s="135" t="s">
        <v>72</v>
      </c>
      <c r="BW65" s="135" t="s">
        <v>112</v>
      </c>
      <c r="BX65" s="135" t="s">
        <v>90</v>
      </c>
      <c r="CL65" s="135" t="s">
        <v>19</v>
      </c>
    </row>
    <row r="66" spans="1:91" s="7" customFormat="1" ht="16.5" customHeight="1">
      <c r="A66" s="7"/>
      <c r="B66" s="113"/>
      <c r="C66" s="114"/>
      <c r="D66" s="115" t="s">
        <v>113</v>
      </c>
      <c r="E66" s="115"/>
      <c r="F66" s="115"/>
      <c r="G66" s="115"/>
      <c r="H66" s="115"/>
      <c r="I66" s="116"/>
      <c r="J66" s="115" t="s">
        <v>114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ROUND(AG67,2)</f>
        <v>0</v>
      </c>
      <c r="AH66" s="116"/>
      <c r="AI66" s="116"/>
      <c r="AJ66" s="116"/>
      <c r="AK66" s="116"/>
      <c r="AL66" s="116"/>
      <c r="AM66" s="116"/>
      <c r="AN66" s="118">
        <f>SUM(AG66,AT66)</f>
        <v>0</v>
      </c>
      <c r="AO66" s="116"/>
      <c r="AP66" s="116"/>
      <c r="AQ66" s="119" t="s">
        <v>76</v>
      </c>
      <c r="AR66" s="120"/>
      <c r="AS66" s="121">
        <f>ROUND(AS67,2)</f>
        <v>0</v>
      </c>
      <c r="AT66" s="122">
        <f>ROUND(SUM(AV66:AW66),2)</f>
        <v>0</v>
      </c>
      <c r="AU66" s="123">
        <f>ROUND(AU67,5)</f>
        <v>0</v>
      </c>
      <c r="AV66" s="122">
        <f>ROUND(AZ66*L29,2)</f>
        <v>0</v>
      </c>
      <c r="AW66" s="122">
        <f>ROUND(BA66*L30,2)</f>
        <v>0</v>
      </c>
      <c r="AX66" s="122">
        <f>ROUND(BB66*L29,2)</f>
        <v>0</v>
      </c>
      <c r="AY66" s="122">
        <f>ROUND(BC66*L30,2)</f>
        <v>0</v>
      </c>
      <c r="AZ66" s="122">
        <f>ROUND(AZ67,2)</f>
        <v>0</v>
      </c>
      <c r="BA66" s="122">
        <f>ROUND(BA67,2)</f>
        <v>0</v>
      </c>
      <c r="BB66" s="122">
        <f>ROUND(BB67,2)</f>
        <v>0</v>
      </c>
      <c r="BC66" s="122">
        <f>ROUND(BC67,2)</f>
        <v>0</v>
      </c>
      <c r="BD66" s="124">
        <f>ROUND(BD67,2)</f>
        <v>0</v>
      </c>
      <c r="BE66" s="7"/>
      <c r="BS66" s="125" t="s">
        <v>69</v>
      </c>
      <c r="BT66" s="125" t="s">
        <v>77</v>
      </c>
      <c r="BU66" s="125" t="s">
        <v>71</v>
      </c>
      <c r="BV66" s="125" t="s">
        <v>72</v>
      </c>
      <c r="BW66" s="125" t="s">
        <v>115</v>
      </c>
      <c r="BX66" s="125" t="s">
        <v>5</v>
      </c>
      <c r="CL66" s="125" t="s">
        <v>19</v>
      </c>
      <c r="CM66" s="125" t="s">
        <v>77</v>
      </c>
    </row>
    <row r="67" spans="1:90" s="4" customFormat="1" ht="16.5" customHeight="1">
      <c r="A67" s="126" t="s">
        <v>79</v>
      </c>
      <c r="B67" s="65"/>
      <c r="C67" s="127"/>
      <c r="D67" s="127"/>
      <c r="E67" s="128" t="s">
        <v>80</v>
      </c>
      <c r="F67" s="128"/>
      <c r="G67" s="128"/>
      <c r="H67" s="128"/>
      <c r="I67" s="128"/>
      <c r="J67" s="127"/>
      <c r="K67" s="128" t="s">
        <v>81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'D.1.1 - Architektonicko-s..._01'!J32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82</v>
      </c>
      <c r="AR67" s="67"/>
      <c r="AS67" s="131">
        <v>0</v>
      </c>
      <c r="AT67" s="132">
        <f>ROUND(SUM(AV67:AW67),2)</f>
        <v>0</v>
      </c>
      <c r="AU67" s="133">
        <f>'D.1.1 - Architektonicko-s..._01'!P97</f>
        <v>0</v>
      </c>
      <c r="AV67" s="132">
        <f>'D.1.1 - Architektonicko-s..._01'!J35</f>
        <v>0</v>
      </c>
      <c r="AW67" s="132">
        <f>'D.1.1 - Architektonicko-s..._01'!J36</f>
        <v>0</v>
      </c>
      <c r="AX67" s="132">
        <f>'D.1.1 - Architektonicko-s..._01'!J37</f>
        <v>0</v>
      </c>
      <c r="AY67" s="132">
        <f>'D.1.1 - Architektonicko-s..._01'!J38</f>
        <v>0</v>
      </c>
      <c r="AZ67" s="132">
        <f>'D.1.1 - Architektonicko-s..._01'!F35</f>
        <v>0</v>
      </c>
      <c r="BA67" s="132">
        <f>'D.1.1 - Architektonicko-s..._01'!F36</f>
        <v>0</v>
      </c>
      <c r="BB67" s="132">
        <f>'D.1.1 - Architektonicko-s..._01'!F37</f>
        <v>0</v>
      </c>
      <c r="BC67" s="132">
        <f>'D.1.1 - Architektonicko-s..._01'!F38</f>
        <v>0</v>
      </c>
      <c r="BD67" s="134">
        <f>'D.1.1 - Architektonicko-s..._01'!F39</f>
        <v>0</v>
      </c>
      <c r="BE67" s="4"/>
      <c r="BT67" s="135" t="s">
        <v>83</v>
      </c>
      <c r="BV67" s="135" t="s">
        <v>72</v>
      </c>
      <c r="BW67" s="135" t="s">
        <v>116</v>
      </c>
      <c r="BX67" s="135" t="s">
        <v>115</v>
      </c>
      <c r="CL67" s="135" t="s">
        <v>19</v>
      </c>
    </row>
    <row r="68" spans="1:91" s="7" customFormat="1" ht="24.75" customHeight="1">
      <c r="A68" s="126" t="s">
        <v>79</v>
      </c>
      <c r="B68" s="113"/>
      <c r="C68" s="114"/>
      <c r="D68" s="115" t="s">
        <v>117</v>
      </c>
      <c r="E68" s="115"/>
      <c r="F68" s="115"/>
      <c r="G68" s="115"/>
      <c r="H68" s="115"/>
      <c r="I68" s="116"/>
      <c r="J68" s="115" t="s">
        <v>118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8">
        <f>'IO.01 - Venkovní zpevněná...'!J30</f>
        <v>0</v>
      </c>
      <c r="AH68" s="116"/>
      <c r="AI68" s="116"/>
      <c r="AJ68" s="116"/>
      <c r="AK68" s="116"/>
      <c r="AL68" s="116"/>
      <c r="AM68" s="116"/>
      <c r="AN68" s="118">
        <f>SUM(AG68,AT68)</f>
        <v>0</v>
      </c>
      <c r="AO68" s="116"/>
      <c r="AP68" s="116"/>
      <c r="AQ68" s="119" t="s">
        <v>76</v>
      </c>
      <c r="AR68" s="120"/>
      <c r="AS68" s="121">
        <v>0</v>
      </c>
      <c r="AT68" s="122">
        <f>ROUND(SUM(AV68:AW68),2)</f>
        <v>0</v>
      </c>
      <c r="AU68" s="123">
        <f>'IO.01 - Venkovní zpevněná...'!P85</f>
        <v>0</v>
      </c>
      <c r="AV68" s="122">
        <f>'IO.01 - Venkovní zpevněná...'!J33</f>
        <v>0</v>
      </c>
      <c r="AW68" s="122">
        <f>'IO.01 - Venkovní zpevněná...'!J34</f>
        <v>0</v>
      </c>
      <c r="AX68" s="122">
        <f>'IO.01 - Venkovní zpevněná...'!J35</f>
        <v>0</v>
      </c>
      <c r="AY68" s="122">
        <f>'IO.01 - Venkovní zpevněná...'!J36</f>
        <v>0</v>
      </c>
      <c r="AZ68" s="122">
        <f>'IO.01 - Venkovní zpevněná...'!F33</f>
        <v>0</v>
      </c>
      <c r="BA68" s="122">
        <f>'IO.01 - Venkovní zpevněná...'!F34</f>
        <v>0</v>
      </c>
      <c r="BB68" s="122">
        <f>'IO.01 - Venkovní zpevněná...'!F35</f>
        <v>0</v>
      </c>
      <c r="BC68" s="122">
        <f>'IO.01 - Venkovní zpevněná...'!F36</f>
        <v>0</v>
      </c>
      <c r="BD68" s="124">
        <f>'IO.01 - Venkovní zpevněná...'!F37</f>
        <v>0</v>
      </c>
      <c r="BE68" s="7"/>
      <c r="BT68" s="125" t="s">
        <v>77</v>
      </c>
      <c r="BV68" s="125" t="s">
        <v>72</v>
      </c>
      <c r="BW68" s="125" t="s">
        <v>119</v>
      </c>
      <c r="BX68" s="125" t="s">
        <v>5</v>
      </c>
      <c r="CL68" s="125" t="s">
        <v>19</v>
      </c>
      <c r="CM68" s="125" t="s">
        <v>77</v>
      </c>
    </row>
    <row r="69" spans="1:91" s="7" customFormat="1" ht="16.5" customHeight="1">
      <c r="A69" s="126" t="s">
        <v>79</v>
      </c>
      <c r="B69" s="113"/>
      <c r="C69" s="114"/>
      <c r="D69" s="115" t="s">
        <v>120</v>
      </c>
      <c r="E69" s="115"/>
      <c r="F69" s="115"/>
      <c r="G69" s="115"/>
      <c r="H69" s="115"/>
      <c r="I69" s="116"/>
      <c r="J69" s="115" t="s">
        <v>121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8">
        <f>'IO.02 - Vodovodní přípojka'!J30</f>
        <v>0</v>
      </c>
      <c r="AH69" s="116"/>
      <c r="AI69" s="116"/>
      <c r="AJ69" s="116"/>
      <c r="AK69" s="116"/>
      <c r="AL69" s="116"/>
      <c r="AM69" s="116"/>
      <c r="AN69" s="118">
        <f>SUM(AG69,AT69)</f>
        <v>0</v>
      </c>
      <c r="AO69" s="116"/>
      <c r="AP69" s="116"/>
      <c r="AQ69" s="119" t="s">
        <v>122</v>
      </c>
      <c r="AR69" s="120"/>
      <c r="AS69" s="121">
        <v>0</v>
      </c>
      <c r="AT69" s="122">
        <f>ROUND(SUM(AV69:AW69),2)</f>
        <v>0</v>
      </c>
      <c r="AU69" s="123">
        <f>'IO.02 - Vodovodní přípojka'!P94</f>
        <v>0</v>
      </c>
      <c r="AV69" s="122">
        <f>'IO.02 - Vodovodní přípojka'!J33</f>
        <v>0</v>
      </c>
      <c r="AW69" s="122">
        <f>'IO.02 - Vodovodní přípojka'!J34</f>
        <v>0</v>
      </c>
      <c r="AX69" s="122">
        <f>'IO.02 - Vodovodní přípojka'!J35</f>
        <v>0</v>
      </c>
      <c r="AY69" s="122">
        <f>'IO.02 - Vodovodní přípojka'!J36</f>
        <v>0</v>
      </c>
      <c r="AZ69" s="122">
        <f>'IO.02 - Vodovodní přípojka'!F33</f>
        <v>0</v>
      </c>
      <c r="BA69" s="122">
        <f>'IO.02 - Vodovodní přípojka'!F34</f>
        <v>0</v>
      </c>
      <c r="BB69" s="122">
        <f>'IO.02 - Vodovodní přípojka'!F35</f>
        <v>0</v>
      </c>
      <c r="BC69" s="122">
        <f>'IO.02 - Vodovodní přípojka'!F36</f>
        <v>0</v>
      </c>
      <c r="BD69" s="124">
        <f>'IO.02 - Vodovodní přípojka'!F37</f>
        <v>0</v>
      </c>
      <c r="BE69" s="7"/>
      <c r="BT69" s="125" t="s">
        <v>77</v>
      </c>
      <c r="BV69" s="125" t="s">
        <v>72</v>
      </c>
      <c r="BW69" s="125" t="s">
        <v>123</v>
      </c>
      <c r="BX69" s="125" t="s">
        <v>5</v>
      </c>
      <c r="CL69" s="125" t="s">
        <v>19</v>
      </c>
      <c r="CM69" s="125" t="s">
        <v>77</v>
      </c>
    </row>
    <row r="70" spans="1:91" s="7" customFormat="1" ht="16.5" customHeight="1">
      <c r="A70" s="126" t="s">
        <v>79</v>
      </c>
      <c r="B70" s="113"/>
      <c r="C70" s="114"/>
      <c r="D70" s="115" t="s">
        <v>124</v>
      </c>
      <c r="E70" s="115"/>
      <c r="F70" s="115"/>
      <c r="G70" s="115"/>
      <c r="H70" s="115"/>
      <c r="I70" s="116"/>
      <c r="J70" s="115" t="s">
        <v>125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8">
        <f>'VRN - Vedlejší a ostatní ...'!J30</f>
        <v>0</v>
      </c>
      <c r="AH70" s="116"/>
      <c r="AI70" s="116"/>
      <c r="AJ70" s="116"/>
      <c r="AK70" s="116"/>
      <c r="AL70" s="116"/>
      <c r="AM70" s="116"/>
      <c r="AN70" s="118">
        <f>SUM(AG70,AT70)</f>
        <v>0</v>
      </c>
      <c r="AO70" s="116"/>
      <c r="AP70" s="116"/>
      <c r="AQ70" s="119" t="s">
        <v>76</v>
      </c>
      <c r="AR70" s="120"/>
      <c r="AS70" s="137">
        <v>0</v>
      </c>
      <c r="AT70" s="138">
        <f>ROUND(SUM(AV70:AW70),2)</f>
        <v>0</v>
      </c>
      <c r="AU70" s="139">
        <f>'VRN - Vedlejší a ostatní ...'!P86</f>
        <v>0</v>
      </c>
      <c r="AV70" s="138">
        <f>'VRN - Vedlejší a ostatní ...'!J33</f>
        <v>0</v>
      </c>
      <c r="AW70" s="138">
        <f>'VRN - Vedlejší a ostatní ...'!J34</f>
        <v>0</v>
      </c>
      <c r="AX70" s="138">
        <f>'VRN - Vedlejší a ostatní ...'!J35</f>
        <v>0</v>
      </c>
      <c r="AY70" s="138">
        <f>'VRN - Vedlejší a ostatní ...'!J36</f>
        <v>0</v>
      </c>
      <c r="AZ70" s="138">
        <f>'VRN - Vedlejší a ostatní ...'!F33</f>
        <v>0</v>
      </c>
      <c r="BA70" s="138">
        <f>'VRN - Vedlejší a ostatní ...'!F34</f>
        <v>0</v>
      </c>
      <c r="BB70" s="138">
        <f>'VRN - Vedlejší a ostatní ...'!F35</f>
        <v>0</v>
      </c>
      <c r="BC70" s="138">
        <f>'VRN - Vedlejší a ostatní ...'!F36</f>
        <v>0</v>
      </c>
      <c r="BD70" s="140">
        <f>'VRN - Vedlejší a ostatní ...'!F37</f>
        <v>0</v>
      </c>
      <c r="BE70" s="7"/>
      <c r="BT70" s="125" t="s">
        <v>77</v>
      </c>
      <c r="BV70" s="125" t="s">
        <v>72</v>
      </c>
      <c r="BW70" s="125" t="s">
        <v>126</v>
      </c>
      <c r="BX70" s="125" t="s">
        <v>5</v>
      </c>
      <c r="CL70" s="125" t="s">
        <v>19</v>
      </c>
      <c r="CM70" s="125" t="s">
        <v>77</v>
      </c>
    </row>
    <row r="71" spans="1:57" s="2" customFormat="1" ht="30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46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</sheetData>
  <sheetProtection password="CC35" sheet="1" objects="1" scenarios="1" formatColumns="0" formatRows="0"/>
  <mergeCells count="102">
    <mergeCell ref="C52:G52"/>
    <mergeCell ref="D55:H55"/>
    <mergeCell ref="E58:I58"/>
    <mergeCell ref="E56:I56"/>
    <mergeCell ref="E57:I57"/>
    <mergeCell ref="F59:J59"/>
    <mergeCell ref="F61:J61"/>
    <mergeCell ref="F60:J60"/>
    <mergeCell ref="F62:J62"/>
    <mergeCell ref="F63:J63"/>
    <mergeCell ref="F64:J64"/>
    <mergeCell ref="I52:AF52"/>
    <mergeCell ref="J55:AF55"/>
    <mergeCell ref="K56:AF56"/>
    <mergeCell ref="K58:AF58"/>
    <mergeCell ref="K57:AF57"/>
    <mergeCell ref="L61:AF61"/>
    <mergeCell ref="L62:AF62"/>
    <mergeCell ref="L60:AF60"/>
    <mergeCell ref="L59:AF59"/>
    <mergeCell ref="L63:AF63"/>
    <mergeCell ref="L45:AO45"/>
    <mergeCell ref="L64:AF64"/>
    <mergeCell ref="F65:J65"/>
    <mergeCell ref="L65:AF65"/>
    <mergeCell ref="D66:H66"/>
    <mergeCell ref="J66:AF66"/>
    <mergeCell ref="E67:I67"/>
    <mergeCell ref="K67:AF67"/>
    <mergeCell ref="D68:H68"/>
    <mergeCell ref="J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52:AM52"/>
    <mergeCell ref="AG55:AM55"/>
    <mergeCell ref="AG60:AM60"/>
    <mergeCell ref="AG61:AM61"/>
    <mergeCell ref="AG56:AM56"/>
    <mergeCell ref="AG58:AM58"/>
    <mergeCell ref="AG64:AM64"/>
    <mergeCell ref="AG59:AM59"/>
    <mergeCell ref="AM47:AN47"/>
    <mergeCell ref="AM49:AP49"/>
    <mergeCell ref="AM50:AP50"/>
    <mergeCell ref="AN55:AP55"/>
    <mergeCell ref="AN64:AP64"/>
    <mergeCell ref="AN63:AP63"/>
    <mergeCell ref="AN52:AP52"/>
    <mergeCell ref="AN61:AP61"/>
    <mergeCell ref="AN56:AP56"/>
    <mergeCell ref="AN57:AP57"/>
    <mergeCell ref="AN60:AP60"/>
    <mergeCell ref="AN59:AP59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6" location="'D.1.1 - Architektonicko-s...'!C2" display="/"/>
    <hyperlink ref="A57" location="'D.1.3 - Požárně bezpečnos...'!C2" display="/"/>
    <hyperlink ref="A59" location="'D.1.4.1 - Zdravotně techn...'!C2" display="/"/>
    <hyperlink ref="A60" location="'D.1.4.2a - Vytápění'!C2" display="/"/>
    <hyperlink ref="A61" location="'D.1.4.2b - Vzduchotechnik...'!C2" display="/"/>
    <hyperlink ref="A62" location="'D.1.4.3 - Měření a regulace'!C2" display="/"/>
    <hyperlink ref="A63" location="'D.1.4.4 - Silnoproudá ele...'!C2" display="/"/>
    <hyperlink ref="A64" location="'D.1.4.5 - Elektronické ko...'!C2" display="/"/>
    <hyperlink ref="A65" location="'D.1.4.6 - Plynová zařízení'!C2" display="/"/>
    <hyperlink ref="A67" location="'D.1.1 - Architektonicko-s..._01'!C2" display="/"/>
    <hyperlink ref="A68" location="'IO.01 - Venkovní zpevněná...'!C2" display="/"/>
    <hyperlink ref="A69" location="'IO.02 - Vodovodní přípojka'!C2" display="/"/>
    <hyperlink ref="A70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4448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ROUND(J98,2)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ROUND((SUM(BE98:BE169)),2)</f>
        <v>0</v>
      </c>
      <c r="G37" s="40"/>
      <c r="H37" s="40"/>
      <c r="I37" s="169">
        <v>0.21</v>
      </c>
      <c r="J37" s="168">
        <f>ROUND(((SUM(BE98:BE169))*I37),2)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ROUND((SUM(BF98:BF169)),2)</f>
        <v>0</v>
      </c>
      <c r="G38" s="40"/>
      <c r="H38" s="40"/>
      <c r="I38" s="169">
        <v>0.15</v>
      </c>
      <c r="J38" s="168">
        <f>ROUND(((SUM(BF98:BF169))*I38),2)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ROUND((SUM(BG98:BG169)),2)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ROUND((SUM(BH98:BH169)),2)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ROUND((SUM(BI98:BI169)),2)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D.1.4.6 - Plynová zařízení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J98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4449</v>
      </c>
      <c r="E68" s="193"/>
      <c r="F68" s="193"/>
      <c r="G68" s="193"/>
      <c r="H68" s="193"/>
      <c r="I68" s="194"/>
      <c r="J68" s="195">
        <f>J99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4450</v>
      </c>
      <c r="E69" s="200"/>
      <c r="F69" s="200"/>
      <c r="G69" s="200"/>
      <c r="H69" s="200"/>
      <c r="I69" s="201"/>
      <c r="J69" s="202">
        <f>J100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8"/>
      <c r="C70" s="127"/>
      <c r="D70" s="199" t="s">
        <v>4451</v>
      </c>
      <c r="E70" s="200"/>
      <c r="F70" s="200"/>
      <c r="G70" s="200"/>
      <c r="H70" s="200"/>
      <c r="I70" s="201"/>
      <c r="J70" s="202">
        <f>J104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8"/>
      <c r="C71" s="127"/>
      <c r="D71" s="199" t="s">
        <v>298</v>
      </c>
      <c r="E71" s="200"/>
      <c r="F71" s="200"/>
      <c r="G71" s="200"/>
      <c r="H71" s="200"/>
      <c r="I71" s="201"/>
      <c r="J71" s="202">
        <f>J153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4452</v>
      </c>
      <c r="E72" s="200"/>
      <c r="F72" s="200"/>
      <c r="G72" s="200"/>
      <c r="H72" s="200"/>
      <c r="I72" s="201"/>
      <c r="J72" s="202">
        <f>J157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2818</v>
      </c>
      <c r="E73" s="200"/>
      <c r="F73" s="200"/>
      <c r="G73" s="200"/>
      <c r="H73" s="200"/>
      <c r="I73" s="201"/>
      <c r="J73" s="202">
        <f>J160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8"/>
      <c r="C74" s="127"/>
      <c r="D74" s="199" t="s">
        <v>4453</v>
      </c>
      <c r="E74" s="200"/>
      <c r="F74" s="200"/>
      <c r="G74" s="200"/>
      <c r="H74" s="200"/>
      <c r="I74" s="201"/>
      <c r="J74" s="202">
        <f>J163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80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3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307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4" t="str">
        <f>E7</f>
        <v>Rekonstrukce BD 244</v>
      </c>
      <c r="F84" s="34"/>
      <c r="G84" s="34"/>
      <c r="H84" s="34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143</v>
      </c>
      <c r="D85" s="24"/>
      <c r="E85" s="24"/>
      <c r="F85" s="24"/>
      <c r="G85" s="24"/>
      <c r="H85" s="24"/>
      <c r="I85" s="141"/>
      <c r="J85" s="24"/>
      <c r="K85" s="24"/>
      <c r="L85" s="22"/>
    </row>
    <row r="86" spans="2:12" s="1" customFormat="1" ht="16.5" customHeight="1">
      <c r="B86" s="23"/>
      <c r="C86" s="24"/>
      <c r="D86" s="24"/>
      <c r="E86" s="184" t="s">
        <v>146</v>
      </c>
      <c r="F86" s="24"/>
      <c r="G86" s="24"/>
      <c r="H86" s="24"/>
      <c r="I86" s="141"/>
      <c r="J86" s="24"/>
      <c r="K86" s="24"/>
      <c r="L86" s="22"/>
    </row>
    <row r="87" spans="2:12" s="1" customFormat="1" ht="12" customHeight="1">
      <c r="B87" s="23"/>
      <c r="C87" s="34" t="s">
        <v>149</v>
      </c>
      <c r="D87" s="24"/>
      <c r="E87" s="24"/>
      <c r="F87" s="24"/>
      <c r="G87" s="24"/>
      <c r="H87" s="24"/>
      <c r="I87" s="141"/>
      <c r="J87" s="24"/>
      <c r="K87" s="24"/>
      <c r="L87" s="22"/>
    </row>
    <row r="88" spans="1:31" s="2" customFormat="1" ht="16.5" customHeight="1">
      <c r="A88" s="40"/>
      <c r="B88" s="41"/>
      <c r="C88" s="42"/>
      <c r="D88" s="42"/>
      <c r="E88" s="312" t="s">
        <v>2803</v>
      </c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2804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E13</f>
        <v>D.1.4.6 - Plynová zařízení</v>
      </c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F16</f>
        <v>Heřmanův Městec</v>
      </c>
      <c r="G92" s="42"/>
      <c r="H92" s="42"/>
      <c r="I92" s="153" t="s">
        <v>23</v>
      </c>
      <c r="J92" s="74" t="str">
        <f>IF(J16="","",J16)</f>
        <v>17. 4. 2020</v>
      </c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E19</f>
        <v xml:space="preserve"> </v>
      </c>
      <c r="G94" s="42"/>
      <c r="H94" s="42"/>
      <c r="I94" s="153" t="s">
        <v>31</v>
      </c>
      <c r="J94" s="38" t="str">
        <f>E25</f>
        <v xml:space="preserve"> 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29</v>
      </c>
      <c r="D95" s="42"/>
      <c r="E95" s="42"/>
      <c r="F95" s="29" t="str">
        <f>IF(E22="","",E22)</f>
        <v>Vyplň údaj</v>
      </c>
      <c r="G95" s="42"/>
      <c r="H95" s="42"/>
      <c r="I95" s="153" t="s">
        <v>33</v>
      </c>
      <c r="J95" s="38" t="str">
        <f>E28</f>
        <v xml:space="preserve"> </v>
      </c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205"/>
      <c r="B97" s="206"/>
      <c r="C97" s="207" t="s">
        <v>308</v>
      </c>
      <c r="D97" s="208" t="s">
        <v>55</v>
      </c>
      <c r="E97" s="208" t="s">
        <v>51</v>
      </c>
      <c r="F97" s="208" t="s">
        <v>52</v>
      </c>
      <c r="G97" s="208" t="s">
        <v>309</v>
      </c>
      <c r="H97" s="208" t="s">
        <v>310</v>
      </c>
      <c r="I97" s="209" t="s">
        <v>311</v>
      </c>
      <c r="J97" s="208" t="s">
        <v>256</v>
      </c>
      <c r="K97" s="210" t="s">
        <v>312</v>
      </c>
      <c r="L97" s="211"/>
      <c r="M97" s="94" t="s">
        <v>19</v>
      </c>
      <c r="N97" s="95" t="s">
        <v>40</v>
      </c>
      <c r="O97" s="95" t="s">
        <v>313</v>
      </c>
      <c r="P97" s="95" t="s">
        <v>314</v>
      </c>
      <c r="Q97" s="95" t="s">
        <v>315</v>
      </c>
      <c r="R97" s="95" t="s">
        <v>316</v>
      </c>
      <c r="S97" s="95" t="s">
        <v>317</v>
      </c>
      <c r="T97" s="96" t="s">
        <v>318</v>
      </c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</row>
    <row r="98" spans="1:63" s="2" customFormat="1" ht="22.8" customHeight="1">
      <c r="A98" s="40"/>
      <c r="B98" s="41"/>
      <c r="C98" s="101" t="s">
        <v>319</v>
      </c>
      <c r="D98" s="42"/>
      <c r="E98" s="42"/>
      <c r="F98" s="42"/>
      <c r="G98" s="42"/>
      <c r="H98" s="42"/>
      <c r="I98" s="150"/>
      <c r="J98" s="212">
        <f>BK98</f>
        <v>0</v>
      </c>
      <c r="K98" s="42"/>
      <c r="L98" s="46"/>
      <c r="M98" s="97"/>
      <c r="N98" s="213"/>
      <c r="O98" s="98"/>
      <c r="P98" s="214">
        <f>P99</f>
        <v>0</v>
      </c>
      <c r="Q98" s="98"/>
      <c r="R98" s="214">
        <f>R99</f>
        <v>0.30656799999999995</v>
      </c>
      <c r="S98" s="98"/>
      <c r="T98" s="215">
        <f>T99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69</v>
      </c>
      <c r="AU98" s="19" t="s">
        <v>261</v>
      </c>
      <c r="BK98" s="216">
        <f>BK99</f>
        <v>0</v>
      </c>
    </row>
    <row r="99" spans="1:63" s="12" customFormat="1" ht="25.9" customHeight="1">
      <c r="A99" s="12"/>
      <c r="B99" s="217"/>
      <c r="C99" s="218"/>
      <c r="D99" s="219" t="s">
        <v>69</v>
      </c>
      <c r="E99" s="220" t="s">
        <v>134</v>
      </c>
      <c r="F99" s="220" t="s">
        <v>111</v>
      </c>
      <c r="G99" s="218"/>
      <c r="H99" s="218"/>
      <c r="I99" s="221"/>
      <c r="J99" s="222">
        <f>BK99</f>
        <v>0</v>
      </c>
      <c r="K99" s="218"/>
      <c r="L99" s="223"/>
      <c r="M99" s="224"/>
      <c r="N99" s="225"/>
      <c r="O99" s="225"/>
      <c r="P99" s="226">
        <f>P100+P104+P153+P157+P160+P163</f>
        <v>0</v>
      </c>
      <c r="Q99" s="225"/>
      <c r="R99" s="226">
        <f>R100+R104+R153+R157+R160+R163</f>
        <v>0.30656799999999995</v>
      </c>
      <c r="S99" s="225"/>
      <c r="T99" s="227">
        <f>T100+T104+T153+T157+T160+T163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8" t="s">
        <v>83</v>
      </c>
      <c r="AT99" s="229" t="s">
        <v>69</v>
      </c>
      <c r="AU99" s="229" t="s">
        <v>70</v>
      </c>
      <c r="AY99" s="228" t="s">
        <v>322</v>
      </c>
      <c r="BK99" s="230">
        <f>BK100+BK104+BK153+BK157+BK160+BK163</f>
        <v>0</v>
      </c>
    </row>
    <row r="100" spans="1:63" s="12" customFormat="1" ht="22.8" customHeight="1">
      <c r="A100" s="12"/>
      <c r="B100" s="217"/>
      <c r="C100" s="218"/>
      <c r="D100" s="219" t="s">
        <v>69</v>
      </c>
      <c r="E100" s="231" t="s">
        <v>229</v>
      </c>
      <c r="F100" s="231" t="s">
        <v>4454</v>
      </c>
      <c r="G100" s="218"/>
      <c r="H100" s="218"/>
      <c r="I100" s="221"/>
      <c r="J100" s="232">
        <f>BK100</f>
        <v>0</v>
      </c>
      <c r="K100" s="218"/>
      <c r="L100" s="223"/>
      <c r="M100" s="224"/>
      <c r="N100" s="225"/>
      <c r="O100" s="225"/>
      <c r="P100" s="226">
        <f>SUM(P101:P103)</f>
        <v>0</v>
      </c>
      <c r="Q100" s="225"/>
      <c r="R100" s="226">
        <f>SUM(R101:R103)</f>
        <v>0.08489999999999999</v>
      </c>
      <c r="S100" s="225"/>
      <c r="T100" s="227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8" t="s">
        <v>83</v>
      </c>
      <c r="AT100" s="229" t="s">
        <v>69</v>
      </c>
      <c r="AU100" s="229" t="s">
        <v>77</v>
      </c>
      <c r="AY100" s="228" t="s">
        <v>322</v>
      </c>
      <c r="BK100" s="230">
        <f>SUM(BK101:BK103)</f>
        <v>0</v>
      </c>
    </row>
    <row r="101" spans="1:65" s="2" customFormat="1" ht="16.5" customHeight="1">
      <c r="A101" s="40"/>
      <c r="B101" s="41"/>
      <c r="C101" s="233" t="s">
        <v>77</v>
      </c>
      <c r="D101" s="233" t="s">
        <v>324</v>
      </c>
      <c r="E101" s="234" t="s">
        <v>4455</v>
      </c>
      <c r="F101" s="235" t="s">
        <v>4456</v>
      </c>
      <c r="G101" s="236" t="s">
        <v>135</v>
      </c>
      <c r="H101" s="237">
        <v>10</v>
      </c>
      <c r="I101" s="238"/>
      <c r="J101" s="239">
        <f>ROUND(I101*H101,2)</f>
        <v>0</v>
      </c>
      <c r="K101" s="235" t="s">
        <v>2824</v>
      </c>
      <c r="L101" s="46"/>
      <c r="M101" s="240" t="s">
        <v>19</v>
      </c>
      <c r="N101" s="241" t="s">
        <v>42</v>
      </c>
      <c r="O101" s="86"/>
      <c r="P101" s="242">
        <f>O101*H101</f>
        <v>0</v>
      </c>
      <c r="Q101" s="242">
        <v>0.00849</v>
      </c>
      <c r="R101" s="242">
        <f>Q101*H101</f>
        <v>0.08489999999999999</v>
      </c>
      <c r="S101" s="242">
        <v>0</v>
      </c>
      <c r="T101" s="24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4" t="s">
        <v>418</v>
      </c>
      <c r="AT101" s="244" t="s">
        <v>324</v>
      </c>
      <c r="AU101" s="244" t="s">
        <v>83</v>
      </c>
      <c r="AY101" s="19" t="s">
        <v>322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19" t="s">
        <v>83</v>
      </c>
      <c r="BK101" s="245">
        <f>ROUND(I101*H101,2)</f>
        <v>0</v>
      </c>
      <c r="BL101" s="19" t="s">
        <v>418</v>
      </c>
      <c r="BM101" s="244" t="s">
        <v>4457</v>
      </c>
    </row>
    <row r="102" spans="1:47" s="2" customFormat="1" ht="12">
      <c r="A102" s="40"/>
      <c r="B102" s="41"/>
      <c r="C102" s="42"/>
      <c r="D102" s="246" t="s">
        <v>330</v>
      </c>
      <c r="E102" s="42"/>
      <c r="F102" s="247" t="s">
        <v>4456</v>
      </c>
      <c r="G102" s="42"/>
      <c r="H102" s="42"/>
      <c r="I102" s="150"/>
      <c r="J102" s="42"/>
      <c r="K102" s="42"/>
      <c r="L102" s="46"/>
      <c r="M102" s="248"/>
      <c r="N102" s="249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330</v>
      </c>
      <c r="AU102" s="19" t="s">
        <v>83</v>
      </c>
    </row>
    <row r="103" spans="1:47" s="2" customFormat="1" ht="12">
      <c r="A103" s="40"/>
      <c r="B103" s="41"/>
      <c r="C103" s="42"/>
      <c r="D103" s="246" t="s">
        <v>387</v>
      </c>
      <c r="E103" s="42"/>
      <c r="F103" s="282" t="s">
        <v>4458</v>
      </c>
      <c r="G103" s="42"/>
      <c r="H103" s="42"/>
      <c r="I103" s="150"/>
      <c r="J103" s="42"/>
      <c r="K103" s="42"/>
      <c r="L103" s="46"/>
      <c r="M103" s="248"/>
      <c r="N103" s="24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387</v>
      </c>
      <c r="AU103" s="19" t="s">
        <v>83</v>
      </c>
    </row>
    <row r="104" spans="1:63" s="12" customFormat="1" ht="22.8" customHeight="1">
      <c r="A104" s="12"/>
      <c r="B104" s="217"/>
      <c r="C104" s="218"/>
      <c r="D104" s="219" t="s">
        <v>69</v>
      </c>
      <c r="E104" s="231" t="s">
        <v>4459</v>
      </c>
      <c r="F104" s="231" t="s">
        <v>4460</v>
      </c>
      <c r="G104" s="218"/>
      <c r="H104" s="218"/>
      <c r="I104" s="221"/>
      <c r="J104" s="232">
        <f>BK104</f>
        <v>0</v>
      </c>
      <c r="K104" s="218"/>
      <c r="L104" s="223"/>
      <c r="M104" s="224"/>
      <c r="N104" s="225"/>
      <c r="O104" s="225"/>
      <c r="P104" s="226">
        <f>SUM(P105:P152)</f>
        <v>0</v>
      </c>
      <c r="Q104" s="225"/>
      <c r="R104" s="226">
        <f>SUM(R105:R152)</f>
        <v>0.115398</v>
      </c>
      <c r="S104" s="225"/>
      <c r="T104" s="227">
        <f>SUM(T105:T152)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8" t="s">
        <v>83</v>
      </c>
      <c r="AT104" s="229" t="s">
        <v>69</v>
      </c>
      <c r="AU104" s="229" t="s">
        <v>77</v>
      </c>
      <c r="AY104" s="228" t="s">
        <v>322</v>
      </c>
      <c r="BK104" s="230">
        <f>SUM(BK105:BK152)</f>
        <v>0</v>
      </c>
    </row>
    <row r="105" spans="1:65" s="2" customFormat="1" ht="16.5" customHeight="1">
      <c r="A105" s="40"/>
      <c r="B105" s="41"/>
      <c r="C105" s="233" t="s">
        <v>83</v>
      </c>
      <c r="D105" s="233" t="s">
        <v>324</v>
      </c>
      <c r="E105" s="234" t="s">
        <v>4461</v>
      </c>
      <c r="F105" s="235" t="s">
        <v>4462</v>
      </c>
      <c r="G105" s="236" t="s">
        <v>2688</v>
      </c>
      <c r="H105" s="237">
        <v>1</v>
      </c>
      <c r="I105" s="238"/>
      <c r="J105" s="239">
        <f>ROUND(I105*H105,2)</f>
        <v>0</v>
      </c>
      <c r="K105" s="235" t="s">
        <v>2824</v>
      </c>
      <c r="L105" s="46"/>
      <c r="M105" s="240" t="s">
        <v>19</v>
      </c>
      <c r="N105" s="241" t="s">
        <v>42</v>
      </c>
      <c r="O105" s="86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4" t="s">
        <v>418</v>
      </c>
      <c r="AT105" s="244" t="s">
        <v>324</v>
      </c>
      <c r="AU105" s="244" t="s">
        <v>83</v>
      </c>
      <c r="AY105" s="19" t="s">
        <v>322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19" t="s">
        <v>83</v>
      </c>
      <c r="BK105" s="245">
        <f>ROUND(I105*H105,2)</f>
        <v>0</v>
      </c>
      <c r="BL105" s="19" t="s">
        <v>418</v>
      </c>
      <c r="BM105" s="244" t="s">
        <v>4463</v>
      </c>
    </row>
    <row r="106" spans="1:47" s="2" customFormat="1" ht="12">
      <c r="A106" s="40"/>
      <c r="B106" s="41"/>
      <c r="C106" s="42"/>
      <c r="D106" s="246" t="s">
        <v>330</v>
      </c>
      <c r="E106" s="42"/>
      <c r="F106" s="247" t="s">
        <v>4462</v>
      </c>
      <c r="G106" s="42"/>
      <c r="H106" s="42"/>
      <c r="I106" s="150"/>
      <c r="J106" s="42"/>
      <c r="K106" s="42"/>
      <c r="L106" s="46"/>
      <c r="M106" s="248"/>
      <c r="N106" s="249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330</v>
      </c>
      <c r="AU106" s="19" t="s">
        <v>83</v>
      </c>
    </row>
    <row r="107" spans="1:65" s="2" customFormat="1" ht="16.5" customHeight="1">
      <c r="A107" s="40"/>
      <c r="B107" s="41"/>
      <c r="C107" s="233" t="s">
        <v>93</v>
      </c>
      <c r="D107" s="233" t="s">
        <v>324</v>
      </c>
      <c r="E107" s="234" t="s">
        <v>4464</v>
      </c>
      <c r="F107" s="235" t="s">
        <v>4465</v>
      </c>
      <c r="G107" s="236" t="s">
        <v>2688</v>
      </c>
      <c r="H107" s="237">
        <v>2</v>
      </c>
      <c r="I107" s="238"/>
      <c r="J107" s="239">
        <f>ROUND(I107*H107,2)</f>
        <v>0</v>
      </c>
      <c r="K107" s="235" t="s">
        <v>2824</v>
      </c>
      <c r="L107" s="46"/>
      <c r="M107" s="240" t="s">
        <v>19</v>
      </c>
      <c r="N107" s="241" t="s">
        <v>42</v>
      </c>
      <c r="O107" s="86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4" t="s">
        <v>418</v>
      </c>
      <c r="AT107" s="244" t="s">
        <v>324</v>
      </c>
      <c r="AU107" s="244" t="s">
        <v>83</v>
      </c>
      <c r="AY107" s="19" t="s">
        <v>322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19" t="s">
        <v>83</v>
      </c>
      <c r="BK107" s="245">
        <f>ROUND(I107*H107,2)</f>
        <v>0</v>
      </c>
      <c r="BL107" s="19" t="s">
        <v>418</v>
      </c>
      <c r="BM107" s="244" t="s">
        <v>4466</v>
      </c>
    </row>
    <row r="108" spans="1:47" s="2" customFormat="1" ht="12">
      <c r="A108" s="40"/>
      <c r="B108" s="41"/>
      <c r="C108" s="42"/>
      <c r="D108" s="246" t="s">
        <v>330</v>
      </c>
      <c r="E108" s="42"/>
      <c r="F108" s="247" t="s">
        <v>4465</v>
      </c>
      <c r="G108" s="42"/>
      <c r="H108" s="42"/>
      <c r="I108" s="150"/>
      <c r="J108" s="42"/>
      <c r="K108" s="42"/>
      <c r="L108" s="46"/>
      <c r="M108" s="248"/>
      <c r="N108" s="24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330</v>
      </c>
      <c r="AU108" s="19" t="s">
        <v>83</v>
      </c>
    </row>
    <row r="109" spans="1:65" s="2" customFormat="1" ht="16.5" customHeight="1">
      <c r="A109" s="40"/>
      <c r="B109" s="41"/>
      <c r="C109" s="233" t="s">
        <v>328</v>
      </c>
      <c r="D109" s="233" t="s">
        <v>324</v>
      </c>
      <c r="E109" s="234" t="s">
        <v>4467</v>
      </c>
      <c r="F109" s="235" t="s">
        <v>4468</v>
      </c>
      <c r="G109" s="236" t="s">
        <v>750</v>
      </c>
      <c r="H109" s="237">
        <v>15</v>
      </c>
      <c r="I109" s="238"/>
      <c r="J109" s="239">
        <f>ROUND(I109*H109,2)</f>
        <v>0</v>
      </c>
      <c r="K109" s="235" t="s">
        <v>2824</v>
      </c>
      <c r="L109" s="46"/>
      <c r="M109" s="240" t="s">
        <v>19</v>
      </c>
      <c r="N109" s="241" t="s">
        <v>42</v>
      </c>
      <c r="O109" s="86"/>
      <c r="P109" s="242">
        <f>O109*H109</f>
        <v>0</v>
      </c>
      <c r="Q109" s="242">
        <v>0.001</v>
      </c>
      <c r="R109" s="242">
        <f>Q109*H109</f>
        <v>0.015</v>
      </c>
      <c r="S109" s="242">
        <v>0</v>
      </c>
      <c r="T109" s="24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4" t="s">
        <v>418</v>
      </c>
      <c r="AT109" s="244" t="s">
        <v>324</v>
      </c>
      <c r="AU109" s="244" t="s">
        <v>83</v>
      </c>
      <c r="AY109" s="19" t="s">
        <v>322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19" t="s">
        <v>83</v>
      </c>
      <c r="BK109" s="245">
        <f>ROUND(I109*H109,2)</f>
        <v>0</v>
      </c>
      <c r="BL109" s="19" t="s">
        <v>418</v>
      </c>
      <c r="BM109" s="244" t="s">
        <v>4469</v>
      </c>
    </row>
    <row r="110" spans="1:47" s="2" customFormat="1" ht="12">
      <c r="A110" s="40"/>
      <c r="B110" s="41"/>
      <c r="C110" s="42"/>
      <c r="D110" s="246" t="s">
        <v>330</v>
      </c>
      <c r="E110" s="42"/>
      <c r="F110" s="247" t="s">
        <v>4468</v>
      </c>
      <c r="G110" s="42"/>
      <c r="H110" s="42"/>
      <c r="I110" s="150"/>
      <c r="J110" s="42"/>
      <c r="K110" s="42"/>
      <c r="L110" s="46"/>
      <c r="M110" s="248"/>
      <c r="N110" s="249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330</v>
      </c>
      <c r="AU110" s="19" t="s">
        <v>83</v>
      </c>
    </row>
    <row r="111" spans="1:65" s="2" customFormat="1" ht="21.75" customHeight="1">
      <c r="A111" s="40"/>
      <c r="B111" s="41"/>
      <c r="C111" s="233" t="s">
        <v>352</v>
      </c>
      <c r="D111" s="233" t="s">
        <v>324</v>
      </c>
      <c r="E111" s="234" t="s">
        <v>4470</v>
      </c>
      <c r="F111" s="235" t="s">
        <v>4471</v>
      </c>
      <c r="G111" s="236" t="s">
        <v>750</v>
      </c>
      <c r="H111" s="237">
        <v>1</v>
      </c>
      <c r="I111" s="238"/>
      <c r="J111" s="239">
        <f>ROUND(I111*H111,2)</f>
        <v>0</v>
      </c>
      <c r="K111" s="235" t="s">
        <v>2824</v>
      </c>
      <c r="L111" s="46"/>
      <c r="M111" s="240" t="s">
        <v>19</v>
      </c>
      <c r="N111" s="241" t="s">
        <v>42</v>
      </c>
      <c r="O111" s="86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4" t="s">
        <v>418</v>
      </c>
      <c r="AT111" s="244" t="s">
        <v>324</v>
      </c>
      <c r="AU111" s="244" t="s">
        <v>83</v>
      </c>
      <c r="AY111" s="19" t="s">
        <v>322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19" t="s">
        <v>83</v>
      </c>
      <c r="BK111" s="245">
        <f>ROUND(I111*H111,2)</f>
        <v>0</v>
      </c>
      <c r="BL111" s="19" t="s">
        <v>418</v>
      </c>
      <c r="BM111" s="244" t="s">
        <v>4472</v>
      </c>
    </row>
    <row r="112" spans="1:47" s="2" customFormat="1" ht="12">
      <c r="A112" s="40"/>
      <c r="B112" s="41"/>
      <c r="C112" s="42"/>
      <c r="D112" s="246" t="s">
        <v>330</v>
      </c>
      <c r="E112" s="42"/>
      <c r="F112" s="247" t="s">
        <v>4471</v>
      </c>
      <c r="G112" s="42"/>
      <c r="H112" s="42"/>
      <c r="I112" s="150"/>
      <c r="J112" s="42"/>
      <c r="K112" s="42"/>
      <c r="L112" s="46"/>
      <c r="M112" s="248"/>
      <c r="N112" s="249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330</v>
      </c>
      <c r="AU112" s="19" t="s">
        <v>83</v>
      </c>
    </row>
    <row r="113" spans="1:65" s="2" customFormat="1" ht="16.5" customHeight="1">
      <c r="A113" s="40"/>
      <c r="B113" s="41"/>
      <c r="C113" s="233" t="s">
        <v>275</v>
      </c>
      <c r="D113" s="233" t="s">
        <v>324</v>
      </c>
      <c r="E113" s="234" t="s">
        <v>4473</v>
      </c>
      <c r="F113" s="235" t="s">
        <v>4474</v>
      </c>
      <c r="G113" s="236" t="s">
        <v>135</v>
      </c>
      <c r="H113" s="237">
        <v>2</v>
      </c>
      <c r="I113" s="238"/>
      <c r="J113" s="239">
        <f>ROUND(I113*H113,2)</f>
        <v>0</v>
      </c>
      <c r="K113" s="235" t="s">
        <v>2824</v>
      </c>
      <c r="L113" s="46"/>
      <c r="M113" s="240" t="s">
        <v>19</v>
      </c>
      <c r="N113" s="241" t="s">
        <v>42</v>
      </c>
      <c r="O113" s="86"/>
      <c r="P113" s="242">
        <f>O113*H113</f>
        <v>0</v>
      </c>
      <c r="Q113" s="242">
        <v>0.00633</v>
      </c>
      <c r="R113" s="242">
        <f>Q113*H113</f>
        <v>0.01266</v>
      </c>
      <c r="S113" s="242">
        <v>0</v>
      </c>
      <c r="T113" s="24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4" t="s">
        <v>418</v>
      </c>
      <c r="AT113" s="244" t="s">
        <v>324</v>
      </c>
      <c r="AU113" s="244" t="s">
        <v>83</v>
      </c>
      <c r="AY113" s="19" t="s">
        <v>322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19" t="s">
        <v>83</v>
      </c>
      <c r="BK113" s="245">
        <f>ROUND(I113*H113,2)</f>
        <v>0</v>
      </c>
      <c r="BL113" s="19" t="s">
        <v>418</v>
      </c>
      <c r="BM113" s="244" t="s">
        <v>4475</v>
      </c>
    </row>
    <row r="114" spans="1:47" s="2" customFormat="1" ht="12">
      <c r="A114" s="40"/>
      <c r="B114" s="41"/>
      <c r="C114" s="42"/>
      <c r="D114" s="246" t="s">
        <v>330</v>
      </c>
      <c r="E114" s="42"/>
      <c r="F114" s="247" t="s">
        <v>4474</v>
      </c>
      <c r="G114" s="42"/>
      <c r="H114" s="42"/>
      <c r="I114" s="150"/>
      <c r="J114" s="42"/>
      <c r="K114" s="42"/>
      <c r="L114" s="46"/>
      <c r="M114" s="248"/>
      <c r="N114" s="249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330</v>
      </c>
      <c r="AU114" s="19" t="s">
        <v>83</v>
      </c>
    </row>
    <row r="115" spans="1:65" s="2" customFormat="1" ht="16.5" customHeight="1">
      <c r="A115" s="40"/>
      <c r="B115" s="41"/>
      <c r="C115" s="233" t="s">
        <v>182</v>
      </c>
      <c r="D115" s="233" t="s">
        <v>324</v>
      </c>
      <c r="E115" s="234" t="s">
        <v>4476</v>
      </c>
      <c r="F115" s="235" t="s">
        <v>4477</v>
      </c>
      <c r="G115" s="236" t="s">
        <v>135</v>
      </c>
      <c r="H115" s="237">
        <v>0.8</v>
      </c>
      <c r="I115" s="238"/>
      <c r="J115" s="239">
        <f>ROUND(I115*H115,2)</f>
        <v>0</v>
      </c>
      <c r="K115" s="235" t="s">
        <v>2824</v>
      </c>
      <c r="L115" s="46"/>
      <c r="M115" s="240" t="s">
        <v>19</v>
      </c>
      <c r="N115" s="241" t="s">
        <v>42</v>
      </c>
      <c r="O115" s="86"/>
      <c r="P115" s="242">
        <f>O115*H115</f>
        <v>0</v>
      </c>
      <c r="Q115" s="242">
        <v>0.01116</v>
      </c>
      <c r="R115" s="242">
        <f>Q115*H115</f>
        <v>0.008928</v>
      </c>
      <c r="S115" s="242">
        <v>0</v>
      </c>
      <c r="T115" s="24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4" t="s">
        <v>418</v>
      </c>
      <c r="AT115" s="244" t="s">
        <v>324</v>
      </c>
      <c r="AU115" s="244" t="s">
        <v>83</v>
      </c>
      <c r="AY115" s="19" t="s">
        <v>322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19" t="s">
        <v>83</v>
      </c>
      <c r="BK115" s="245">
        <f>ROUND(I115*H115,2)</f>
        <v>0</v>
      </c>
      <c r="BL115" s="19" t="s">
        <v>418</v>
      </c>
      <c r="BM115" s="244" t="s">
        <v>4478</v>
      </c>
    </row>
    <row r="116" spans="1:47" s="2" customFormat="1" ht="12">
      <c r="A116" s="40"/>
      <c r="B116" s="41"/>
      <c r="C116" s="42"/>
      <c r="D116" s="246" t="s">
        <v>330</v>
      </c>
      <c r="E116" s="42"/>
      <c r="F116" s="247" t="s">
        <v>4477</v>
      </c>
      <c r="G116" s="42"/>
      <c r="H116" s="42"/>
      <c r="I116" s="150"/>
      <c r="J116" s="42"/>
      <c r="K116" s="42"/>
      <c r="L116" s="46"/>
      <c r="M116" s="248"/>
      <c r="N116" s="249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330</v>
      </c>
      <c r="AU116" s="19" t="s">
        <v>83</v>
      </c>
    </row>
    <row r="117" spans="1:65" s="2" customFormat="1" ht="16.5" customHeight="1">
      <c r="A117" s="40"/>
      <c r="B117" s="41"/>
      <c r="C117" s="233" t="s">
        <v>365</v>
      </c>
      <c r="D117" s="233" t="s">
        <v>324</v>
      </c>
      <c r="E117" s="234" t="s">
        <v>4479</v>
      </c>
      <c r="F117" s="235" t="s">
        <v>4480</v>
      </c>
      <c r="G117" s="236" t="s">
        <v>3033</v>
      </c>
      <c r="H117" s="237">
        <v>1</v>
      </c>
      <c r="I117" s="238"/>
      <c r="J117" s="239">
        <f>ROUND(I117*H117,2)</f>
        <v>0</v>
      </c>
      <c r="K117" s="235" t="s">
        <v>2824</v>
      </c>
      <c r="L117" s="46"/>
      <c r="M117" s="240" t="s">
        <v>19</v>
      </c>
      <c r="N117" s="241" t="s">
        <v>42</v>
      </c>
      <c r="O117" s="86"/>
      <c r="P117" s="242">
        <f>O117*H117</f>
        <v>0</v>
      </c>
      <c r="Q117" s="242">
        <v>0.00325</v>
      </c>
      <c r="R117" s="242">
        <f>Q117*H117</f>
        <v>0.00325</v>
      </c>
      <c r="S117" s="242">
        <v>0</v>
      </c>
      <c r="T117" s="24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4" t="s">
        <v>418</v>
      </c>
      <c r="AT117" s="244" t="s">
        <v>324</v>
      </c>
      <c r="AU117" s="244" t="s">
        <v>83</v>
      </c>
      <c r="AY117" s="19" t="s">
        <v>322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19" t="s">
        <v>83</v>
      </c>
      <c r="BK117" s="245">
        <f>ROUND(I117*H117,2)</f>
        <v>0</v>
      </c>
      <c r="BL117" s="19" t="s">
        <v>418</v>
      </c>
      <c r="BM117" s="244" t="s">
        <v>4481</v>
      </c>
    </row>
    <row r="118" spans="1:47" s="2" customFormat="1" ht="12">
      <c r="A118" s="40"/>
      <c r="B118" s="41"/>
      <c r="C118" s="42"/>
      <c r="D118" s="246" t="s">
        <v>330</v>
      </c>
      <c r="E118" s="42"/>
      <c r="F118" s="247" t="s">
        <v>4480</v>
      </c>
      <c r="G118" s="42"/>
      <c r="H118" s="42"/>
      <c r="I118" s="150"/>
      <c r="J118" s="42"/>
      <c r="K118" s="42"/>
      <c r="L118" s="46"/>
      <c r="M118" s="248"/>
      <c r="N118" s="24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330</v>
      </c>
      <c r="AU118" s="19" t="s">
        <v>83</v>
      </c>
    </row>
    <row r="119" spans="1:65" s="2" customFormat="1" ht="16.5" customHeight="1">
      <c r="A119" s="40"/>
      <c r="B119" s="41"/>
      <c r="C119" s="233" t="s">
        <v>371</v>
      </c>
      <c r="D119" s="233" t="s">
        <v>324</v>
      </c>
      <c r="E119" s="234" t="s">
        <v>4482</v>
      </c>
      <c r="F119" s="235" t="s">
        <v>4483</v>
      </c>
      <c r="G119" s="236" t="s">
        <v>3033</v>
      </c>
      <c r="H119" s="237">
        <v>1</v>
      </c>
      <c r="I119" s="238"/>
      <c r="J119" s="239">
        <f>ROUND(I119*H119,2)</f>
        <v>0</v>
      </c>
      <c r="K119" s="235" t="s">
        <v>2824</v>
      </c>
      <c r="L119" s="46"/>
      <c r="M119" s="240" t="s">
        <v>19</v>
      </c>
      <c r="N119" s="241" t="s">
        <v>42</v>
      </c>
      <c r="O119" s="86"/>
      <c r="P119" s="242">
        <f>O119*H119</f>
        <v>0</v>
      </c>
      <c r="Q119" s="242">
        <v>0.00018</v>
      </c>
      <c r="R119" s="242">
        <f>Q119*H119</f>
        <v>0.00018</v>
      </c>
      <c r="S119" s="242">
        <v>0</v>
      </c>
      <c r="T119" s="24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4" t="s">
        <v>418</v>
      </c>
      <c r="AT119" s="244" t="s">
        <v>324</v>
      </c>
      <c r="AU119" s="244" t="s">
        <v>83</v>
      </c>
      <c r="AY119" s="19" t="s">
        <v>322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19" t="s">
        <v>83</v>
      </c>
      <c r="BK119" s="245">
        <f>ROUND(I119*H119,2)</f>
        <v>0</v>
      </c>
      <c r="BL119" s="19" t="s">
        <v>418</v>
      </c>
      <c r="BM119" s="244" t="s">
        <v>4484</v>
      </c>
    </row>
    <row r="120" spans="1:47" s="2" customFormat="1" ht="12">
      <c r="A120" s="40"/>
      <c r="B120" s="41"/>
      <c r="C120" s="42"/>
      <c r="D120" s="246" t="s">
        <v>330</v>
      </c>
      <c r="E120" s="42"/>
      <c r="F120" s="247" t="s">
        <v>4483</v>
      </c>
      <c r="G120" s="42"/>
      <c r="H120" s="42"/>
      <c r="I120" s="150"/>
      <c r="J120" s="42"/>
      <c r="K120" s="42"/>
      <c r="L120" s="46"/>
      <c r="M120" s="248"/>
      <c r="N120" s="249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330</v>
      </c>
      <c r="AU120" s="19" t="s">
        <v>83</v>
      </c>
    </row>
    <row r="121" spans="1:47" s="2" customFormat="1" ht="12">
      <c r="A121" s="40"/>
      <c r="B121" s="41"/>
      <c r="C121" s="42"/>
      <c r="D121" s="246" t="s">
        <v>387</v>
      </c>
      <c r="E121" s="42"/>
      <c r="F121" s="282" t="s">
        <v>4485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387</v>
      </c>
      <c r="AU121" s="19" t="s">
        <v>83</v>
      </c>
    </row>
    <row r="122" spans="1:65" s="2" customFormat="1" ht="16.5" customHeight="1">
      <c r="A122" s="40"/>
      <c r="B122" s="41"/>
      <c r="C122" s="233" t="s">
        <v>377</v>
      </c>
      <c r="D122" s="233" t="s">
        <v>324</v>
      </c>
      <c r="E122" s="234" t="s">
        <v>4486</v>
      </c>
      <c r="F122" s="235" t="s">
        <v>4487</v>
      </c>
      <c r="G122" s="236" t="s">
        <v>135</v>
      </c>
      <c r="H122" s="237">
        <v>1</v>
      </c>
      <c r="I122" s="238"/>
      <c r="J122" s="239">
        <f>ROUND(I122*H122,2)</f>
        <v>0</v>
      </c>
      <c r="K122" s="235" t="s">
        <v>2824</v>
      </c>
      <c r="L122" s="46"/>
      <c r="M122" s="240" t="s">
        <v>19</v>
      </c>
      <c r="N122" s="241" t="s">
        <v>42</v>
      </c>
      <c r="O122" s="86"/>
      <c r="P122" s="242">
        <f>O122*H122</f>
        <v>0</v>
      </c>
      <c r="Q122" s="242">
        <v>0.00106</v>
      </c>
      <c r="R122" s="242">
        <f>Q122*H122</f>
        <v>0.00106</v>
      </c>
      <c r="S122" s="242">
        <v>0</v>
      </c>
      <c r="T122" s="24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4" t="s">
        <v>418</v>
      </c>
      <c r="AT122" s="244" t="s">
        <v>324</v>
      </c>
      <c r="AU122" s="244" t="s">
        <v>83</v>
      </c>
      <c r="AY122" s="19" t="s">
        <v>322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9" t="s">
        <v>83</v>
      </c>
      <c r="BK122" s="245">
        <f>ROUND(I122*H122,2)</f>
        <v>0</v>
      </c>
      <c r="BL122" s="19" t="s">
        <v>418</v>
      </c>
      <c r="BM122" s="244" t="s">
        <v>4488</v>
      </c>
    </row>
    <row r="123" spans="1:47" s="2" customFormat="1" ht="12">
      <c r="A123" s="40"/>
      <c r="B123" s="41"/>
      <c r="C123" s="42"/>
      <c r="D123" s="246" t="s">
        <v>330</v>
      </c>
      <c r="E123" s="42"/>
      <c r="F123" s="247" t="s">
        <v>4487</v>
      </c>
      <c r="G123" s="42"/>
      <c r="H123" s="42"/>
      <c r="I123" s="150"/>
      <c r="J123" s="42"/>
      <c r="K123" s="42"/>
      <c r="L123" s="46"/>
      <c r="M123" s="248"/>
      <c r="N123" s="24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330</v>
      </c>
      <c r="AU123" s="19" t="s">
        <v>83</v>
      </c>
    </row>
    <row r="124" spans="1:65" s="2" customFormat="1" ht="16.5" customHeight="1">
      <c r="A124" s="40"/>
      <c r="B124" s="41"/>
      <c r="C124" s="233" t="s">
        <v>383</v>
      </c>
      <c r="D124" s="233" t="s">
        <v>324</v>
      </c>
      <c r="E124" s="234" t="s">
        <v>4489</v>
      </c>
      <c r="F124" s="235" t="s">
        <v>4490</v>
      </c>
      <c r="G124" s="236" t="s">
        <v>135</v>
      </c>
      <c r="H124" s="237">
        <v>30</v>
      </c>
      <c r="I124" s="238"/>
      <c r="J124" s="239">
        <f>ROUND(I124*H124,2)</f>
        <v>0</v>
      </c>
      <c r="K124" s="235" t="s">
        <v>2824</v>
      </c>
      <c r="L124" s="46"/>
      <c r="M124" s="240" t="s">
        <v>19</v>
      </c>
      <c r="N124" s="241" t="s">
        <v>42</v>
      </c>
      <c r="O124" s="86"/>
      <c r="P124" s="242">
        <f>O124*H124</f>
        <v>0</v>
      </c>
      <c r="Q124" s="242">
        <v>0.00166</v>
      </c>
      <c r="R124" s="242">
        <f>Q124*H124</f>
        <v>0.0498</v>
      </c>
      <c r="S124" s="242">
        <v>0</v>
      </c>
      <c r="T124" s="24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4" t="s">
        <v>418</v>
      </c>
      <c r="AT124" s="244" t="s">
        <v>324</v>
      </c>
      <c r="AU124" s="244" t="s">
        <v>83</v>
      </c>
      <c r="AY124" s="19" t="s">
        <v>322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19" t="s">
        <v>83</v>
      </c>
      <c r="BK124" s="245">
        <f>ROUND(I124*H124,2)</f>
        <v>0</v>
      </c>
      <c r="BL124" s="19" t="s">
        <v>418</v>
      </c>
      <c r="BM124" s="244" t="s">
        <v>4491</v>
      </c>
    </row>
    <row r="125" spans="1:47" s="2" customFormat="1" ht="12">
      <c r="A125" s="40"/>
      <c r="B125" s="41"/>
      <c r="C125" s="42"/>
      <c r="D125" s="246" t="s">
        <v>330</v>
      </c>
      <c r="E125" s="42"/>
      <c r="F125" s="247" t="s">
        <v>4490</v>
      </c>
      <c r="G125" s="42"/>
      <c r="H125" s="42"/>
      <c r="I125" s="150"/>
      <c r="J125" s="42"/>
      <c r="K125" s="42"/>
      <c r="L125" s="46"/>
      <c r="M125" s="248"/>
      <c r="N125" s="24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330</v>
      </c>
      <c r="AU125" s="19" t="s">
        <v>83</v>
      </c>
    </row>
    <row r="126" spans="1:65" s="2" customFormat="1" ht="16.5" customHeight="1">
      <c r="A126" s="40"/>
      <c r="B126" s="41"/>
      <c r="C126" s="233" t="s">
        <v>391</v>
      </c>
      <c r="D126" s="233" t="s">
        <v>324</v>
      </c>
      <c r="E126" s="234" t="s">
        <v>4492</v>
      </c>
      <c r="F126" s="235" t="s">
        <v>4493</v>
      </c>
      <c r="G126" s="236" t="s">
        <v>135</v>
      </c>
      <c r="H126" s="237">
        <v>1.2</v>
      </c>
      <c r="I126" s="238"/>
      <c r="J126" s="239">
        <f>ROUND(I126*H126,2)</f>
        <v>0</v>
      </c>
      <c r="K126" s="235" t="s">
        <v>2824</v>
      </c>
      <c r="L126" s="46"/>
      <c r="M126" s="240" t="s">
        <v>19</v>
      </c>
      <c r="N126" s="241" t="s">
        <v>42</v>
      </c>
      <c r="O126" s="86"/>
      <c r="P126" s="242">
        <f>O126*H126</f>
        <v>0</v>
      </c>
      <c r="Q126" s="242">
        <v>0.0038</v>
      </c>
      <c r="R126" s="242">
        <f>Q126*H126</f>
        <v>0.00456</v>
      </c>
      <c r="S126" s="242">
        <v>0</v>
      </c>
      <c r="T126" s="24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4" t="s">
        <v>418</v>
      </c>
      <c r="AT126" s="244" t="s">
        <v>324</v>
      </c>
      <c r="AU126" s="244" t="s">
        <v>83</v>
      </c>
      <c r="AY126" s="19" t="s">
        <v>322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9" t="s">
        <v>83</v>
      </c>
      <c r="BK126" s="245">
        <f>ROUND(I126*H126,2)</f>
        <v>0</v>
      </c>
      <c r="BL126" s="19" t="s">
        <v>418</v>
      </c>
      <c r="BM126" s="244" t="s">
        <v>4494</v>
      </c>
    </row>
    <row r="127" spans="1:47" s="2" customFormat="1" ht="12">
      <c r="A127" s="40"/>
      <c r="B127" s="41"/>
      <c r="C127" s="42"/>
      <c r="D127" s="246" t="s">
        <v>330</v>
      </c>
      <c r="E127" s="42"/>
      <c r="F127" s="247" t="s">
        <v>4493</v>
      </c>
      <c r="G127" s="42"/>
      <c r="H127" s="42"/>
      <c r="I127" s="150"/>
      <c r="J127" s="42"/>
      <c r="K127" s="42"/>
      <c r="L127" s="46"/>
      <c r="M127" s="248"/>
      <c r="N127" s="24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330</v>
      </c>
      <c r="AU127" s="19" t="s">
        <v>83</v>
      </c>
    </row>
    <row r="128" spans="1:47" s="2" customFormat="1" ht="12">
      <c r="A128" s="40"/>
      <c r="B128" s="41"/>
      <c r="C128" s="42"/>
      <c r="D128" s="246" t="s">
        <v>387</v>
      </c>
      <c r="E128" s="42"/>
      <c r="F128" s="282" t="s">
        <v>4495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387</v>
      </c>
      <c r="AU128" s="19" t="s">
        <v>83</v>
      </c>
    </row>
    <row r="129" spans="1:65" s="2" customFormat="1" ht="16.5" customHeight="1">
      <c r="A129" s="40"/>
      <c r="B129" s="41"/>
      <c r="C129" s="233" t="s">
        <v>398</v>
      </c>
      <c r="D129" s="233" t="s">
        <v>324</v>
      </c>
      <c r="E129" s="234" t="s">
        <v>4496</v>
      </c>
      <c r="F129" s="235" t="s">
        <v>4497</v>
      </c>
      <c r="G129" s="236" t="s">
        <v>3033</v>
      </c>
      <c r="H129" s="237">
        <v>2</v>
      </c>
      <c r="I129" s="238"/>
      <c r="J129" s="239">
        <f>ROUND(I129*H129,2)</f>
        <v>0</v>
      </c>
      <c r="K129" s="235" t="s">
        <v>2824</v>
      </c>
      <c r="L129" s="46"/>
      <c r="M129" s="240" t="s">
        <v>19</v>
      </c>
      <c r="N129" s="241" t="s">
        <v>42</v>
      </c>
      <c r="O129" s="86"/>
      <c r="P129" s="242">
        <f>O129*H129</f>
        <v>0</v>
      </c>
      <c r="Q129" s="242">
        <v>0.00404</v>
      </c>
      <c r="R129" s="242">
        <f>Q129*H129</f>
        <v>0.00808</v>
      </c>
      <c r="S129" s="242">
        <v>0</v>
      </c>
      <c r="T129" s="24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4" t="s">
        <v>418</v>
      </c>
      <c r="AT129" s="244" t="s">
        <v>324</v>
      </c>
      <c r="AU129" s="244" t="s">
        <v>83</v>
      </c>
      <c r="AY129" s="19" t="s">
        <v>322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9" t="s">
        <v>83</v>
      </c>
      <c r="BK129" s="245">
        <f>ROUND(I129*H129,2)</f>
        <v>0</v>
      </c>
      <c r="BL129" s="19" t="s">
        <v>418</v>
      </c>
      <c r="BM129" s="244" t="s">
        <v>4498</v>
      </c>
    </row>
    <row r="130" spans="1:47" s="2" customFormat="1" ht="12">
      <c r="A130" s="40"/>
      <c r="B130" s="41"/>
      <c r="C130" s="42"/>
      <c r="D130" s="246" t="s">
        <v>330</v>
      </c>
      <c r="E130" s="42"/>
      <c r="F130" s="247" t="s">
        <v>4497</v>
      </c>
      <c r="G130" s="42"/>
      <c r="H130" s="42"/>
      <c r="I130" s="150"/>
      <c r="J130" s="42"/>
      <c r="K130" s="42"/>
      <c r="L130" s="46"/>
      <c r="M130" s="248"/>
      <c r="N130" s="24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330</v>
      </c>
      <c r="AU130" s="19" t="s">
        <v>83</v>
      </c>
    </row>
    <row r="131" spans="1:65" s="2" customFormat="1" ht="16.5" customHeight="1">
      <c r="A131" s="40"/>
      <c r="B131" s="41"/>
      <c r="C131" s="233" t="s">
        <v>406</v>
      </c>
      <c r="D131" s="233" t="s">
        <v>324</v>
      </c>
      <c r="E131" s="234" t="s">
        <v>4499</v>
      </c>
      <c r="F131" s="235" t="s">
        <v>4500</v>
      </c>
      <c r="G131" s="236" t="s">
        <v>3033</v>
      </c>
      <c r="H131" s="237">
        <v>1</v>
      </c>
      <c r="I131" s="238"/>
      <c r="J131" s="239">
        <f>ROUND(I131*H131,2)</f>
        <v>0</v>
      </c>
      <c r="K131" s="235" t="s">
        <v>2824</v>
      </c>
      <c r="L131" s="46"/>
      <c r="M131" s="240" t="s">
        <v>19</v>
      </c>
      <c r="N131" s="241" t="s">
        <v>42</v>
      </c>
      <c r="O131" s="86"/>
      <c r="P131" s="242">
        <f>O131*H131</f>
        <v>0</v>
      </c>
      <c r="Q131" s="242">
        <v>0.00637</v>
      </c>
      <c r="R131" s="242">
        <f>Q131*H131</f>
        <v>0.00637</v>
      </c>
      <c r="S131" s="242">
        <v>0</v>
      </c>
      <c r="T131" s="24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4" t="s">
        <v>418</v>
      </c>
      <c r="AT131" s="244" t="s">
        <v>324</v>
      </c>
      <c r="AU131" s="244" t="s">
        <v>83</v>
      </c>
      <c r="AY131" s="19" t="s">
        <v>322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9" t="s">
        <v>83</v>
      </c>
      <c r="BK131" s="245">
        <f>ROUND(I131*H131,2)</f>
        <v>0</v>
      </c>
      <c r="BL131" s="19" t="s">
        <v>418</v>
      </c>
      <c r="BM131" s="244" t="s">
        <v>4501</v>
      </c>
    </row>
    <row r="132" spans="1:47" s="2" customFormat="1" ht="12">
      <c r="A132" s="40"/>
      <c r="B132" s="41"/>
      <c r="C132" s="42"/>
      <c r="D132" s="246" t="s">
        <v>330</v>
      </c>
      <c r="E132" s="42"/>
      <c r="F132" s="247" t="s">
        <v>4500</v>
      </c>
      <c r="G132" s="42"/>
      <c r="H132" s="42"/>
      <c r="I132" s="150"/>
      <c r="J132" s="42"/>
      <c r="K132" s="42"/>
      <c r="L132" s="46"/>
      <c r="M132" s="248"/>
      <c r="N132" s="249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330</v>
      </c>
      <c r="AU132" s="19" t="s">
        <v>83</v>
      </c>
    </row>
    <row r="133" spans="1:65" s="2" customFormat="1" ht="16.5" customHeight="1">
      <c r="A133" s="40"/>
      <c r="B133" s="41"/>
      <c r="C133" s="233" t="s">
        <v>8</v>
      </c>
      <c r="D133" s="233" t="s">
        <v>324</v>
      </c>
      <c r="E133" s="234" t="s">
        <v>4502</v>
      </c>
      <c r="F133" s="235" t="s">
        <v>4503</v>
      </c>
      <c r="G133" s="236" t="s">
        <v>546</v>
      </c>
      <c r="H133" s="237">
        <v>2</v>
      </c>
      <c r="I133" s="238"/>
      <c r="J133" s="239">
        <f>ROUND(I133*H133,2)</f>
        <v>0</v>
      </c>
      <c r="K133" s="235" t="s">
        <v>2824</v>
      </c>
      <c r="L133" s="46"/>
      <c r="M133" s="240" t="s">
        <v>19</v>
      </c>
      <c r="N133" s="241" t="s">
        <v>42</v>
      </c>
      <c r="O133" s="86"/>
      <c r="P133" s="242">
        <f>O133*H133</f>
        <v>0</v>
      </c>
      <c r="Q133" s="242">
        <v>0.00104</v>
      </c>
      <c r="R133" s="242">
        <f>Q133*H133</f>
        <v>0.00208</v>
      </c>
      <c r="S133" s="242">
        <v>0</v>
      </c>
      <c r="T133" s="24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4" t="s">
        <v>418</v>
      </c>
      <c r="AT133" s="244" t="s">
        <v>324</v>
      </c>
      <c r="AU133" s="244" t="s">
        <v>83</v>
      </c>
      <c r="AY133" s="19" t="s">
        <v>322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9" t="s">
        <v>83</v>
      </c>
      <c r="BK133" s="245">
        <f>ROUND(I133*H133,2)</f>
        <v>0</v>
      </c>
      <c r="BL133" s="19" t="s">
        <v>418</v>
      </c>
      <c r="BM133" s="244" t="s">
        <v>4504</v>
      </c>
    </row>
    <row r="134" spans="1:47" s="2" customFormat="1" ht="12">
      <c r="A134" s="40"/>
      <c r="B134" s="41"/>
      <c r="C134" s="42"/>
      <c r="D134" s="246" t="s">
        <v>330</v>
      </c>
      <c r="E134" s="42"/>
      <c r="F134" s="247" t="s">
        <v>4503</v>
      </c>
      <c r="G134" s="42"/>
      <c r="H134" s="42"/>
      <c r="I134" s="150"/>
      <c r="J134" s="42"/>
      <c r="K134" s="42"/>
      <c r="L134" s="46"/>
      <c r="M134" s="248"/>
      <c r="N134" s="24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330</v>
      </c>
      <c r="AU134" s="19" t="s">
        <v>83</v>
      </c>
    </row>
    <row r="135" spans="1:65" s="2" customFormat="1" ht="16.5" customHeight="1">
      <c r="A135" s="40"/>
      <c r="B135" s="41"/>
      <c r="C135" s="233" t="s">
        <v>418</v>
      </c>
      <c r="D135" s="233" t="s">
        <v>324</v>
      </c>
      <c r="E135" s="234" t="s">
        <v>4505</v>
      </c>
      <c r="F135" s="235" t="s">
        <v>4506</v>
      </c>
      <c r="G135" s="236" t="s">
        <v>546</v>
      </c>
      <c r="H135" s="237">
        <v>2</v>
      </c>
      <c r="I135" s="238"/>
      <c r="J135" s="239">
        <f>ROUND(I135*H135,2)</f>
        <v>0</v>
      </c>
      <c r="K135" s="235" t="s">
        <v>2824</v>
      </c>
      <c r="L135" s="46"/>
      <c r="M135" s="240" t="s">
        <v>19</v>
      </c>
      <c r="N135" s="241" t="s">
        <v>42</v>
      </c>
      <c r="O135" s="86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4" t="s">
        <v>418</v>
      </c>
      <c r="AT135" s="244" t="s">
        <v>324</v>
      </c>
      <c r="AU135" s="244" t="s">
        <v>83</v>
      </c>
      <c r="AY135" s="19" t="s">
        <v>322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9" t="s">
        <v>83</v>
      </c>
      <c r="BK135" s="245">
        <f>ROUND(I135*H135,2)</f>
        <v>0</v>
      </c>
      <c r="BL135" s="19" t="s">
        <v>418</v>
      </c>
      <c r="BM135" s="244" t="s">
        <v>4507</v>
      </c>
    </row>
    <row r="136" spans="1:47" s="2" customFormat="1" ht="12">
      <c r="A136" s="40"/>
      <c r="B136" s="41"/>
      <c r="C136" s="42"/>
      <c r="D136" s="246" t="s">
        <v>330</v>
      </c>
      <c r="E136" s="42"/>
      <c r="F136" s="247" t="s">
        <v>4506</v>
      </c>
      <c r="G136" s="42"/>
      <c r="H136" s="42"/>
      <c r="I136" s="150"/>
      <c r="J136" s="42"/>
      <c r="K136" s="42"/>
      <c r="L136" s="46"/>
      <c r="M136" s="248"/>
      <c r="N136" s="24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330</v>
      </c>
      <c r="AU136" s="19" t="s">
        <v>83</v>
      </c>
    </row>
    <row r="137" spans="1:65" s="2" customFormat="1" ht="16.5" customHeight="1">
      <c r="A137" s="40"/>
      <c r="B137" s="41"/>
      <c r="C137" s="233" t="s">
        <v>425</v>
      </c>
      <c r="D137" s="233" t="s">
        <v>324</v>
      </c>
      <c r="E137" s="234" t="s">
        <v>4508</v>
      </c>
      <c r="F137" s="235" t="s">
        <v>4509</v>
      </c>
      <c r="G137" s="236" t="s">
        <v>135</v>
      </c>
      <c r="H137" s="237">
        <v>32</v>
      </c>
      <c r="I137" s="238"/>
      <c r="J137" s="239">
        <f>ROUND(I137*H137,2)</f>
        <v>0</v>
      </c>
      <c r="K137" s="235" t="s">
        <v>2824</v>
      </c>
      <c r="L137" s="46"/>
      <c r="M137" s="240" t="s">
        <v>19</v>
      </c>
      <c r="N137" s="241" t="s">
        <v>42</v>
      </c>
      <c r="O137" s="86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4" t="s">
        <v>418</v>
      </c>
      <c r="AT137" s="244" t="s">
        <v>324</v>
      </c>
      <c r="AU137" s="244" t="s">
        <v>83</v>
      </c>
      <c r="AY137" s="19" t="s">
        <v>322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9" t="s">
        <v>83</v>
      </c>
      <c r="BK137" s="245">
        <f>ROUND(I137*H137,2)</f>
        <v>0</v>
      </c>
      <c r="BL137" s="19" t="s">
        <v>418</v>
      </c>
      <c r="BM137" s="244" t="s">
        <v>4510</v>
      </c>
    </row>
    <row r="138" spans="1:47" s="2" customFormat="1" ht="12">
      <c r="A138" s="40"/>
      <c r="B138" s="41"/>
      <c r="C138" s="42"/>
      <c r="D138" s="246" t="s">
        <v>330</v>
      </c>
      <c r="E138" s="42"/>
      <c r="F138" s="247" t="s">
        <v>4509</v>
      </c>
      <c r="G138" s="42"/>
      <c r="H138" s="42"/>
      <c r="I138" s="150"/>
      <c r="J138" s="42"/>
      <c r="K138" s="42"/>
      <c r="L138" s="46"/>
      <c r="M138" s="248"/>
      <c r="N138" s="24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330</v>
      </c>
      <c r="AU138" s="19" t="s">
        <v>83</v>
      </c>
    </row>
    <row r="139" spans="1:65" s="2" customFormat="1" ht="16.5" customHeight="1">
      <c r="A139" s="40"/>
      <c r="B139" s="41"/>
      <c r="C139" s="233" t="s">
        <v>447</v>
      </c>
      <c r="D139" s="233" t="s">
        <v>324</v>
      </c>
      <c r="E139" s="234" t="s">
        <v>4511</v>
      </c>
      <c r="F139" s="235" t="s">
        <v>4512</v>
      </c>
      <c r="G139" s="236" t="s">
        <v>546</v>
      </c>
      <c r="H139" s="237">
        <v>1</v>
      </c>
      <c r="I139" s="238"/>
      <c r="J139" s="239">
        <f>ROUND(I139*H139,2)</f>
        <v>0</v>
      </c>
      <c r="K139" s="235" t="s">
        <v>2824</v>
      </c>
      <c r="L139" s="46"/>
      <c r="M139" s="240" t="s">
        <v>19</v>
      </c>
      <c r="N139" s="241" t="s">
        <v>42</v>
      </c>
      <c r="O139" s="86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4" t="s">
        <v>418</v>
      </c>
      <c r="AT139" s="244" t="s">
        <v>324</v>
      </c>
      <c r="AU139" s="244" t="s">
        <v>83</v>
      </c>
      <c r="AY139" s="19" t="s">
        <v>322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9" t="s">
        <v>83</v>
      </c>
      <c r="BK139" s="245">
        <f>ROUND(I139*H139,2)</f>
        <v>0</v>
      </c>
      <c r="BL139" s="19" t="s">
        <v>418</v>
      </c>
      <c r="BM139" s="244" t="s">
        <v>4513</v>
      </c>
    </row>
    <row r="140" spans="1:47" s="2" customFormat="1" ht="12">
      <c r="A140" s="40"/>
      <c r="B140" s="41"/>
      <c r="C140" s="42"/>
      <c r="D140" s="246" t="s">
        <v>330</v>
      </c>
      <c r="E140" s="42"/>
      <c r="F140" s="247" t="s">
        <v>4514</v>
      </c>
      <c r="G140" s="42"/>
      <c r="H140" s="42"/>
      <c r="I140" s="150"/>
      <c r="J140" s="42"/>
      <c r="K140" s="42"/>
      <c r="L140" s="46"/>
      <c r="M140" s="248"/>
      <c r="N140" s="24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330</v>
      </c>
      <c r="AU140" s="19" t="s">
        <v>83</v>
      </c>
    </row>
    <row r="141" spans="1:65" s="2" customFormat="1" ht="16.5" customHeight="1">
      <c r="A141" s="40"/>
      <c r="B141" s="41"/>
      <c r="C141" s="233" t="s">
        <v>455</v>
      </c>
      <c r="D141" s="233" t="s">
        <v>324</v>
      </c>
      <c r="E141" s="234" t="s">
        <v>4515</v>
      </c>
      <c r="F141" s="235" t="s">
        <v>4516</v>
      </c>
      <c r="G141" s="236" t="s">
        <v>546</v>
      </c>
      <c r="H141" s="237">
        <v>2</v>
      </c>
      <c r="I141" s="238"/>
      <c r="J141" s="239">
        <f>ROUND(I141*H141,2)</f>
        <v>0</v>
      </c>
      <c r="K141" s="235" t="s">
        <v>2824</v>
      </c>
      <c r="L141" s="46"/>
      <c r="M141" s="240" t="s">
        <v>19</v>
      </c>
      <c r="N141" s="241" t="s">
        <v>42</v>
      </c>
      <c r="O141" s="86"/>
      <c r="P141" s="242">
        <f>O141*H141</f>
        <v>0</v>
      </c>
      <c r="Q141" s="242">
        <v>0.00037</v>
      </c>
      <c r="R141" s="242">
        <f>Q141*H141</f>
        <v>0.00074</v>
      </c>
      <c r="S141" s="242">
        <v>0</v>
      </c>
      <c r="T141" s="24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4" t="s">
        <v>418</v>
      </c>
      <c r="AT141" s="244" t="s">
        <v>324</v>
      </c>
      <c r="AU141" s="244" t="s">
        <v>83</v>
      </c>
      <c r="AY141" s="19" t="s">
        <v>322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9" t="s">
        <v>83</v>
      </c>
      <c r="BK141" s="245">
        <f>ROUND(I141*H141,2)</f>
        <v>0</v>
      </c>
      <c r="BL141" s="19" t="s">
        <v>418</v>
      </c>
      <c r="BM141" s="244" t="s">
        <v>4517</v>
      </c>
    </row>
    <row r="142" spans="1:47" s="2" customFormat="1" ht="12">
      <c r="A142" s="40"/>
      <c r="B142" s="41"/>
      <c r="C142" s="42"/>
      <c r="D142" s="246" t="s">
        <v>330</v>
      </c>
      <c r="E142" s="42"/>
      <c r="F142" s="247" t="s">
        <v>4516</v>
      </c>
      <c r="G142" s="42"/>
      <c r="H142" s="42"/>
      <c r="I142" s="150"/>
      <c r="J142" s="42"/>
      <c r="K142" s="42"/>
      <c r="L142" s="46"/>
      <c r="M142" s="248"/>
      <c r="N142" s="24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330</v>
      </c>
      <c r="AU142" s="19" t="s">
        <v>83</v>
      </c>
    </row>
    <row r="143" spans="1:65" s="2" customFormat="1" ht="16.5" customHeight="1">
      <c r="A143" s="40"/>
      <c r="B143" s="41"/>
      <c r="C143" s="233" t="s">
        <v>464</v>
      </c>
      <c r="D143" s="233" t="s">
        <v>324</v>
      </c>
      <c r="E143" s="234" t="s">
        <v>4518</v>
      </c>
      <c r="F143" s="235" t="s">
        <v>4519</v>
      </c>
      <c r="G143" s="236" t="s">
        <v>546</v>
      </c>
      <c r="H143" s="237">
        <v>2</v>
      </c>
      <c r="I143" s="238"/>
      <c r="J143" s="239">
        <f>ROUND(I143*H143,2)</f>
        <v>0</v>
      </c>
      <c r="K143" s="235" t="s">
        <v>2824</v>
      </c>
      <c r="L143" s="46"/>
      <c r="M143" s="240" t="s">
        <v>19</v>
      </c>
      <c r="N143" s="241" t="s">
        <v>42</v>
      </c>
      <c r="O143" s="86"/>
      <c r="P143" s="242">
        <f>O143*H143</f>
        <v>0</v>
      </c>
      <c r="Q143" s="242">
        <v>0.00066</v>
      </c>
      <c r="R143" s="242">
        <f>Q143*H143</f>
        <v>0.00132</v>
      </c>
      <c r="S143" s="242">
        <v>0</v>
      </c>
      <c r="T143" s="24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4" t="s">
        <v>418</v>
      </c>
      <c r="AT143" s="244" t="s">
        <v>324</v>
      </c>
      <c r="AU143" s="244" t="s">
        <v>83</v>
      </c>
      <c r="AY143" s="19" t="s">
        <v>322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9" t="s">
        <v>83</v>
      </c>
      <c r="BK143" s="245">
        <f>ROUND(I143*H143,2)</f>
        <v>0</v>
      </c>
      <c r="BL143" s="19" t="s">
        <v>418</v>
      </c>
      <c r="BM143" s="244" t="s">
        <v>4520</v>
      </c>
    </row>
    <row r="144" spans="1:47" s="2" customFormat="1" ht="12">
      <c r="A144" s="40"/>
      <c r="B144" s="41"/>
      <c r="C144" s="42"/>
      <c r="D144" s="246" t="s">
        <v>330</v>
      </c>
      <c r="E144" s="42"/>
      <c r="F144" s="247" t="s">
        <v>4519</v>
      </c>
      <c r="G144" s="42"/>
      <c r="H144" s="42"/>
      <c r="I144" s="150"/>
      <c r="J144" s="42"/>
      <c r="K144" s="42"/>
      <c r="L144" s="46"/>
      <c r="M144" s="248"/>
      <c r="N144" s="24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330</v>
      </c>
      <c r="AU144" s="19" t="s">
        <v>83</v>
      </c>
    </row>
    <row r="145" spans="1:65" s="2" customFormat="1" ht="16.5" customHeight="1">
      <c r="A145" s="40"/>
      <c r="B145" s="41"/>
      <c r="C145" s="233" t="s">
        <v>7</v>
      </c>
      <c r="D145" s="233" t="s">
        <v>324</v>
      </c>
      <c r="E145" s="234" t="s">
        <v>4521</v>
      </c>
      <c r="F145" s="235" t="s">
        <v>4522</v>
      </c>
      <c r="G145" s="236" t="s">
        <v>546</v>
      </c>
      <c r="H145" s="237">
        <v>1</v>
      </c>
      <c r="I145" s="238"/>
      <c r="J145" s="239">
        <f>ROUND(I145*H145,2)</f>
        <v>0</v>
      </c>
      <c r="K145" s="235" t="s">
        <v>2824</v>
      </c>
      <c r="L145" s="46"/>
      <c r="M145" s="240" t="s">
        <v>19</v>
      </c>
      <c r="N145" s="241" t="s">
        <v>42</v>
      </c>
      <c r="O145" s="86"/>
      <c r="P145" s="242">
        <f>O145*H145</f>
        <v>0</v>
      </c>
      <c r="Q145" s="242">
        <v>0.00017</v>
      </c>
      <c r="R145" s="242">
        <f>Q145*H145</f>
        <v>0.00017</v>
      </c>
      <c r="S145" s="242">
        <v>0</v>
      </c>
      <c r="T145" s="24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4" t="s">
        <v>418</v>
      </c>
      <c r="AT145" s="244" t="s">
        <v>324</v>
      </c>
      <c r="AU145" s="244" t="s">
        <v>83</v>
      </c>
      <c r="AY145" s="19" t="s">
        <v>322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9" t="s">
        <v>83</v>
      </c>
      <c r="BK145" s="245">
        <f>ROUND(I145*H145,2)</f>
        <v>0</v>
      </c>
      <c r="BL145" s="19" t="s">
        <v>418</v>
      </c>
      <c r="BM145" s="244" t="s">
        <v>4523</v>
      </c>
    </row>
    <row r="146" spans="1:47" s="2" customFormat="1" ht="12">
      <c r="A146" s="40"/>
      <c r="B146" s="41"/>
      <c r="C146" s="42"/>
      <c r="D146" s="246" t="s">
        <v>330</v>
      </c>
      <c r="E146" s="42"/>
      <c r="F146" s="247" t="s">
        <v>4522</v>
      </c>
      <c r="G146" s="42"/>
      <c r="H146" s="42"/>
      <c r="I146" s="150"/>
      <c r="J146" s="42"/>
      <c r="K146" s="42"/>
      <c r="L146" s="46"/>
      <c r="M146" s="248"/>
      <c r="N146" s="24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330</v>
      </c>
      <c r="AU146" s="19" t="s">
        <v>83</v>
      </c>
    </row>
    <row r="147" spans="1:65" s="2" customFormat="1" ht="16.5" customHeight="1">
      <c r="A147" s="40"/>
      <c r="B147" s="41"/>
      <c r="C147" s="233" t="s">
        <v>475</v>
      </c>
      <c r="D147" s="233" t="s">
        <v>324</v>
      </c>
      <c r="E147" s="234" t="s">
        <v>4524</v>
      </c>
      <c r="F147" s="235" t="s">
        <v>4525</v>
      </c>
      <c r="G147" s="236" t="s">
        <v>750</v>
      </c>
      <c r="H147" s="237">
        <v>2</v>
      </c>
      <c r="I147" s="238"/>
      <c r="J147" s="239">
        <f>ROUND(I147*H147,2)</f>
        <v>0</v>
      </c>
      <c r="K147" s="235" t="s">
        <v>2824</v>
      </c>
      <c r="L147" s="46"/>
      <c r="M147" s="240" t="s">
        <v>19</v>
      </c>
      <c r="N147" s="241" t="s">
        <v>42</v>
      </c>
      <c r="O147" s="86"/>
      <c r="P147" s="242">
        <f>O147*H147</f>
        <v>0</v>
      </c>
      <c r="Q147" s="242">
        <v>0.0006</v>
      </c>
      <c r="R147" s="242">
        <f>Q147*H147</f>
        <v>0.0012</v>
      </c>
      <c r="S147" s="242">
        <v>0</v>
      </c>
      <c r="T147" s="243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4" t="s">
        <v>418</v>
      </c>
      <c r="AT147" s="244" t="s">
        <v>324</v>
      </c>
      <c r="AU147" s="244" t="s">
        <v>83</v>
      </c>
      <c r="AY147" s="19" t="s">
        <v>322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9" t="s">
        <v>83</v>
      </c>
      <c r="BK147" s="245">
        <f>ROUND(I147*H147,2)</f>
        <v>0</v>
      </c>
      <c r="BL147" s="19" t="s">
        <v>418</v>
      </c>
      <c r="BM147" s="244" t="s">
        <v>4526</v>
      </c>
    </row>
    <row r="148" spans="1:47" s="2" customFormat="1" ht="12">
      <c r="A148" s="40"/>
      <c r="B148" s="41"/>
      <c r="C148" s="42"/>
      <c r="D148" s="246" t="s">
        <v>330</v>
      </c>
      <c r="E148" s="42"/>
      <c r="F148" s="247" t="s">
        <v>4525</v>
      </c>
      <c r="G148" s="42"/>
      <c r="H148" s="42"/>
      <c r="I148" s="150"/>
      <c r="J148" s="42"/>
      <c r="K148" s="42"/>
      <c r="L148" s="46"/>
      <c r="M148" s="248"/>
      <c r="N148" s="249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330</v>
      </c>
      <c r="AU148" s="19" t="s">
        <v>83</v>
      </c>
    </row>
    <row r="149" spans="1:65" s="2" customFormat="1" ht="16.5" customHeight="1">
      <c r="A149" s="40"/>
      <c r="B149" s="41"/>
      <c r="C149" s="233" t="s">
        <v>483</v>
      </c>
      <c r="D149" s="233" t="s">
        <v>324</v>
      </c>
      <c r="E149" s="234" t="s">
        <v>4527</v>
      </c>
      <c r="F149" s="235" t="s">
        <v>4528</v>
      </c>
      <c r="G149" s="236" t="s">
        <v>750</v>
      </c>
      <c r="H149" s="237">
        <v>1</v>
      </c>
      <c r="I149" s="238"/>
      <c r="J149" s="239">
        <f>ROUND(I149*H149,2)</f>
        <v>0</v>
      </c>
      <c r="K149" s="235" t="s">
        <v>2824</v>
      </c>
      <c r="L149" s="46"/>
      <c r="M149" s="240" t="s">
        <v>19</v>
      </c>
      <c r="N149" s="241" t="s">
        <v>42</v>
      </c>
      <c r="O149" s="86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4" t="s">
        <v>418</v>
      </c>
      <c r="AT149" s="244" t="s">
        <v>324</v>
      </c>
      <c r="AU149" s="244" t="s">
        <v>83</v>
      </c>
      <c r="AY149" s="19" t="s">
        <v>322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9" t="s">
        <v>83</v>
      </c>
      <c r="BK149" s="245">
        <f>ROUND(I149*H149,2)</f>
        <v>0</v>
      </c>
      <c r="BL149" s="19" t="s">
        <v>418</v>
      </c>
      <c r="BM149" s="244" t="s">
        <v>4529</v>
      </c>
    </row>
    <row r="150" spans="1:47" s="2" customFormat="1" ht="12">
      <c r="A150" s="40"/>
      <c r="B150" s="41"/>
      <c r="C150" s="42"/>
      <c r="D150" s="246" t="s">
        <v>330</v>
      </c>
      <c r="E150" s="42"/>
      <c r="F150" s="247" t="s">
        <v>4528</v>
      </c>
      <c r="G150" s="42"/>
      <c r="H150" s="42"/>
      <c r="I150" s="150"/>
      <c r="J150" s="42"/>
      <c r="K150" s="42"/>
      <c r="L150" s="46"/>
      <c r="M150" s="248"/>
      <c r="N150" s="24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330</v>
      </c>
      <c r="AU150" s="19" t="s">
        <v>83</v>
      </c>
    </row>
    <row r="151" spans="1:65" s="2" customFormat="1" ht="16.5" customHeight="1">
      <c r="A151" s="40"/>
      <c r="B151" s="41"/>
      <c r="C151" s="233" t="s">
        <v>489</v>
      </c>
      <c r="D151" s="233" t="s">
        <v>324</v>
      </c>
      <c r="E151" s="234" t="s">
        <v>4530</v>
      </c>
      <c r="F151" s="235" t="s">
        <v>4531</v>
      </c>
      <c r="G151" s="236" t="s">
        <v>750</v>
      </c>
      <c r="H151" s="237">
        <v>1</v>
      </c>
      <c r="I151" s="238"/>
      <c r="J151" s="239">
        <f>ROUND(I151*H151,2)</f>
        <v>0</v>
      </c>
      <c r="K151" s="235" t="s">
        <v>2824</v>
      </c>
      <c r="L151" s="46"/>
      <c r="M151" s="240" t="s">
        <v>19</v>
      </c>
      <c r="N151" s="241" t="s">
        <v>42</v>
      </c>
      <c r="O151" s="86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4" t="s">
        <v>418</v>
      </c>
      <c r="AT151" s="244" t="s">
        <v>324</v>
      </c>
      <c r="AU151" s="244" t="s">
        <v>83</v>
      </c>
      <c r="AY151" s="19" t="s">
        <v>322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9" t="s">
        <v>83</v>
      </c>
      <c r="BK151" s="245">
        <f>ROUND(I151*H151,2)</f>
        <v>0</v>
      </c>
      <c r="BL151" s="19" t="s">
        <v>418</v>
      </c>
      <c r="BM151" s="244" t="s">
        <v>4532</v>
      </c>
    </row>
    <row r="152" spans="1:47" s="2" customFormat="1" ht="12">
      <c r="A152" s="40"/>
      <c r="B152" s="41"/>
      <c r="C152" s="42"/>
      <c r="D152" s="246" t="s">
        <v>330</v>
      </c>
      <c r="E152" s="42"/>
      <c r="F152" s="247" t="s">
        <v>4531</v>
      </c>
      <c r="G152" s="42"/>
      <c r="H152" s="42"/>
      <c r="I152" s="150"/>
      <c r="J152" s="42"/>
      <c r="K152" s="42"/>
      <c r="L152" s="46"/>
      <c r="M152" s="248"/>
      <c r="N152" s="249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330</v>
      </c>
      <c r="AU152" s="19" t="s">
        <v>83</v>
      </c>
    </row>
    <row r="153" spans="1:63" s="12" customFormat="1" ht="22.8" customHeight="1">
      <c r="A153" s="12"/>
      <c r="B153" s="217"/>
      <c r="C153" s="218"/>
      <c r="D153" s="219" t="s">
        <v>69</v>
      </c>
      <c r="E153" s="231" t="s">
        <v>2108</v>
      </c>
      <c r="F153" s="231" t="s">
        <v>2109</v>
      </c>
      <c r="G153" s="218"/>
      <c r="H153" s="218"/>
      <c r="I153" s="221"/>
      <c r="J153" s="232">
        <f>BK153</f>
        <v>0</v>
      </c>
      <c r="K153" s="218"/>
      <c r="L153" s="223"/>
      <c r="M153" s="224"/>
      <c r="N153" s="225"/>
      <c r="O153" s="225"/>
      <c r="P153" s="226">
        <f>SUM(P154:P156)</f>
        <v>0</v>
      </c>
      <c r="Q153" s="225"/>
      <c r="R153" s="226">
        <f>SUM(R154:R156)</f>
        <v>2E-05</v>
      </c>
      <c r="S153" s="225"/>
      <c r="T153" s="227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8" t="s">
        <v>83</v>
      </c>
      <c r="AT153" s="229" t="s">
        <v>69</v>
      </c>
      <c r="AU153" s="229" t="s">
        <v>77</v>
      </c>
      <c r="AY153" s="228" t="s">
        <v>322</v>
      </c>
      <c r="BK153" s="230">
        <f>SUM(BK154:BK156)</f>
        <v>0</v>
      </c>
    </row>
    <row r="154" spans="1:65" s="2" customFormat="1" ht="16.5" customHeight="1">
      <c r="A154" s="40"/>
      <c r="B154" s="41"/>
      <c r="C154" s="233" t="s">
        <v>503</v>
      </c>
      <c r="D154" s="233" t="s">
        <v>324</v>
      </c>
      <c r="E154" s="234" t="s">
        <v>4533</v>
      </c>
      <c r="F154" s="235" t="s">
        <v>4534</v>
      </c>
      <c r="G154" s="236" t="s">
        <v>546</v>
      </c>
      <c r="H154" s="237">
        <v>2</v>
      </c>
      <c r="I154" s="238"/>
      <c r="J154" s="239">
        <f>ROUND(I154*H154,2)</f>
        <v>0</v>
      </c>
      <c r="K154" s="235" t="s">
        <v>2824</v>
      </c>
      <c r="L154" s="46"/>
      <c r="M154" s="240" t="s">
        <v>19</v>
      </c>
      <c r="N154" s="241" t="s">
        <v>42</v>
      </c>
      <c r="O154" s="86"/>
      <c r="P154" s="242">
        <f>O154*H154</f>
        <v>0</v>
      </c>
      <c r="Q154" s="242">
        <v>1E-05</v>
      </c>
      <c r="R154" s="242">
        <f>Q154*H154</f>
        <v>2E-05</v>
      </c>
      <c r="S154" s="242">
        <v>0</v>
      </c>
      <c r="T154" s="24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4" t="s">
        <v>418</v>
      </c>
      <c r="AT154" s="244" t="s">
        <v>324</v>
      </c>
      <c r="AU154" s="244" t="s">
        <v>83</v>
      </c>
      <c r="AY154" s="19" t="s">
        <v>322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9" t="s">
        <v>83</v>
      </c>
      <c r="BK154" s="245">
        <f>ROUND(I154*H154,2)</f>
        <v>0</v>
      </c>
      <c r="BL154" s="19" t="s">
        <v>418</v>
      </c>
      <c r="BM154" s="244" t="s">
        <v>4535</v>
      </c>
    </row>
    <row r="155" spans="1:47" s="2" customFormat="1" ht="12">
      <c r="A155" s="40"/>
      <c r="B155" s="41"/>
      <c r="C155" s="42"/>
      <c r="D155" s="246" t="s">
        <v>330</v>
      </c>
      <c r="E155" s="42"/>
      <c r="F155" s="247" t="s">
        <v>4534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330</v>
      </c>
      <c r="AU155" s="19" t="s">
        <v>83</v>
      </c>
    </row>
    <row r="156" spans="1:47" s="2" customFormat="1" ht="12">
      <c r="A156" s="40"/>
      <c r="B156" s="41"/>
      <c r="C156" s="42"/>
      <c r="D156" s="246" t="s">
        <v>387</v>
      </c>
      <c r="E156" s="42"/>
      <c r="F156" s="282" t="s">
        <v>4536</v>
      </c>
      <c r="G156" s="42"/>
      <c r="H156" s="42"/>
      <c r="I156" s="150"/>
      <c r="J156" s="42"/>
      <c r="K156" s="42"/>
      <c r="L156" s="46"/>
      <c r="M156" s="248"/>
      <c r="N156" s="249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387</v>
      </c>
      <c r="AU156" s="19" t="s">
        <v>83</v>
      </c>
    </row>
    <row r="157" spans="1:63" s="12" customFormat="1" ht="22.8" customHeight="1">
      <c r="A157" s="12"/>
      <c r="B157" s="217"/>
      <c r="C157" s="218"/>
      <c r="D157" s="219" t="s">
        <v>69</v>
      </c>
      <c r="E157" s="231" t="s">
        <v>2700</v>
      </c>
      <c r="F157" s="231" t="s">
        <v>4537</v>
      </c>
      <c r="G157" s="218"/>
      <c r="H157" s="218"/>
      <c r="I157" s="221"/>
      <c r="J157" s="232">
        <f>BK157</f>
        <v>0</v>
      </c>
      <c r="K157" s="218"/>
      <c r="L157" s="223"/>
      <c r="M157" s="224"/>
      <c r="N157" s="225"/>
      <c r="O157" s="225"/>
      <c r="P157" s="226">
        <f>SUM(P158:P159)</f>
        <v>0</v>
      </c>
      <c r="Q157" s="225"/>
      <c r="R157" s="226">
        <f>SUM(R158:R159)</f>
        <v>0.00031</v>
      </c>
      <c r="S157" s="225"/>
      <c r="T157" s="227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8" t="s">
        <v>83</v>
      </c>
      <c r="AT157" s="229" t="s">
        <v>69</v>
      </c>
      <c r="AU157" s="229" t="s">
        <v>77</v>
      </c>
      <c r="AY157" s="228" t="s">
        <v>322</v>
      </c>
      <c r="BK157" s="230">
        <f>SUM(BK158:BK159)</f>
        <v>0</v>
      </c>
    </row>
    <row r="158" spans="1:65" s="2" customFormat="1" ht="16.5" customHeight="1">
      <c r="A158" s="40"/>
      <c r="B158" s="41"/>
      <c r="C158" s="233" t="s">
        <v>518</v>
      </c>
      <c r="D158" s="233" t="s">
        <v>324</v>
      </c>
      <c r="E158" s="234" t="s">
        <v>4538</v>
      </c>
      <c r="F158" s="235" t="s">
        <v>4539</v>
      </c>
      <c r="G158" s="236" t="s">
        <v>128</v>
      </c>
      <c r="H158" s="237">
        <v>1</v>
      </c>
      <c r="I158" s="238"/>
      <c r="J158" s="239">
        <f>ROUND(I158*H158,2)</f>
        <v>0</v>
      </c>
      <c r="K158" s="235" t="s">
        <v>2824</v>
      </c>
      <c r="L158" s="46"/>
      <c r="M158" s="240" t="s">
        <v>19</v>
      </c>
      <c r="N158" s="241" t="s">
        <v>42</v>
      </c>
      <c r="O158" s="86"/>
      <c r="P158" s="242">
        <f>O158*H158</f>
        <v>0</v>
      </c>
      <c r="Q158" s="242">
        <v>0.00031</v>
      </c>
      <c r="R158" s="242">
        <f>Q158*H158</f>
        <v>0.00031</v>
      </c>
      <c r="S158" s="242">
        <v>0</v>
      </c>
      <c r="T158" s="243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4" t="s">
        <v>418</v>
      </c>
      <c r="AT158" s="244" t="s">
        <v>324</v>
      </c>
      <c r="AU158" s="244" t="s">
        <v>83</v>
      </c>
      <c r="AY158" s="19" t="s">
        <v>322</v>
      </c>
      <c r="BE158" s="245">
        <f>IF(N158="základní",J158,0)</f>
        <v>0</v>
      </c>
      <c r="BF158" s="245">
        <f>IF(N158="snížená",J158,0)</f>
        <v>0</v>
      </c>
      <c r="BG158" s="245">
        <f>IF(N158="zákl. přenesená",J158,0)</f>
        <v>0</v>
      </c>
      <c r="BH158" s="245">
        <f>IF(N158="sníž. přenesená",J158,0)</f>
        <v>0</v>
      </c>
      <c r="BI158" s="245">
        <f>IF(N158="nulová",J158,0)</f>
        <v>0</v>
      </c>
      <c r="BJ158" s="19" t="s">
        <v>83</v>
      </c>
      <c r="BK158" s="245">
        <f>ROUND(I158*H158,2)</f>
        <v>0</v>
      </c>
      <c r="BL158" s="19" t="s">
        <v>418</v>
      </c>
      <c r="BM158" s="244" t="s">
        <v>4540</v>
      </c>
    </row>
    <row r="159" spans="1:47" s="2" customFormat="1" ht="12">
      <c r="A159" s="40"/>
      <c r="B159" s="41"/>
      <c r="C159" s="42"/>
      <c r="D159" s="246" t="s">
        <v>330</v>
      </c>
      <c r="E159" s="42"/>
      <c r="F159" s="247" t="s">
        <v>4539</v>
      </c>
      <c r="G159" s="42"/>
      <c r="H159" s="42"/>
      <c r="I159" s="150"/>
      <c r="J159" s="42"/>
      <c r="K159" s="42"/>
      <c r="L159" s="46"/>
      <c r="M159" s="248"/>
      <c r="N159" s="249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330</v>
      </c>
      <c r="AU159" s="19" t="s">
        <v>83</v>
      </c>
    </row>
    <row r="160" spans="1:63" s="12" customFormat="1" ht="22.8" customHeight="1">
      <c r="A160" s="12"/>
      <c r="B160" s="217"/>
      <c r="C160" s="218"/>
      <c r="D160" s="219" t="s">
        <v>69</v>
      </c>
      <c r="E160" s="231" t="s">
        <v>1102</v>
      </c>
      <c r="F160" s="231" t="s">
        <v>3211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SUM(P161:P162)</f>
        <v>0</v>
      </c>
      <c r="Q160" s="225"/>
      <c r="R160" s="226">
        <f>SUM(R161:R162)</f>
        <v>0.00474</v>
      </c>
      <c r="S160" s="225"/>
      <c r="T160" s="227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83</v>
      </c>
      <c r="AT160" s="229" t="s">
        <v>69</v>
      </c>
      <c r="AU160" s="229" t="s">
        <v>77</v>
      </c>
      <c r="AY160" s="228" t="s">
        <v>322</v>
      </c>
      <c r="BK160" s="230">
        <f>SUM(BK161:BK162)</f>
        <v>0</v>
      </c>
    </row>
    <row r="161" spans="1:65" s="2" customFormat="1" ht="16.5" customHeight="1">
      <c r="A161" s="40"/>
      <c r="B161" s="41"/>
      <c r="C161" s="233" t="s">
        <v>524</v>
      </c>
      <c r="D161" s="233" t="s">
        <v>324</v>
      </c>
      <c r="E161" s="234" t="s">
        <v>3212</v>
      </c>
      <c r="F161" s="235" t="s">
        <v>3213</v>
      </c>
      <c r="G161" s="236" t="s">
        <v>128</v>
      </c>
      <c r="H161" s="237">
        <v>3</v>
      </c>
      <c r="I161" s="238"/>
      <c r="J161" s="239">
        <f>ROUND(I161*H161,2)</f>
        <v>0</v>
      </c>
      <c r="K161" s="235" t="s">
        <v>2824</v>
      </c>
      <c r="L161" s="46"/>
      <c r="M161" s="240" t="s">
        <v>19</v>
      </c>
      <c r="N161" s="241" t="s">
        <v>42</v>
      </c>
      <c r="O161" s="86"/>
      <c r="P161" s="242">
        <f>O161*H161</f>
        <v>0</v>
      </c>
      <c r="Q161" s="242">
        <v>0.00158</v>
      </c>
      <c r="R161" s="242">
        <f>Q161*H161</f>
        <v>0.00474</v>
      </c>
      <c r="S161" s="242">
        <v>0</v>
      </c>
      <c r="T161" s="24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4" t="s">
        <v>418</v>
      </c>
      <c r="AT161" s="244" t="s">
        <v>324</v>
      </c>
      <c r="AU161" s="244" t="s">
        <v>83</v>
      </c>
      <c r="AY161" s="19" t="s">
        <v>322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9" t="s">
        <v>83</v>
      </c>
      <c r="BK161" s="245">
        <f>ROUND(I161*H161,2)</f>
        <v>0</v>
      </c>
      <c r="BL161" s="19" t="s">
        <v>418</v>
      </c>
      <c r="BM161" s="244" t="s">
        <v>4541</v>
      </c>
    </row>
    <row r="162" spans="1:47" s="2" customFormat="1" ht="12">
      <c r="A162" s="40"/>
      <c r="B162" s="41"/>
      <c r="C162" s="42"/>
      <c r="D162" s="246" t="s">
        <v>330</v>
      </c>
      <c r="E162" s="42"/>
      <c r="F162" s="247" t="s">
        <v>3213</v>
      </c>
      <c r="G162" s="42"/>
      <c r="H162" s="42"/>
      <c r="I162" s="150"/>
      <c r="J162" s="42"/>
      <c r="K162" s="42"/>
      <c r="L162" s="46"/>
      <c r="M162" s="248"/>
      <c r="N162" s="24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330</v>
      </c>
      <c r="AU162" s="19" t="s">
        <v>83</v>
      </c>
    </row>
    <row r="163" spans="1:63" s="12" customFormat="1" ht="22.8" customHeight="1">
      <c r="A163" s="12"/>
      <c r="B163" s="217"/>
      <c r="C163" s="218"/>
      <c r="D163" s="219" t="s">
        <v>69</v>
      </c>
      <c r="E163" s="231" t="s">
        <v>1115</v>
      </c>
      <c r="F163" s="231" t="s">
        <v>4542</v>
      </c>
      <c r="G163" s="218"/>
      <c r="H163" s="218"/>
      <c r="I163" s="221"/>
      <c r="J163" s="232">
        <f>BK163</f>
        <v>0</v>
      </c>
      <c r="K163" s="218"/>
      <c r="L163" s="223"/>
      <c r="M163" s="224"/>
      <c r="N163" s="225"/>
      <c r="O163" s="225"/>
      <c r="P163" s="226">
        <f>SUM(P164:P169)</f>
        <v>0</v>
      </c>
      <c r="Q163" s="225"/>
      <c r="R163" s="226">
        <f>SUM(R164:R169)</f>
        <v>0.1012</v>
      </c>
      <c r="S163" s="225"/>
      <c r="T163" s="227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8" t="s">
        <v>83</v>
      </c>
      <c r="AT163" s="229" t="s">
        <v>69</v>
      </c>
      <c r="AU163" s="229" t="s">
        <v>77</v>
      </c>
      <c r="AY163" s="228" t="s">
        <v>322</v>
      </c>
      <c r="BK163" s="230">
        <f>SUM(BK164:BK169)</f>
        <v>0</v>
      </c>
    </row>
    <row r="164" spans="1:65" s="2" customFormat="1" ht="16.5" customHeight="1">
      <c r="A164" s="40"/>
      <c r="B164" s="41"/>
      <c r="C164" s="233" t="s">
        <v>529</v>
      </c>
      <c r="D164" s="233" t="s">
        <v>324</v>
      </c>
      <c r="E164" s="234" t="s">
        <v>4543</v>
      </c>
      <c r="F164" s="235" t="s">
        <v>4544</v>
      </c>
      <c r="G164" s="236" t="s">
        <v>135</v>
      </c>
      <c r="H164" s="237">
        <v>2</v>
      </c>
      <c r="I164" s="238"/>
      <c r="J164" s="239">
        <f>ROUND(I164*H164,2)</f>
        <v>0</v>
      </c>
      <c r="K164" s="235" t="s">
        <v>2824</v>
      </c>
      <c r="L164" s="46"/>
      <c r="M164" s="240" t="s">
        <v>19</v>
      </c>
      <c r="N164" s="241" t="s">
        <v>42</v>
      </c>
      <c r="O164" s="86"/>
      <c r="P164" s="242">
        <f>O164*H164</f>
        <v>0</v>
      </c>
      <c r="Q164" s="242">
        <v>0.00225</v>
      </c>
      <c r="R164" s="242">
        <f>Q164*H164</f>
        <v>0.0045</v>
      </c>
      <c r="S164" s="242">
        <v>0</v>
      </c>
      <c r="T164" s="243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4" t="s">
        <v>418</v>
      </c>
      <c r="AT164" s="244" t="s">
        <v>324</v>
      </c>
      <c r="AU164" s="244" t="s">
        <v>83</v>
      </c>
      <c r="AY164" s="19" t="s">
        <v>322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9" t="s">
        <v>83</v>
      </c>
      <c r="BK164" s="245">
        <f>ROUND(I164*H164,2)</f>
        <v>0</v>
      </c>
      <c r="BL164" s="19" t="s">
        <v>418</v>
      </c>
      <c r="BM164" s="244" t="s">
        <v>4545</v>
      </c>
    </row>
    <row r="165" spans="1:47" s="2" customFormat="1" ht="12">
      <c r="A165" s="40"/>
      <c r="B165" s="41"/>
      <c r="C165" s="42"/>
      <c r="D165" s="246" t="s">
        <v>330</v>
      </c>
      <c r="E165" s="42"/>
      <c r="F165" s="247" t="s">
        <v>4544</v>
      </c>
      <c r="G165" s="42"/>
      <c r="H165" s="42"/>
      <c r="I165" s="150"/>
      <c r="J165" s="42"/>
      <c r="K165" s="42"/>
      <c r="L165" s="46"/>
      <c r="M165" s="248"/>
      <c r="N165" s="249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330</v>
      </c>
      <c r="AU165" s="19" t="s">
        <v>83</v>
      </c>
    </row>
    <row r="166" spans="1:65" s="2" customFormat="1" ht="16.5" customHeight="1">
      <c r="A166" s="40"/>
      <c r="B166" s="41"/>
      <c r="C166" s="233" t="s">
        <v>537</v>
      </c>
      <c r="D166" s="233" t="s">
        <v>324</v>
      </c>
      <c r="E166" s="234" t="s">
        <v>4546</v>
      </c>
      <c r="F166" s="235" t="s">
        <v>4547</v>
      </c>
      <c r="G166" s="236" t="s">
        <v>135</v>
      </c>
      <c r="H166" s="237">
        <v>0.8</v>
      </c>
      <c r="I166" s="238"/>
      <c r="J166" s="239">
        <f>ROUND(I166*H166,2)</f>
        <v>0</v>
      </c>
      <c r="K166" s="235" t="s">
        <v>2824</v>
      </c>
      <c r="L166" s="46"/>
      <c r="M166" s="240" t="s">
        <v>19</v>
      </c>
      <c r="N166" s="241" t="s">
        <v>42</v>
      </c>
      <c r="O166" s="86"/>
      <c r="P166" s="242">
        <f>O166*H166</f>
        <v>0</v>
      </c>
      <c r="Q166" s="242">
        <v>0.00225</v>
      </c>
      <c r="R166" s="242">
        <f>Q166*H166</f>
        <v>0.0018</v>
      </c>
      <c r="S166" s="242">
        <v>0</v>
      </c>
      <c r="T166" s="24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4" t="s">
        <v>418</v>
      </c>
      <c r="AT166" s="244" t="s">
        <v>324</v>
      </c>
      <c r="AU166" s="244" t="s">
        <v>83</v>
      </c>
      <c r="AY166" s="19" t="s">
        <v>322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9" t="s">
        <v>83</v>
      </c>
      <c r="BK166" s="245">
        <f>ROUND(I166*H166,2)</f>
        <v>0</v>
      </c>
      <c r="BL166" s="19" t="s">
        <v>418</v>
      </c>
      <c r="BM166" s="244" t="s">
        <v>4548</v>
      </c>
    </row>
    <row r="167" spans="1:47" s="2" customFormat="1" ht="12">
      <c r="A167" s="40"/>
      <c r="B167" s="41"/>
      <c r="C167" s="42"/>
      <c r="D167" s="246" t="s">
        <v>330</v>
      </c>
      <c r="E167" s="42"/>
      <c r="F167" s="247" t="s">
        <v>4547</v>
      </c>
      <c r="G167" s="42"/>
      <c r="H167" s="42"/>
      <c r="I167" s="150"/>
      <c r="J167" s="42"/>
      <c r="K167" s="42"/>
      <c r="L167" s="46"/>
      <c r="M167" s="248"/>
      <c r="N167" s="24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330</v>
      </c>
      <c r="AU167" s="19" t="s">
        <v>83</v>
      </c>
    </row>
    <row r="168" spans="1:65" s="2" customFormat="1" ht="16.5" customHeight="1">
      <c r="A168" s="40"/>
      <c r="B168" s="41"/>
      <c r="C168" s="233" t="s">
        <v>543</v>
      </c>
      <c r="D168" s="233" t="s">
        <v>324</v>
      </c>
      <c r="E168" s="234" t="s">
        <v>4549</v>
      </c>
      <c r="F168" s="235" t="s">
        <v>4550</v>
      </c>
      <c r="G168" s="236" t="s">
        <v>135</v>
      </c>
      <c r="H168" s="237">
        <v>10</v>
      </c>
      <c r="I168" s="238"/>
      <c r="J168" s="239">
        <f>ROUND(I168*H168,2)</f>
        <v>0</v>
      </c>
      <c r="K168" s="235" t="s">
        <v>2824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0.00949</v>
      </c>
      <c r="R168" s="242">
        <f>Q168*H168</f>
        <v>0.0949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418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418</v>
      </c>
      <c r="BM168" s="244" t="s">
        <v>4551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4550</v>
      </c>
      <c r="G169" s="42"/>
      <c r="H169" s="42"/>
      <c r="I169" s="150"/>
      <c r="J169" s="42"/>
      <c r="K169" s="42"/>
      <c r="L169" s="46"/>
      <c r="M169" s="308"/>
      <c r="N169" s="309"/>
      <c r="O169" s="310"/>
      <c r="P169" s="310"/>
      <c r="Q169" s="310"/>
      <c r="R169" s="310"/>
      <c r="S169" s="310"/>
      <c r="T169" s="311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31" s="2" customFormat="1" ht="6.95" customHeight="1">
      <c r="A170" s="40"/>
      <c r="B170" s="61"/>
      <c r="C170" s="62"/>
      <c r="D170" s="62"/>
      <c r="E170" s="62"/>
      <c r="F170" s="62"/>
      <c r="G170" s="62"/>
      <c r="H170" s="62"/>
      <c r="I170" s="180"/>
      <c r="J170" s="62"/>
      <c r="K170" s="62"/>
      <c r="L170" s="46"/>
      <c r="M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</sheetData>
  <sheetProtection password="CC35" sheet="1" objects="1" scenarios="1" formatColumns="0" formatRows="0" autoFilter="0"/>
  <autoFilter ref="C97:K16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  <c r="AZ2" s="142" t="s">
        <v>4552</v>
      </c>
      <c r="BA2" s="142" t="s">
        <v>19</v>
      </c>
      <c r="BB2" s="142" t="s">
        <v>131</v>
      </c>
      <c r="BC2" s="142" t="s">
        <v>4553</v>
      </c>
      <c r="BD2" s="142" t="s">
        <v>83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  <c r="AZ3" s="142" t="s">
        <v>4554</v>
      </c>
      <c r="BA3" s="142" t="s">
        <v>19</v>
      </c>
      <c r="BB3" s="142" t="s">
        <v>169</v>
      </c>
      <c r="BC3" s="142" t="s">
        <v>4555</v>
      </c>
      <c r="BD3" s="142" t="s">
        <v>83</v>
      </c>
    </row>
    <row r="4" spans="2:5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  <c r="AZ4" s="142" t="s">
        <v>181</v>
      </c>
      <c r="BA4" s="142" t="s">
        <v>19</v>
      </c>
      <c r="BB4" s="142" t="s">
        <v>131</v>
      </c>
      <c r="BC4" s="142" t="s">
        <v>4556</v>
      </c>
      <c r="BD4" s="142" t="s">
        <v>83</v>
      </c>
    </row>
    <row r="5" spans="2:56" s="1" customFormat="1" ht="6.95" customHeight="1">
      <c r="B5" s="22"/>
      <c r="I5" s="141"/>
      <c r="L5" s="22"/>
      <c r="AZ5" s="142" t="s">
        <v>4557</v>
      </c>
      <c r="BA5" s="142" t="s">
        <v>19</v>
      </c>
      <c r="BB5" s="142" t="s">
        <v>131</v>
      </c>
      <c r="BC5" s="142" t="s">
        <v>4558</v>
      </c>
      <c r="BD5" s="142" t="s">
        <v>83</v>
      </c>
    </row>
    <row r="6" spans="2:56" s="1" customFormat="1" ht="12" customHeight="1">
      <c r="B6" s="22"/>
      <c r="D6" s="148" t="s">
        <v>16</v>
      </c>
      <c r="I6" s="141"/>
      <c r="L6" s="22"/>
      <c r="AZ6" s="142" t="s">
        <v>4559</v>
      </c>
      <c r="BA6" s="142" t="s">
        <v>19</v>
      </c>
      <c r="BB6" s="142" t="s">
        <v>131</v>
      </c>
      <c r="BC6" s="142" t="s">
        <v>4560</v>
      </c>
      <c r="BD6" s="142" t="s">
        <v>83</v>
      </c>
    </row>
    <row r="7" spans="2:56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  <c r="AZ7" s="142" t="s">
        <v>4561</v>
      </c>
      <c r="BA7" s="142" t="s">
        <v>19</v>
      </c>
      <c r="BB7" s="142" t="s">
        <v>131</v>
      </c>
      <c r="BC7" s="142" t="s">
        <v>4562</v>
      </c>
      <c r="BD7" s="142" t="s">
        <v>83</v>
      </c>
    </row>
    <row r="8" spans="2:12" s="1" customFormat="1" ht="12" customHeight="1">
      <c r="B8" s="22"/>
      <c r="D8" s="148" t="s">
        <v>143</v>
      </c>
      <c r="I8" s="141"/>
      <c r="L8" s="22"/>
    </row>
    <row r="9" spans="1:31" s="2" customFormat="1" ht="16.5" customHeight="1">
      <c r="A9" s="40"/>
      <c r="B9" s="46"/>
      <c r="C9" s="40"/>
      <c r="D9" s="40"/>
      <c r="E9" s="149" t="s">
        <v>4563</v>
      </c>
      <c r="F9" s="40"/>
      <c r="G9" s="40"/>
      <c r="H9" s="40"/>
      <c r="I9" s="150"/>
      <c r="J9" s="40"/>
      <c r="K9" s="40"/>
      <c r="L9" s="15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8" t="s">
        <v>149</v>
      </c>
      <c r="E10" s="40"/>
      <c r="F10" s="40"/>
      <c r="G10" s="40"/>
      <c r="H10" s="40"/>
      <c r="I10" s="150"/>
      <c r="J10" s="40"/>
      <c r="K10" s="40"/>
      <c r="L10" s="1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2" t="s">
        <v>152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8" t="s">
        <v>18</v>
      </c>
      <c r="E13" s="40"/>
      <c r="F13" s="135" t="s">
        <v>19</v>
      </c>
      <c r="G13" s="40"/>
      <c r="H13" s="40"/>
      <c r="I13" s="153" t="s">
        <v>20</v>
      </c>
      <c r="J13" s="135" t="s">
        <v>19</v>
      </c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8" t="s">
        <v>21</v>
      </c>
      <c r="E14" s="40"/>
      <c r="F14" s="135" t="s">
        <v>22</v>
      </c>
      <c r="G14" s="40"/>
      <c r="H14" s="40"/>
      <c r="I14" s="153" t="s">
        <v>23</v>
      </c>
      <c r="J14" s="154" t="str">
        <f>'Rekapitulace stavby'!AN8</f>
        <v>17. 4. 2020</v>
      </c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0"/>
      <c r="J15" s="40"/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25</v>
      </c>
      <c r="E16" s="40"/>
      <c r="F16" s="40"/>
      <c r="G16" s="40"/>
      <c r="H16" s="40"/>
      <c r="I16" s="153" t="s">
        <v>26</v>
      </c>
      <c r="J16" s="135" t="s">
        <v>19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3" t="s">
        <v>28</v>
      </c>
      <c r="J17" s="135" t="s">
        <v>19</v>
      </c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0"/>
      <c r="J18" s="40"/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8" t="s">
        <v>29</v>
      </c>
      <c r="E19" s="40"/>
      <c r="F19" s="40"/>
      <c r="G19" s="40"/>
      <c r="H19" s="40"/>
      <c r="I19" s="153" t="s">
        <v>26</v>
      </c>
      <c r="J19" s="35" t="str">
        <f>'Rekapitulace stavby'!AN13</f>
        <v>Vyplň údaj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3" t="s">
        <v>28</v>
      </c>
      <c r="J20" s="35" t="str">
        <f>'Rekapitulace stavby'!AN14</f>
        <v>Vyplň údaj</v>
      </c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0"/>
      <c r="J21" s="40"/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8" t="s">
        <v>31</v>
      </c>
      <c r="E22" s="40"/>
      <c r="F22" s="40"/>
      <c r="G22" s="40"/>
      <c r="H22" s="40"/>
      <c r="I22" s="153" t="s">
        <v>26</v>
      </c>
      <c r="J22" s="135" t="s">
        <v>19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27</v>
      </c>
      <c r="F23" s="40"/>
      <c r="G23" s="40"/>
      <c r="H23" s="40"/>
      <c r="I23" s="153" t="s">
        <v>28</v>
      </c>
      <c r="J23" s="135" t="s">
        <v>19</v>
      </c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0"/>
      <c r="J24" s="40"/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8" t="s">
        <v>33</v>
      </c>
      <c r="E25" s="40"/>
      <c r="F25" s="40"/>
      <c r="G25" s="40"/>
      <c r="H25" s="40"/>
      <c r="I25" s="153" t="s">
        <v>26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27</v>
      </c>
      <c r="F26" s="40"/>
      <c r="G26" s="40"/>
      <c r="H26" s="40"/>
      <c r="I26" s="153" t="s">
        <v>28</v>
      </c>
      <c r="J26" s="135" t="s">
        <v>19</v>
      </c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0"/>
      <c r="J27" s="40"/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8" t="s">
        <v>34</v>
      </c>
      <c r="E28" s="40"/>
      <c r="F28" s="40"/>
      <c r="G28" s="40"/>
      <c r="H28" s="40"/>
      <c r="I28" s="150"/>
      <c r="J28" s="40"/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5"/>
      <c r="B29" s="156"/>
      <c r="C29" s="155"/>
      <c r="D29" s="155"/>
      <c r="E29" s="157" t="s">
        <v>19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1"/>
      <c r="E31" s="161"/>
      <c r="F31" s="161"/>
      <c r="G31" s="161"/>
      <c r="H31" s="161"/>
      <c r="I31" s="162"/>
      <c r="J31" s="161"/>
      <c r="K31" s="161"/>
      <c r="L31" s="15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3" t="s">
        <v>36</v>
      </c>
      <c r="E32" s="40"/>
      <c r="F32" s="40"/>
      <c r="G32" s="40"/>
      <c r="H32" s="40"/>
      <c r="I32" s="150"/>
      <c r="J32" s="164">
        <f>ROUND(J97,2)</f>
        <v>0</v>
      </c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5" t="s">
        <v>38</v>
      </c>
      <c r="G34" s="40"/>
      <c r="H34" s="40"/>
      <c r="I34" s="166" t="s">
        <v>37</v>
      </c>
      <c r="J34" s="165" t="s">
        <v>39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7" t="s">
        <v>40</v>
      </c>
      <c r="E35" s="148" t="s">
        <v>41</v>
      </c>
      <c r="F35" s="168">
        <f>ROUND((SUM(BE97:BE231)),2)</f>
        <v>0</v>
      </c>
      <c r="G35" s="40"/>
      <c r="H35" s="40"/>
      <c r="I35" s="169">
        <v>0.21</v>
      </c>
      <c r="J35" s="168">
        <f>ROUND(((SUM(BE97:BE231))*I35),2)</f>
        <v>0</v>
      </c>
      <c r="K35" s="4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8" t="s">
        <v>42</v>
      </c>
      <c r="F36" s="168">
        <f>ROUND((SUM(BF97:BF231)),2)</f>
        <v>0</v>
      </c>
      <c r="G36" s="40"/>
      <c r="H36" s="40"/>
      <c r="I36" s="169">
        <v>0.15</v>
      </c>
      <c r="J36" s="168">
        <f>ROUND(((SUM(BF97:BF231))*I36),2)</f>
        <v>0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8" t="s">
        <v>43</v>
      </c>
      <c r="F37" s="168">
        <f>ROUND((SUM(BG97:BG231)),2)</f>
        <v>0</v>
      </c>
      <c r="G37" s="40"/>
      <c r="H37" s="40"/>
      <c r="I37" s="169">
        <v>0.21</v>
      </c>
      <c r="J37" s="168">
        <f>0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8" t="s">
        <v>44</v>
      </c>
      <c r="F38" s="168">
        <f>ROUND((SUM(BH97:BH231)),2)</f>
        <v>0</v>
      </c>
      <c r="G38" s="40"/>
      <c r="H38" s="40"/>
      <c r="I38" s="169">
        <v>0.15</v>
      </c>
      <c r="J38" s="168">
        <f>0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45</v>
      </c>
      <c r="F39" s="168">
        <f>ROUND((SUM(BI97:BI231)),2)</f>
        <v>0</v>
      </c>
      <c r="G39" s="40"/>
      <c r="H39" s="40"/>
      <c r="I39" s="169">
        <v>0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0"/>
      <c r="J40" s="40"/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0"/>
      <c r="D41" s="171" t="s">
        <v>46</v>
      </c>
      <c r="E41" s="172"/>
      <c r="F41" s="172"/>
      <c r="G41" s="173" t="s">
        <v>47</v>
      </c>
      <c r="H41" s="174" t="s">
        <v>48</v>
      </c>
      <c r="I41" s="175"/>
      <c r="J41" s="176">
        <f>SUM(J32:J39)</f>
        <v>0</v>
      </c>
      <c r="K41" s="177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8"/>
      <c r="C42" s="179"/>
      <c r="D42" s="179"/>
      <c r="E42" s="179"/>
      <c r="F42" s="179"/>
      <c r="G42" s="179"/>
      <c r="H42" s="179"/>
      <c r="I42" s="180"/>
      <c r="J42" s="179"/>
      <c r="K42" s="179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81"/>
      <c r="C46" s="182"/>
      <c r="D46" s="182"/>
      <c r="E46" s="182"/>
      <c r="F46" s="182"/>
      <c r="G46" s="182"/>
      <c r="H46" s="182"/>
      <c r="I46" s="183"/>
      <c r="J46" s="182"/>
      <c r="K46" s="182"/>
      <c r="L46" s="15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227</v>
      </c>
      <c r="D47" s="42"/>
      <c r="E47" s="42"/>
      <c r="F47" s="42"/>
      <c r="G47" s="42"/>
      <c r="H47" s="42"/>
      <c r="I47" s="150"/>
      <c r="J47" s="42"/>
      <c r="K47" s="42"/>
      <c r="L47" s="15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50"/>
      <c r="J48" s="42"/>
      <c r="K48" s="4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4" t="str">
        <f>E7</f>
        <v>Rekonstrukce BD 244</v>
      </c>
      <c r="F50" s="34"/>
      <c r="G50" s="34"/>
      <c r="H50" s="34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4" t="s">
        <v>4563</v>
      </c>
      <c r="F52" s="42"/>
      <c r="G52" s="42"/>
      <c r="H52" s="42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149</v>
      </c>
      <c r="D53" s="42"/>
      <c r="E53" s="42"/>
      <c r="F53" s="42"/>
      <c r="G53" s="42"/>
      <c r="H53" s="42"/>
      <c r="I53" s="150"/>
      <c r="J53" s="42"/>
      <c r="K53" s="42"/>
      <c r="L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D.1.1 - Architektonicko-stavební část</v>
      </c>
      <c r="F54" s="42"/>
      <c r="G54" s="42"/>
      <c r="H54" s="42"/>
      <c r="I54" s="150"/>
      <c r="J54" s="42"/>
      <c r="K54" s="42"/>
      <c r="L54" s="15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50"/>
      <c r="J55" s="42"/>
      <c r="K55" s="42"/>
      <c r="L55" s="15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Heřmanův Městec</v>
      </c>
      <c r="G56" s="42"/>
      <c r="H56" s="42"/>
      <c r="I56" s="153" t="s">
        <v>23</v>
      </c>
      <c r="J56" s="74" t="str">
        <f>IF(J14="","",J14)</f>
        <v>17. 4. 2020</v>
      </c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153" t="s">
        <v>31</v>
      </c>
      <c r="J58" s="38" t="str">
        <f>E23</f>
        <v xml:space="preserve"> </v>
      </c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3" t="s">
        <v>33</v>
      </c>
      <c r="J59" s="38" t="str">
        <f>E26</f>
        <v xml:space="preserve"> </v>
      </c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50"/>
      <c r="J60" s="42"/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5" t="s">
        <v>255</v>
      </c>
      <c r="D61" s="186"/>
      <c r="E61" s="186"/>
      <c r="F61" s="186"/>
      <c r="G61" s="186"/>
      <c r="H61" s="186"/>
      <c r="I61" s="187"/>
      <c r="J61" s="188" t="s">
        <v>256</v>
      </c>
      <c r="K61" s="186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50"/>
      <c r="J62" s="42"/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9" t="s">
        <v>68</v>
      </c>
      <c r="D63" s="42"/>
      <c r="E63" s="42"/>
      <c r="F63" s="42"/>
      <c r="G63" s="42"/>
      <c r="H63" s="42"/>
      <c r="I63" s="150"/>
      <c r="J63" s="104">
        <f>J97</f>
        <v>0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261</v>
      </c>
    </row>
    <row r="64" spans="1:31" s="9" customFormat="1" ht="24.95" customHeight="1">
      <c r="A64" s="9"/>
      <c r="B64" s="190"/>
      <c r="C64" s="191"/>
      <c r="D64" s="192" t="s">
        <v>264</v>
      </c>
      <c r="E64" s="193"/>
      <c r="F64" s="193"/>
      <c r="G64" s="193"/>
      <c r="H64" s="193"/>
      <c r="I64" s="194"/>
      <c r="J64" s="195">
        <f>J98</f>
        <v>0</v>
      </c>
      <c r="K64" s="191"/>
      <c r="L64" s="19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8"/>
      <c r="C65" s="127"/>
      <c r="D65" s="199" t="s">
        <v>267</v>
      </c>
      <c r="E65" s="200"/>
      <c r="F65" s="200"/>
      <c r="G65" s="200"/>
      <c r="H65" s="200"/>
      <c r="I65" s="201"/>
      <c r="J65" s="202">
        <f>J99</f>
        <v>0</v>
      </c>
      <c r="K65" s="127"/>
      <c r="L65" s="20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8"/>
      <c r="C66" s="127"/>
      <c r="D66" s="199" t="s">
        <v>270</v>
      </c>
      <c r="E66" s="200"/>
      <c r="F66" s="200"/>
      <c r="G66" s="200"/>
      <c r="H66" s="200"/>
      <c r="I66" s="201"/>
      <c r="J66" s="202">
        <f>J125</f>
        <v>0</v>
      </c>
      <c r="K66" s="127"/>
      <c r="L66" s="20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8"/>
      <c r="C67" s="127"/>
      <c r="D67" s="199" t="s">
        <v>282</v>
      </c>
      <c r="E67" s="200"/>
      <c r="F67" s="200"/>
      <c r="G67" s="200"/>
      <c r="H67" s="200"/>
      <c r="I67" s="201"/>
      <c r="J67" s="202">
        <f>J152</f>
        <v>0</v>
      </c>
      <c r="K67" s="127"/>
      <c r="L67" s="20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8"/>
      <c r="C68" s="127"/>
      <c r="D68" s="199" t="s">
        <v>285</v>
      </c>
      <c r="E68" s="200"/>
      <c r="F68" s="200"/>
      <c r="G68" s="200"/>
      <c r="H68" s="200"/>
      <c r="I68" s="201"/>
      <c r="J68" s="202">
        <f>J168</f>
        <v>0</v>
      </c>
      <c r="K68" s="127"/>
      <c r="L68" s="20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8"/>
      <c r="C69" s="127"/>
      <c r="D69" s="199" t="s">
        <v>290</v>
      </c>
      <c r="E69" s="200"/>
      <c r="F69" s="200"/>
      <c r="G69" s="200"/>
      <c r="H69" s="200"/>
      <c r="I69" s="201"/>
      <c r="J69" s="202">
        <f>J174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90"/>
      <c r="C70" s="191"/>
      <c r="D70" s="192" t="s">
        <v>291</v>
      </c>
      <c r="E70" s="193"/>
      <c r="F70" s="193"/>
      <c r="G70" s="193"/>
      <c r="H70" s="193"/>
      <c r="I70" s="194"/>
      <c r="J70" s="195">
        <f>J177</f>
        <v>0</v>
      </c>
      <c r="K70" s="191"/>
      <c r="L70" s="19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8"/>
      <c r="C71" s="127"/>
      <c r="D71" s="199" t="s">
        <v>4564</v>
      </c>
      <c r="E71" s="200"/>
      <c r="F71" s="200"/>
      <c r="G71" s="200"/>
      <c r="H71" s="200"/>
      <c r="I71" s="201"/>
      <c r="J71" s="202">
        <f>J178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293</v>
      </c>
      <c r="E72" s="200"/>
      <c r="F72" s="200"/>
      <c r="G72" s="200"/>
      <c r="H72" s="200"/>
      <c r="I72" s="201"/>
      <c r="J72" s="202">
        <f>J189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294</v>
      </c>
      <c r="E73" s="200"/>
      <c r="F73" s="200"/>
      <c r="G73" s="200"/>
      <c r="H73" s="200"/>
      <c r="I73" s="201"/>
      <c r="J73" s="202">
        <f>J200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8"/>
      <c r="C74" s="127"/>
      <c r="D74" s="199" t="s">
        <v>296</v>
      </c>
      <c r="E74" s="200"/>
      <c r="F74" s="200"/>
      <c r="G74" s="200"/>
      <c r="H74" s="200"/>
      <c r="I74" s="201"/>
      <c r="J74" s="202">
        <f>J208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8"/>
      <c r="C75" s="127"/>
      <c r="D75" s="199" t="s">
        <v>299</v>
      </c>
      <c r="E75" s="200"/>
      <c r="F75" s="200"/>
      <c r="G75" s="200"/>
      <c r="H75" s="200"/>
      <c r="I75" s="201"/>
      <c r="J75" s="202">
        <f>J216</f>
        <v>0</v>
      </c>
      <c r="K75" s="127"/>
      <c r="L75" s="20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80"/>
      <c r="J77" s="62"/>
      <c r="K77" s="6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3"/>
      <c r="J81" s="64"/>
      <c r="K81" s="64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307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4" t="str">
        <f>E7</f>
        <v>Rekonstrukce BD 244</v>
      </c>
      <c r="F85" s="34"/>
      <c r="G85" s="34"/>
      <c r="H85" s="34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143</v>
      </c>
      <c r="D86" s="24"/>
      <c r="E86" s="24"/>
      <c r="F86" s="24"/>
      <c r="G86" s="24"/>
      <c r="H86" s="24"/>
      <c r="I86" s="141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84" t="s">
        <v>4563</v>
      </c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149</v>
      </c>
      <c r="D88" s="42"/>
      <c r="E88" s="42"/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E11</f>
        <v>D.1.1 - Architektonicko-stavební část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F14</f>
        <v>Heřmanův Městec</v>
      </c>
      <c r="G91" s="42"/>
      <c r="H91" s="42"/>
      <c r="I91" s="153" t="s">
        <v>23</v>
      </c>
      <c r="J91" s="74" t="str">
        <f>IF(J14="","",J14)</f>
        <v>17. 4. 2020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E17</f>
        <v xml:space="preserve"> </v>
      </c>
      <c r="G93" s="42"/>
      <c r="H93" s="42"/>
      <c r="I93" s="153" t="s">
        <v>31</v>
      </c>
      <c r="J93" s="38" t="str">
        <f>E23</f>
        <v xml:space="preserve"> 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IF(E20="","",E20)</f>
        <v>Vyplň údaj</v>
      </c>
      <c r="G94" s="42"/>
      <c r="H94" s="42"/>
      <c r="I94" s="153" t="s">
        <v>33</v>
      </c>
      <c r="J94" s="38" t="str">
        <f>E26</f>
        <v xml:space="preserve"> 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205"/>
      <c r="B96" s="206"/>
      <c r="C96" s="207" t="s">
        <v>308</v>
      </c>
      <c r="D96" s="208" t="s">
        <v>55</v>
      </c>
      <c r="E96" s="208" t="s">
        <v>51</v>
      </c>
      <c r="F96" s="208" t="s">
        <v>52</v>
      </c>
      <c r="G96" s="208" t="s">
        <v>309</v>
      </c>
      <c r="H96" s="208" t="s">
        <v>310</v>
      </c>
      <c r="I96" s="209" t="s">
        <v>311</v>
      </c>
      <c r="J96" s="208" t="s">
        <v>256</v>
      </c>
      <c r="K96" s="210" t="s">
        <v>312</v>
      </c>
      <c r="L96" s="211"/>
      <c r="M96" s="94" t="s">
        <v>19</v>
      </c>
      <c r="N96" s="95" t="s">
        <v>40</v>
      </c>
      <c r="O96" s="95" t="s">
        <v>313</v>
      </c>
      <c r="P96" s="95" t="s">
        <v>314</v>
      </c>
      <c r="Q96" s="95" t="s">
        <v>315</v>
      </c>
      <c r="R96" s="95" t="s">
        <v>316</v>
      </c>
      <c r="S96" s="95" t="s">
        <v>317</v>
      </c>
      <c r="T96" s="96" t="s">
        <v>318</v>
      </c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</row>
    <row r="97" spans="1:63" s="2" customFormat="1" ht="22.8" customHeight="1">
      <c r="A97" s="40"/>
      <c r="B97" s="41"/>
      <c r="C97" s="101" t="s">
        <v>319</v>
      </c>
      <c r="D97" s="42"/>
      <c r="E97" s="42"/>
      <c r="F97" s="42"/>
      <c r="G97" s="42"/>
      <c r="H97" s="42"/>
      <c r="I97" s="150"/>
      <c r="J97" s="212">
        <f>BK97</f>
        <v>0</v>
      </c>
      <c r="K97" s="42"/>
      <c r="L97" s="46"/>
      <c r="M97" s="97"/>
      <c r="N97" s="213"/>
      <c r="O97" s="98"/>
      <c r="P97" s="214">
        <f>P98+P177</f>
        <v>0</v>
      </c>
      <c r="Q97" s="98"/>
      <c r="R97" s="214">
        <f>R98+R177</f>
        <v>19.132949949999997</v>
      </c>
      <c r="S97" s="98"/>
      <c r="T97" s="215">
        <f>T98+T177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69</v>
      </c>
      <c r="AU97" s="19" t="s">
        <v>261</v>
      </c>
      <c r="BK97" s="216">
        <f>BK98+BK177</f>
        <v>0</v>
      </c>
    </row>
    <row r="98" spans="1:63" s="12" customFormat="1" ht="25.9" customHeight="1">
      <c r="A98" s="12"/>
      <c r="B98" s="217"/>
      <c r="C98" s="218"/>
      <c r="D98" s="219" t="s">
        <v>69</v>
      </c>
      <c r="E98" s="220" t="s">
        <v>320</v>
      </c>
      <c r="F98" s="220" t="s">
        <v>321</v>
      </c>
      <c r="G98" s="218"/>
      <c r="H98" s="218"/>
      <c r="I98" s="221"/>
      <c r="J98" s="222">
        <f>BK98</f>
        <v>0</v>
      </c>
      <c r="K98" s="218"/>
      <c r="L98" s="223"/>
      <c r="M98" s="224"/>
      <c r="N98" s="225"/>
      <c r="O98" s="225"/>
      <c r="P98" s="226">
        <f>P99+P125+P152+P168+P174</f>
        <v>0</v>
      </c>
      <c r="Q98" s="225"/>
      <c r="R98" s="226">
        <f>R99+R125+R152+R168+R174</f>
        <v>17.880712149999997</v>
      </c>
      <c r="S98" s="225"/>
      <c r="T98" s="227">
        <f>T99+T125+T152+T168+T174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8" t="s">
        <v>77</v>
      </c>
      <c r="AT98" s="229" t="s">
        <v>69</v>
      </c>
      <c r="AU98" s="229" t="s">
        <v>70</v>
      </c>
      <c r="AY98" s="228" t="s">
        <v>322</v>
      </c>
      <c r="BK98" s="230">
        <f>BK99+BK125+BK152+BK168+BK174</f>
        <v>0</v>
      </c>
    </row>
    <row r="99" spans="1:63" s="12" customFormat="1" ht="22.8" customHeight="1">
      <c r="A99" s="12"/>
      <c r="B99" s="217"/>
      <c r="C99" s="218"/>
      <c r="D99" s="219" t="s">
        <v>69</v>
      </c>
      <c r="E99" s="231" t="s">
        <v>77</v>
      </c>
      <c r="F99" s="231" t="s">
        <v>323</v>
      </c>
      <c r="G99" s="218"/>
      <c r="H99" s="218"/>
      <c r="I99" s="221"/>
      <c r="J99" s="232">
        <f>BK99</f>
        <v>0</v>
      </c>
      <c r="K99" s="218"/>
      <c r="L99" s="223"/>
      <c r="M99" s="224"/>
      <c r="N99" s="225"/>
      <c r="O99" s="225"/>
      <c r="P99" s="226">
        <f>SUM(P100:P124)</f>
        <v>0</v>
      </c>
      <c r="Q99" s="225"/>
      <c r="R99" s="226">
        <f>SUM(R100:R124)</f>
        <v>0</v>
      </c>
      <c r="S99" s="225"/>
      <c r="T99" s="227">
        <f>SUM(T100:T124)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8" t="s">
        <v>77</v>
      </c>
      <c r="AT99" s="229" t="s">
        <v>69</v>
      </c>
      <c r="AU99" s="229" t="s">
        <v>77</v>
      </c>
      <c r="AY99" s="228" t="s">
        <v>322</v>
      </c>
      <c r="BK99" s="230">
        <f>SUM(BK100:BK124)</f>
        <v>0</v>
      </c>
    </row>
    <row r="100" spans="1:65" s="2" customFormat="1" ht="16.5" customHeight="1">
      <c r="A100" s="40"/>
      <c r="B100" s="41"/>
      <c r="C100" s="233" t="s">
        <v>77</v>
      </c>
      <c r="D100" s="233" t="s">
        <v>324</v>
      </c>
      <c r="E100" s="234" t="s">
        <v>4565</v>
      </c>
      <c r="F100" s="235" t="s">
        <v>4566</v>
      </c>
      <c r="G100" s="236" t="s">
        <v>131</v>
      </c>
      <c r="H100" s="237">
        <v>2.392</v>
      </c>
      <c r="I100" s="238"/>
      <c r="J100" s="239">
        <f>ROUND(I100*H100,2)</f>
        <v>0</v>
      </c>
      <c r="K100" s="235" t="s">
        <v>327</v>
      </c>
      <c r="L100" s="46"/>
      <c r="M100" s="240" t="s">
        <v>19</v>
      </c>
      <c r="N100" s="241" t="s">
        <v>42</v>
      </c>
      <c r="O100" s="86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4" t="s">
        <v>328</v>
      </c>
      <c r="AT100" s="244" t="s">
        <v>324</v>
      </c>
      <c r="AU100" s="244" t="s">
        <v>83</v>
      </c>
      <c r="AY100" s="19" t="s">
        <v>322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19" t="s">
        <v>83</v>
      </c>
      <c r="BK100" s="245">
        <f>ROUND(I100*H100,2)</f>
        <v>0</v>
      </c>
      <c r="BL100" s="19" t="s">
        <v>328</v>
      </c>
      <c r="BM100" s="244" t="s">
        <v>4567</v>
      </c>
    </row>
    <row r="101" spans="1:47" s="2" customFormat="1" ht="12">
      <c r="A101" s="40"/>
      <c r="B101" s="41"/>
      <c r="C101" s="42"/>
      <c r="D101" s="246" t="s">
        <v>330</v>
      </c>
      <c r="E101" s="42"/>
      <c r="F101" s="247" t="s">
        <v>4568</v>
      </c>
      <c r="G101" s="42"/>
      <c r="H101" s="42"/>
      <c r="I101" s="150"/>
      <c r="J101" s="42"/>
      <c r="K101" s="42"/>
      <c r="L101" s="46"/>
      <c r="M101" s="248"/>
      <c r="N101" s="249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330</v>
      </c>
      <c r="AU101" s="19" t="s">
        <v>83</v>
      </c>
    </row>
    <row r="102" spans="1:51" s="13" customFormat="1" ht="12">
      <c r="A102" s="13"/>
      <c r="B102" s="250"/>
      <c r="C102" s="251"/>
      <c r="D102" s="246" t="s">
        <v>332</v>
      </c>
      <c r="E102" s="252" t="s">
        <v>4557</v>
      </c>
      <c r="F102" s="253" t="s">
        <v>4569</v>
      </c>
      <c r="G102" s="251"/>
      <c r="H102" s="254">
        <v>2.392</v>
      </c>
      <c r="I102" s="255"/>
      <c r="J102" s="251"/>
      <c r="K102" s="251"/>
      <c r="L102" s="256"/>
      <c r="M102" s="257"/>
      <c r="N102" s="258"/>
      <c r="O102" s="258"/>
      <c r="P102" s="258"/>
      <c r="Q102" s="258"/>
      <c r="R102" s="258"/>
      <c r="S102" s="258"/>
      <c r="T102" s="25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60" t="s">
        <v>332</v>
      </c>
      <c r="AU102" s="260" t="s">
        <v>83</v>
      </c>
      <c r="AV102" s="13" t="s">
        <v>83</v>
      </c>
      <c r="AW102" s="13" t="s">
        <v>32</v>
      </c>
      <c r="AX102" s="13" t="s">
        <v>77</v>
      </c>
      <c r="AY102" s="260" t="s">
        <v>322</v>
      </c>
    </row>
    <row r="103" spans="1:65" s="2" customFormat="1" ht="21.75" customHeight="1">
      <c r="A103" s="40"/>
      <c r="B103" s="41"/>
      <c r="C103" s="233" t="s">
        <v>83</v>
      </c>
      <c r="D103" s="233" t="s">
        <v>324</v>
      </c>
      <c r="E103" s="234" t="s">
        <v>4570</v>
      </c>
      <c r="F103" s="235" t="s">
        <v>4571</v>
      </c>
      <c r="G103" s="236" t="s">
        <v>131</v>
      </c>
      <c r="H103" s="237">
        <v>2.096</v>
      </c>
      <c r="I103" s="238"/>
      <c r="J103" s="239">
        <f>ROUND(I103*H103,2)</f>
        <v>0</v>
      </c>
      <c r="K103" s="235" t="s">
        <v>327</v>
      </c>
      <c r="L103" s="46"/>
      <c r="M103" s="240" t="s">
        <v>19</v>
      </c>
      <c r="N103" s="241" t="s">
        <v>42</v>
      </c>
      <c r="O103" s="86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4" t="s">
        <v>328</v>
      </c>
      <c r="AT103" s="244" t="s">
        <v>324</v>
      </c>
      <c r="AU103" s="244" t="s">
        <v>83</v>
      </c>
      <c r="AY103" s="19" t="s">
        <v>322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19" t="s">
        <v>83</v>
      </c>
      <c r="BK103" s="245">
        <f>ROUND(I103*H103,2)</f>
        <v>0</v>
      </c>
      <c r="BL103" s="19" t="s">
        <v>328</v>
      </c>
      <c r="BM103" s="244" t="s">
        <v>4572</v>
      </c>
    </row>
    <row r="104" spans="1:47" s="2" customFormat="1" ht="12">
      <c r="A104" s="40"/>
      <c r="B104" s="41"/>
      <c r="C104" s="42"/>
      <c r="D104" s="246" t="s">
        <v>330</v>
      </c>
      <c r="E104" s="42"/>
      <c r="F104" s="247" t="s">
        <v>4573</v>
      </c>
      <c r="G104" s="42"/>
      <c r="H104" s="42"/>
      <c r="I104" s="150"/>
      <c r="J104" s="42"/>
      <c r="K104" s="42"/>
      <c r="L104" s="46"/>
      <c r="M104" s="248"/>
      <c r="N104" s="249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330</v>
      </c>
      <c r="AU104" s="19" t="s">
        <v>83</v>
      </c>
    </row>
    <row r="105" spans="1:51" s="13" customFormat="1" ht="12">
      <c r="A105" s="13"/>
      <c r="B105" s="250"/>
      <c r="C105" s="251"/>
      <c r="D105" s="246" t="s">
        <v>332</v>
      </c>
      <c r="E105" s="252" t="s">
        <v>19</v>
      </c>
      <c r="F105" s="253" t="s">
        <v>4574</v>
      </c>
      <c r="G105" s="251"/>
      <c r="H105" s="254">
        <v>2.096</v>
      </c>
      <c r="I105" s="255"/>
      <c r="J105" s="251"/>
      <c r="K105" s="251"/>
      <c r="L105" s="256"/>
      <c r="M105" s="257"/>
      <c r="N105" s="258"/>
      <c r="O105" s="258"/>
      <c r="P105" s="258"/>
      <c r="Q105" s="258"/>
      <c r="R105" s="258"/>
      <c r="S105" s="258"/>
      <c r="T105" s="25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60" t="s">
        <v>332</v>
      </c>
      <c r="AU105" s="260" t="s">
        <v>83</v>
      </c>
      <c r="AV105" s="13" t="s">
        <v>83</v>
      </c>
      <c r="AW105" s="13" t="s">
        <v>32</v>
      </c>
      <c r="AX105" s="13" t="s">
        <v>70</v>
      </c>
      <c r="AY105" s="260" t="s">
        <v>322</v>
      </c>
    </row>
    <row r="106" spans="1:51" s="14" customFormat="1" ht="12">
      <c r="A106" s="14"/>
      <c r="B106" s="261"/>
      <c r="C106" s="262"/>
      <c r="D106" s="246" t="s">
        <v>332</v>
      </c>
      <c r="E106" s="263" t="s">
        <v>4561</v>
      </c>
      <c r="F106" s="264" t="s">
        <v>336</v>
      </c>
      <c r="G106" s="262"/>
      <c r="H106" s="265">
        <v>2.096</v>
      </c>
      <c r="I106" s="266"/>
      <c r="J106" s="262"/>
      <c r="K106" s="262"/>
      <c r="L106" s="267"/>
      <c r="M106" s="268"/>
      <c r="N106" s="269"/>
      <c r="O106" s="269"/>
      <c r="P106" s="269"/>
      <c r="Q106" s="269"/>
      <c r="R106" s="269"/>
      <c r="S106" s="269"/>
      <c r="T106" s="27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71" t="s">
        <v>332</v>
      </c>
      <c r="AU106" s="271" t="s">
        <v>83</v>
      </c>
      <c r="AV106" s="14" t="s">
        <v>328</v>
      </c>
      <c r="AW106" s="14" t="s">
        <v>32</v>
      </c>
      <c r="AX106" s="14" t="s">
        <v>77</v>
      </c>
      <c r="AY106" s="271" t="s">
        <v>322</v>
      </c>
    </row>
    <row r="107" spans="1:65" s="2" customFormat="1" ht="21.75" customHeight="1">
      <c r="A107" s="40"/>
      <c r="B107" s="41"/>
      <c r="C107" s="233" t="s">
        <v>93</v>
      </c>
      <c r="D107" s="233" t="s">
        <v>324</v>
      </c>
      <c r="E107" s="234" t="s">
        <v>4575</v>
      </c>
      <c r="F107" s="235" t="s">
        <v>4576</v>
      </c>
      <c r="G107" s="236" t="s">
        <v>131</v>
      </c>
      <c r="H107" s="237">
        <v>2.43</v>
      </c>
      <c r="I107" s="238"/>
      <c r="J107" s="239">
        <f>ROUND(I107*H107,2)</f>
        <v>0</v>
      </c>
      <c r="K107" s="235" t="s">
        <v>327</v>
      </c>
      <c r="L107" s="46"/>
      <c r="M107" s="240" t="s">
        <v>19</v>
      </c>
      <c r="N107" s="241" t="s">
        <v>42</v>
      </c>
      <c r="O107" s="86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4" t="s">
        <v>328</v>
      </c>
      <c r="AT107" s="244" t="s">
        <v>324</v>
      </c>
      <c r="AU107" s="244" t="s">
        <v>83</v>
      </c>
      <c r="AY107" s="19" t="s">
        <v>322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19" t="s">
        <v>83</v>
      </c>
      <c r="BK107" s="245">
        <f>ROUND(I107*H107,2)</f>
        <v>0</v>
      </c>
      <c r="BL107" s="19" t="s">
        <v>328</v>
      </c>
      <c r="BM107" s="244" t="s">
        <v>4577</v>
      </c>
    </row>
    <row r="108" spans="1:47" s="2" customFormat="1" ht="12">
      <c r="A108" s="40"/>
      <c r="B108" s="41"/>
      <c r="C108" s="42"/>
      <c r="D108" s="246" t="s">
        <v>330</v>
      </c>
      <c r="E108" s="42"/>
      <c r="F108" s="247" t="s">
        <v>4578</v>
      </c>
      <c r="G108" s="42"/>
      <c r="H108" s="42"/>
      <c r="I108" s="150"/>
      <c r="J108" s="42"/>
      <c r="K108" s="42"/>
      <c r="L108" s="46"/>
      <c r="M108" s="248"/>
      <c r="N108" s="24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330</v>
      </c>
      <c r="AU108" s="19" t="s">
        <v>83</v>
      </c>
    </row>
    <row r="109" spans="1:51" s="13" customFormat="1" ht="12">
      <c r="A109" s="13"/>
      <c r="B109" s="250"/>
      <c r="C109" s="251"/>
      <c r="D109" s="246" t="s">
        <v>332</v>
      </c>
      <c r="E109" s="252" t="s">
        <v>19</v>
      </c>
      <c r="F109" s="253" t="s">
        <v>4559</v>
      </c>
      <c r="G109" s="251"/>
      <c r="H109" s="254">
        <v>2.43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60" t="s">
        <v>332</v>
      </c>
      <c r="AU109" s="260" t="s">
        <v>83</v>
      </c>
      <c r="AV109" s="13" t="s">
        <v>83</v>
      </c>
      <c r="AW109" s="13" t="s">
        <v>32</v>
      </c>
      <c r="AX109" s="13" t="s">
        <v>77</v>
      </c>
      <c r="AY109" s="260" t="s">
        <v>322</v>
      </c>
    </row>
    <row r="110" spans="1:65" s="2" customFormat="1" ht="21.75" customHeight="1">
      <c r="A110" s="40"/>
      <c r="B110" s="41"/>
      <c r="C110" s="233" t="s">
        <v>328</v>
      </c>
      <c r="D110" s="233" t="s">
        <v>324</v>
      </c>
      <c r="E110" s="234" t="s">
        <v>357</v>
      </c>
      <c r="F110" s="235" t="s">
        <v>358</v>
      </c>
      <c r="G110" s="236" t="s">
        <v>131</v>
      </c>
      <c r="H110" s="237">
        <v>6.418</v>
      </c>
      <c r="I110" s="238"/>
      <c r="J110" s="239">
        <f>ROUND(I110*H110,2)</f>
        <v>0</v>
      </c>
      <c r="K110" s="235" t="s">
        <v>327</v>
      </c>
      <c r="L110" s="46"/>
      <c r="M110" s="240" t="s">
        <v>19</v>
      </c>
      <c r="N110" s="241" t="s">
        <v>42</v>
      </c>
      <c r="O110" s="86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4" t="s">
        <v>328</v>
      </c>
      <c r="AT110" s="244" t="s">
        <v>324</v>
      </c>
      <c r="AU110" s="244" t="s">
        <v>83</v>
      </c>
      <c r="AY110" s="19" t="s">
        <v>322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19" t="s">
        <v>83</v>
      </c>
      <c r="BK110" s="245">
        <f>ROUND(I110*H110,2)</f>
        <v>0</v>
      </c>
      <c r="BL110" s="19" t="s">
        <v>328</v>
      </c>
      <c r="BM110" s="244" t="s">
        <v>4579</v>
      </c>
    </row>
    <row r="111" spans="1:47" s="2" customFormat="1" ht="12">
      <c r="A111" s="40"/>
      <c r="B111" s="41"/>
      <c r="C111" s="42"/>
      <c r="D111" s="246" t="s">
        <v>330</v>
      </c>
      <c r="E111" s="42"/>
      <c r="F111" s="247" t="s">
        <v>360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330</v>
      </c>
      <c r="AU111" s="19" t="s">
        <v>83</v>
      </c>
    </row>
    <row r="112" spans="1:51" s="13" customFormat="1" ht="12">
      <c r="A112" s="13"/>
      <c r="B112" s="250"/>
      <c r="C112" s="251"/>
      <c r="D112" s="246" t="s">
        <v>332</v>
      </c>
      <c r="E112" s="252" t="s">
        <v>19</v>
      </c>
      <c r="F112" s="253" t="s">
        <v>4580</v>
      </c>
      <c r="G112" s="251"/>
      <c r="H112" s="254">
        <v>6.418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60" t="s">
        <v>332</v>
      </c>
      <c r="AU112" s="260" t="s">
        <v>83</v>
      </c>
      <c r="AV112" s="13" t="s">
        <v>83</v>
      </c>
      <c r="AW112" s="13" t="s">
        <v>32</v>
      </c>
      <c r="AX112" s="13" t="s">
        <v>77</v>
      </c>
      <c r="AY112" s="260" t="s">
        <v>322</v>
      </c>
    </row>
    <row r="113" spans="1:65" s="2" customFormat="1" ht="16.5" customHeight="1">
      <c r="A113" s="40"/>
      <c r="B113" s="41"/>
      <c r="C113" s="233" t="s">
        <v>352</v>
      </c>
      <c r="D113" s="233" t="s">
        <v>324</v>
      </c>
      <c r="E113" s="234" t="s">
        <v>4581</v>
      </c>
      <c r="F113" s="235" t="s">
        <v>4582</v>
      </c>
      <c r="G113" s="236" t="s">
        <v>131</v>
      </c>
      <c r="H113" s="237">
        <v>6.418</v>
      </c>
      <c r="I113" s="238"/>
      <c r="J113" s="239">
        <f>ROUND(I113*H113,2)</f>
        <v>0</v>
      </c>
      <c r="K113" s="235" t="s">
        <v>327</v>
      </c>
      <c r="L113" s="46"/>
      <c r="M113" s="240" t="s">
        <v>19</v>
      </c>
      <c r="N113" s="241" t="s">
        <v>42</v>
      </c>
      <c r="O113" s="86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4" t="s">
        <v>328</v>
      </c>
      <c r="AT113" s="244" t="s">
        <v>324</v>
      </c>
      <c r="AU113" s="244" t="s">
        <v>83</v>
      </c>
      <c r="AY113" s="19" t="s">
        <v>322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19" t="s">
        <v>83</v>
      </c>
      <c r="BK113" s="245">
        <f>ROUND(I113*H113,2)</f>
        <v>0</v>
      </c>
      <c r="BL113" s="19" t="s">
        <v>328</v>
      </c>
      <c r="BM113" s="244" t="s">
        <v>4583</v>
      </c>
    </row>
    <row r="114" spans="1:47" s="2" customFormat="1" ht="12">
      <c r="A114" s="40"/>
      <c r="B114" s="41"/>
      <c r="C114" s="42"/>
      <c r="D114" s="246" t="s">
        <v>330</v>
      </c>
      <c r="E114" s="42"/>
      <c r="F114" s="247" t="s">
        <v>4584</v>
      </c>
      <c r="G114" s="42"/>
      <c r="H114" s="42"/>
      <c r="I114" s="150"/>
      <c r="J114" s="42"/>
      <c r="K114" s="42"/>
      <c r="L114" s="46"/>
      <c r="M114" s="248"/>
      <c r="N114" s="249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330</v>
      </c>
      <c r="AU114" s="19" t="s">
        <v>83</v>
      </c>
    </row>
    <row r="115" spans="1:51" s="13" customFormat="1" ht="12">
      <c r="A115" s="13"/>
      <c r="B115" s="250"/>
      <c r="C115" s="251"/>
      <c r="D115" s="246" t="s">
        <v>332</v>
      </c>
      <c r="E115" s="252" t="s">
        <v>19</v>
      </c>
      <c r="F115" s="253" t="s">
        <v>4580</v>
      </c>
      <c r="G115" s="251"/>
      <c r="H115" s="254">
        <v>6.418</v>
      </c>
      <c r="I115" s="255"/>
      <c r="J115" s="251"/>
      <c r="K115" s="251"/>
      <c r="L115" s="256"/>
      <c r="M115" s="257"/>
      <c r="N115" s="258"/>
      <c r="O115" s="258"/>
      <c r="P115" s="258"/>
      <c r="Q115" s="258"/>
      <c r="R115" s="258"/>
      <c r="S115" s="258"/>
      <c r="T115" s="25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60" t="s">
        <v>332</v>
      </c>
      <c r="AU115" s="260" t="s">
        <v>83</v>
      </c>
      <c r="AV115" s="13" t="s">
        <v>83</v>
      </c>
      <c r="AW115" s="13" t="s">
        <v>32</v>
      </c>
      <c r="AX115" s="13" t="s">
        <v>77</v>
      </c>
      <c r="AY115" s="260" t="s">
        <v>322</v>
      </c>
    </row>
    <row r="116" spans="1:65" s="2" customFormat="1" ht="16.5" customHeight="1">
      <c r="A116" s="40"/>
      <c r="B116" s="41"/>
      <c r="C116" s="233" t="s">
        <v>275</v>
      </c>
      <c r="D116" s="233" t="s">
        <v>324</v>
      </c>
      <c r="E116" s="234" t="s">
        <v>362</v>
      </c>
      <c r="F116" s="235" t="s">
        <v>363</v>
      </c>
      <c r="G116" s="236" t="s">
        <v>131</v>
      </c>
      <c r="H116" s="237">
        <v>6.418</v>
      </c>
      <c r="I116" s="238"/>
      <c r="J116" s="239">
        <f>ROUND(I116*H116,2)</f>
        <v>0</v>
      </c>
      <c r="K116" s="235" t="s">
        <v>327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328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328</v>
      </c>
      <c r="BM116" s="244" t="s">
        <v>4585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363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51" s="13" customFormat="1" ht="12">
      <c r="A118" s="13"/>
      <c r="B118" s="250"/>
      <c r="C118" s="251"/>
      <c r="D118" s="246" t="s">
        <v>332</v>
      </c>
      <c r="E118" s="252" t="s">
        <v>19</v>
      </c>
      <c r="F118" s="253" t="s">
        <v>4580</v>
      </c>
      <c r="G118" s="251"/>
      <c r="H118" s="254">
        <v>6.418</v>
      </c>
      <c r="I118" s="255"/>
      <c r="J118" s="251"/>
      <c r="K118" s="251"/>
      <c r="L118" s="256"/>
      <c r="M118" s="257"/>
      <c r="N118" s="258"/>
      <c r="O118" s="258"/>
      <c r="P118" s="258"/>
      <c r="Q118" s="258"/>
      <c r="R118" s="258"/>
      <c r="S118" s="258"/>
      <c r="T118" s="25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60" t="s">
        <v>332</v>
      </c>
      <c r="AU118" s="260" t="s">
        <v>83</v>
      </c>
      <c r="AV118" s="13" t="s">
        <v>83</v>
      </c>
      <c r="AW118" s="13" t="s">
        <v>32</v>
      </c>
      <c r="AX118" s="13" t="s">
        <v>77</v>
      </c>
      <c r="AY118" s="260" t="s">
        <v>322</v>
      </c>
    </row>
    <row r="119" spans="1:65" s="2" customFormat="1" ht="21.75" customHeight="1">
      <c r="A119" s="40"/>
      <c r="B119" s="41"/>
      <c r="C119" s="272" t="s">
        <v>182</v>
      </c>
      <c r="D119" s="272" t="s">
        <v>366</v>
      </c>
      <c r="E119" s="273" t="s">
        <v>367</v>
      </c>
      <c r="F119" s="274" t="s">
        <v>368</v>
      </c>
      <c r="G119" s="275" t="s">
        <v>160</v>
      </c>
      <c r="H119" s="276">
        <v>10.59</v>
      </c>
      <c r="I119" s="277"/>
      <c r="J119" s="278">
        <f>ROUND(I119*H119,2)</f>
        <v>0</v>
      </c>
      <c r="K119" s="274" t="s">
        <v>327</v>
      </c>
      <c r="L119" s="279"/>
      <c r="M119" s="280" t="s">
        <v>19</v>
      </c>
      <c r="N119" s="281" t="s">
        <v>42</v>
      </c>
      <c r="O119" s="86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4" t="s">
        <v>365</v>
      </c>
      <c r="AT119" s="244" t="s">
        <v>366</v>
      </c>
      <c r="AU119" s="244" t="s">
        <v>83</v>
      </c>
      <c r="AY119" s="19" t="s">
        <v>322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19" t="s">
        <v>83</v>
      </c>
      <c r="BK119" s="245">
        <f>ROUND(I119*H119,2)</f>
        <v>0</v>
      </c>
      <c r="BL119" s="19" t="s">
        <v>328</v>
      </c>
      <c r="BM119" s="244" t="s">
        <v>4586</v>
      </c>
    </row>
    <row r="120" spans="1:47" s="2" customFormat="1" ht="12">
      <c r="A120" s="40"/>
      <c r="B120" s="41"/>
      <c r="C120" s="42"/>
      <c r="D120" s="246" t="s">
        <v>330</v>
      </c>
      <c r="E120" s="42"/>
      <c r="F120" s="247" t="s">
        <v>368</v>
      </c>
      <c r="G120" s="42"/>
      <c r="H120" s="42"/>
      <c r="I120" s="150"/>
      <c r="J120" s="42"/>
      <c r="K120" s="42"/>
      <c r="L120" s="46"/>
      <c r="M120" s="248"/>
      <c r="N120" s="249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330</v>
      </c>
      <c r="AU120" s="19" t="s">
        <v>83</v>
      </c>
    </row>
    <row r="121" spans="1:51" s="13" customFormat="1" ht="12">
      <c r="A121" s="13"/>
      <c r="B121" s="250"/>
      <c r="C121" s="251"/>
      <c r="D121" s="246" t="s">
        <v>332</v>
      </c>
      <c r="E121" s="252" t="s">
        <v>19</v>
      </c>
      <c r="F121" s="253" t="s">
        <v>4587</v>
      </c>
      <c r="G121" s="251"/>
      <c r="H121" s="254">
        <v>10.59</v>
      </c>
      <c r="I121" s="255"/>
      <c r="J121" s="251"/>
      <c r="K121" s="251"/>
      <c r="L121" s="256"/>
      <c r="M121" s="257"/>
      <c r="N121" s="258"/>
      <c r="O121" s="258"/>
      <c r="P121" s="258"/>
      <c r="Q121" s="258"/>
      <c r="R121" s="258"/>
      <c r="S121" s="258"/>
      <c r="T121" s="25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60" t="s">
        <v>332</v>
      </c>
      <c r="AU121" s="260" t="s">
        <v>83</v>
      </c>
      <c r="AV121" s="13" t="s">
        <v>83</v>
      </c>
      <c r="AW121" s="13" t="s">
        <v>32</v>
      </c>
      <c r="AX121" s="13" t="s">
        <v>77</v>
      </c>
      <c r="AY121" s="260" t="s">
        <v>322</v>
      </c>
    </row>
    <row r="122" spans="1:65" s="2" customFormat="1" ht="21.75" customHeight="1">
      <c r="A122" s="40"/>
      <c r="B122" s="41"/>
      <c r="C122" s="233" t="s">
        <v>365</v>
      </c>
      <c r="D122" s="233" t="s">
        <v>324</v>
      </c>
      <c r="E122" s="234" t="s">
        <v>372</v>
      </c>
      <c r="F122" s="235" t="s">
        <v>373</v>
      </c>
      <c r="G122" s="236" t="s">
        <v>131</v>
      </c>
      <c r="H122" s="237">
        <v>0.5</v>
      </c>
      <c r="I122" s="238"/>
      <c r="J122" s="239">
        <f>ROUND(I122*H122,2)</f>
        <v>0</v>
      </c>
      <c r="K122" s="235" t="s">
        <v>327</v>
      </c>
      <c r="L122" s="46"/>
      <c r="M122" s="240" t="s">
        <v>19</v>
      </c>
      <c r="N122" s="241" t="s">
        <v>42</v>
      </c>
      <c r="O122" s="86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4" t="s">
        <v>328</v>
      </c>
      <c r="AT122" s="244" t="s">
        <v>324</v>
      </c>
      <c r="AU122" s="244" t="s">
        <v>83</v>
      </c>
      <c r="AY122" s="19" t="s">
        <v>322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9" t="s">
        <v>83</v>
      </c>
      <c r="BK122" s="245">
        <f>ROUND(I122*H122,2)</f>
        <v>0</v>
      </c>
      <c r="BL122" s="19" t="s">
        <v>328</v>
      </c>
      <c r="BM122" s="244" t="s">
        <v>4588</v>
      </c>
    </row>
    <row r="123" spans="1:47" s="2" customFormat="1" ht="12">
      <c r="A123" s="40"/>
      <c r="B123" s="41"/>
      <c r="C123" s="42"/>
      <c r="D123" s="246" t="s">
        <v>330</v>
      </c>
      <c r="E123" s="42"/>
      <c r="F123" s="247" t="s">
        <v>375</v>
      </c>
      <c r="G123" s="42"/>
      <c r="H123" s="42"/>
      <c r="I123" s="150"/>
      <c r="J123" s="42"/>
      <c r="K123" s="42"/>
      <c r="L123" s="46"/>
      <c r="M123" s="248"/>
      <c r="N123" s="24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330</v>
      </c>
      <c r="AU123" s="19" t="s">
        <v>83</v>
      </c>
    </row>
    <row r="124" spans="1:51" s="13" customFormat="1" ht="12">
      <c r="A124" s="13"/>
      <c r="B124" s="250"/>
      <c r="C124" s="251"/>
      <c r="D124" s="246" t="s">
        <v>332</v>
      </c>
      <c r="E124" s="252" t="s">
        <v>181</v>
      </c>
      <c r="F124" s="253" t="s">
        <v>4589</v>
      </c>
      <c r="G124" s="251"/>
      <c r="H124" s="254">
        <v>0.5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0" t="s">
        <v>332</v>
      </c>
      <c r="AU124" s="260" t="s">
        <v>83</v>
      </c>
      <c r="AV124" s="13" t="s">
        <v>83</v>
      </c>
      <c r="AW124" s="13" t="s">
        <v>32</v>
      </c>
      <c r="AX124" s="13" t="s">
        <v>77</v>
      </c>
      <c r="AY124" s="260" t="s">
        <v>322</v>
      </c>
    </row>
    <row r="125" spans="1:63" s="12" customFormat="1" ht="22.8" customHeight="1">
      <c r="A125" s="12"/>
      <c r="B125" s="217"/>
      <c r="C125" s="218"/>
      <c r="D125" s="219" t="s">
        <v>69</v>
      </c>
      <c r="E125" s="231" t="s">
        <v>83</v>
      </c>
      <c r="F125" s="231" t="s">
        <v>390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SUM(P126:P151)</f>
        <v>0</v>
      </c>
      <c r="Q125" s="225"/>
      <c r="R125" s="226">
        <f>SUM(R126:R151)</f>
        <v>15.162769149999999</v>
      </c>
      <c r="S125" s="225"/>
      <c r="T125" s="227">
        <f>SUM(T126:T151)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77</v>
      </c>
      <c r="AT125" s="229" t="s">
        <v>69</v>
      </c>
      <c r="AU125" s="229" t="s">
        <v>77</v>
      </c>
      <c r="AY125" s="228" t="s">
        <v>322</v>
      </c>
      <c r="BK125" s="230">
        <f>SUM(BK126:BK151)</f>
        <v>0</v>
      </c>
    </row>
    <row r="126" spans="1:65" s="2" customFormat="1" ht="21.75" customHeight="1">
      <c r="A126" s="40"/>
      <c r="B126" s="41"/>
      <c r="C126" s="233" t="s">
        <v>371</v>
      </c>
      <c r="D126" s="233" t="s">
        <v>324</v>
      </c>
      <c r="E126" s="234" t="s">
        <v>4590</v>
      </c>
      <c r="F126" s="235" t="s">
        <v>4591</v>
      </c>
      <c r="G126" s="236" t="s">
        <v>128</v>
      </c>
      <c r="H126" s="237">
        <v>4.5</v>
      </c>
      <c r="I126" s="238"/>
      <c r="J126" s="239">
        <f>ROUND(I126*H126,2)</f>
        <v>0</v>
      </c>
      <c r="K126" s="235" t="s">
        <v>327</v>
      </c>
      <c r="L126" s="46"/>
      <c r="M126" s="240" t="s">
        <v>19</v>
      </c>
      <c r="N126" s="241" t="s">
        <v>42</v>
      </c>
      <c r="O126" s="86"/>
      <c r="P126" s="242">
        <f>O126*H126</f>
        <v>0</v>
      </c>
      <c r="Q126" s="242">
        <v>0.06882</v>
      </c>
      <c r="R126" s="242">
        <f>Q126*H126</f>
        <v>0.30969</v>
      </c>
      <c r="S126" s="242">
        <v>0</v>
      </c>
      <c r="T126" s="24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4" t="s">
        <v>328</v>
      </c>
      <c r="AT126" s="244" t="s">
        <v>324</v>
      </c>
      <c r="AU126" s="244" t="s">
        <v>83</v>
      </c>
      <c r="AY126" s="19" t="s">
        <v>322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9" t="s">
        <v>83</v>
      </c>
      <c r="BK126" s="245">
        <f>ROUND(I126*H126,2)</f>
        <v>0</v>
      </c>
      <c r="BL126" s="19" t="s">
        <v>328</v>
      </c>
      <c r="BM126" s="244" t="s">
        <v>4592</v>
      </c>
    </row>
    <row r="127" spans="1:47" s="2" customFormat="1" ht="12">
      <c r="A127" s="40"/>
      <c r="B127" s="41"/>
      <c r="C127" s="42"/>
      <c r="D127" s="246" t="s">
        <v>330</v>
      </c>
      <c r="E127" s="42"/>
      <c r="F127" s="247" t="s">
        <v>4593</v>
      </c>
      <c r="G127" s="42"/>
      <c r="H127" s="42"/>
      <c r="I127" s="150"/>
      <c r="J127" s="42"/>
      <c r="K127" s="42"/>
      <c r="L127" s="46"/>
      <c r="M127" s="248"/>
      <c r="N127" s="24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330</v>
      </c>
      <c r="AU127" s="19" t="s">
        <v>83</v>
      </c>
    </row>
    <row r="128" spans="1:65" s="2" customFormat="1" ht="21.75" customHeight="1">
      <c r="A128" s="40"/>
      <c r="B128" s="41"/>
      <c r="C128" s="233" t="s">
        <v>377</v>
      </c>
      <c r="D128" s="233" t="s">
        <v>324</v>
      </c>
      <c r="E128" s="234" t="s">
        <v>392</v>
      </c>
      <c r="F128" s="235" t="s">
        <v>393</v>
      </c>
      <c r="G128" s="236" t="s">
        <v>128</v>
      </c>
      <c r="H128" s="237">
        <v>8</v>
      </c>
      <c r="I128" s="238"/>
      <c r="J128" s="239">
        <f>ROUND(I128*H128,2)</f>
        <v>0</v>
      </c>
      <c r="K128" s="235" t="s">
        <v>327</v>
      </c>
      <c r="L128" s="46"/>
      <c r="M128" s="240" t="s">
        <v>19</v>
      </c>
      <c r="N128" s="241" t="s">
        <v>42</v>
      </c>
      <c r="O128" s="86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4" t="s">
        <v>328</v>
      </c>
      <c r="AT128" s="244" t="s">
        <v>324</v>
      </c>
      <c r="AU128" s="244" t="s">
        <v>83</v>
      </c>
      <c r="AY128" s="19" t="s">
        <v>322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9" t="s">
        <v>83</v>
      </c>
      <c r="BK128" s="245">
        <f>ROUND(I128*H128,2)</f>
        <v>0</v>
      </c>
      <c r="BL128" s="19" t="s">
        <v>328</v>
      </c>
      <c r="BM128" s="244" t="s">
        <v>4594</v>
      </c>
    </row>
    <row r="129" spans="1:47" s="2" customFormat="1" ht="12">
      <c r="A129" s="40"/>
      <c r="B129" s="41"/>
      <c r="C129" s="42"/>
      <c r="D129" s="246" t="s">
        <v>330</v>
      </c>
      <c r="E129" s="42"/>
      <c r="F129" s="247" t="s">
        <v>395</v>
      </c>
      <c r="G129" s="42"/>
      <c r="H129" s="42"/>
      <c r="I129" s="150"/>
      <c r="J129" s="42"/>
      <c r="K129" s="42"/>
      <c r="L129" s="46"/>
      <c r="M129" s="248"/>
      <c r="N129" s="249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330</v>
      </c>
      <c r="AU129" s="19" t="s">
        <v>83</v>
      </c>
    </row>
    <row r="130" spans="1:51" s="13" customFormat="1" ht="12">
      <c r="A130" s="13"/>
      <c r="B130" s="250"/>
      <c r="C130" s="251"/>
      <c r="D130" s="246" t="s">
        <v>332</v>
      </c>
      <c r="E130" s="252" t="s">
        <v>19</v>
      </c>
      <c r="F130" s="253" t="s">
        <v>4595</v>
      </c>
      <c r="G130" s="251"/>
      <c r="H130" s="254">
        <v>8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332</v>
      </c>
      <c r="AU130" s="260" t="s">
        <v>83</v>
      </c>
      <c r="AV130" s="13" t="s">
        <v>83</v>
      </c>
      <c r="AW130" s="13" t="s">
        <v>32</v>
      </c>
      <c r="AX130" s="13" t="s">
        <v>77</v>
      </c>
      <c r="AY130" s="260" t="s">
        <v>322</v>
      </c>
    </row>
    <row r="131" spans="1:65" s="2" customFormat="1" ht="21.75" customHeight="1">
      <c r="A131" s="40"/>
      <c r="B131" s="41"/>
      <c r="C131" s="233" t="s">
        <v>383</v>
      </c>
      <c r="D131" s="233" t="s">
        <v>324</v>
      </c>
      <c r="E131" s="234" t="s">
        <v>399</v>
      </c>
      <c r="F131" s="235" t="s">
        <v>400</v>
      </c>
      <c r="G131" s="236" t="s">
        <v>131</v>
      </c>
      <c r="H131" s="237">
        <v>1.125</v>
      </c>
      <c r="I131" s="238"/>
      <c r="J131" s="239">
        <f>ROUND(I131*H131,2)</f>
        <v>0</v>
      </c>
      <c r="K131" s="235" t="s">
        <v>327</v>
      </c>
      <c r="L131" s="46"/>
      <c r="M131" s="240" t="s">
        <v>19</v>
      </c>
      <c r="N131" s="241" t="s">
        <v>42</v>
      </c>
      <c r="O131" s="86"/>
      <c r="P131" s="242">
        <f>O131*H131</f>
        <v>0</v>
      </c>
      <c r="Q131" s="242">
        <v>1.98</v>
      </c>
      <c r="R131" s="242">
        <f>Q131*H131</f>
        <v>2.2275</v>
      </c>
      <c r="S131" s="242">
        <v>0</v>
      </c>
      <c r="T131" s="24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4" t="s">
        <v>328</v>
      </c>
      <c r="AT131" s="244" t="s">
        <v>324</v>
      </c>
      <c r="AU131" s="244" t="s">
        <v>83</v>
      </c>
      <c r="AY131" s="19" t="s">
        <v>322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9" t="s">
        <v>83</v>
      </c>
      <c r="BK131" s="245">
        <f>ROUND(I131*H131,2)</f>
        <v>0</v>
      </c>
      <c r="BL131" s="19" t="s">
        <v>328</v>
      </c>
      <c r="BM131" s="244" t="s">
        <v>4596</v>
      </c>
    </row>
    <row r="132" spans="1:47" s="2" customFormat="1" ht="12">
      <c r="A132" s="40"/>
      <c r="B132" s="41"/>
      <c r="C132" s="42"/>
      <c r="D132" s="246" t="s">
        <v>330</v>
      </c>
      <c r="E132" s="42"/>
      <c r="F132" s="247" t="s">
        <v>402</v>
      </c>
      <c r="G132" s="42"/>
      <c r="H132" s="42"/>
      <c r="I132" s="150"/>
      <c r="J132" s="42"/>
      <c r="K132" s="42"/>
      <c r="L132" s="46"/>
      <c r="M132" s="248"/>
      <c r="N132" s="249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330</v>
      </c>
      <c r="AU132" s="19" t="s">
        <v>83</v>
      </c>
    </row>
    <row r="133" spans="1:51" s="13" customFormat="1" ht="12">
      <c r="A133" s="13"/>
      <c r="B133" s="250"/>
      <c r="C133" s="251"/>
      <c r="D133" s="246" t="s">
        <v>332</v>
      </c>
      <c r="E133" s="252" t="s">
        <v>19</v>
      </c>
      <c r="F133" s="253" t="s">
        <v>4597</v>
      </c>
      <c r="G133" s="251"/>
      <c r="H133" s="254">
        <v>1.125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332</v>
      </c>
      <c r="AU133" s="260" t="s">
        <v>83</v>
      </c>
      <c r="AV133" s="13" t="s">
        <v>83</v>
      </c>
      <c r="AW133" s="13" t="s">
        <v>32</v>
      </c>
      <c r="AX133" s="13" t="s">
        <v>77</v>
      </c>
      <c r="AY133" s="260" t="s">
        <v>322</v>
      </c>
    </row>
    <row r="134" spans="1:65" s="2" customFormat="1" ht="16.5" customHeight="1">
      <c r="A134" s="40"/>
      <c r="B134" s="41"/>
      <c r="C134" s="233" t="s">
        <v>391</v>
      </c>
      <c r="D134" s="233" t="s">
        <v>324</v>
      </c>
      <c r="E134" s="234" t="s">
        <v>4598</v>
      </c>
      <c r="F134" s="235" t="s">
        <v>4599</v>
      </c>
      <c r="G134" s="236" t="s">
        <v>131</v>
      </c>
      <c r="H134" s="237">
        <v>0.96</v>
      </c>
      <c r="I134" s="238"/>
      <c r="J134" s="239">
        <f>ROUND(I134*H134,2)</f>
        <v>0</v>
      </c>
      <c r="K134" s="235" t="s">
        <v>327</v>
      </c>
      <c r="L134" s="46"/>
      <c r="M134" s="240" t="s">
        <v>19</v>
      </c>
      <c r="N134" s="241" t="s">
        <v>42</v>
      </c>
      <c r="O134" s="86"/>
      <c r="P134" s="242">
        <f>O134*H134</f>
        <v>0</v>
      </c>
      <c r="Q134" s="242">
        <v>2.25634</v>
      </c>
      <c r="R134" s="242">
        <f>Q134*H134</f>
        <v>2.1660863999999997</v>
      </c>
      <c r="S134" s="242">
        <v>0</v>
      </c>
      <c r="T134" s="24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4" t="s">
        <v>328</v>
      </c>
      <c r="AT134" s="244" t="s">
        <v>324</v>
      </c>
      <c r="AU134" s="244" t="s">
        <v>83</v>
      </c>
      <c r="AY134" s="19" t="s">
        <v>322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9" t="s">
        <v>83</v>
      </c>
      <c r="BK134" s="245">
        <f>ROUND(I134*H134,2)</f>
        <v>0</v>
      </c>
      <c r="BL134" s="19" t="s">
        <v>328</v>
      </c>
      <c r="BM134" s="244" t="s">
        <v>4600</v>
      </c>
    </row>
    <row r="135" spans="1:47" s="2" customFormat="1" ht="12">
      <c r="A135" s="40"/>
      <c r="B135" s="41"/>
      <c r="C135" s="42"/>
      <c r="D135" s="246" t="s">
        <v>330</v>
      </c>
      <c r="E135" s="42"/>
      <c r="F135" s="247" t="s">
        <v>4601</v>
      </c>
      <c r="G135" s="42"/>
      <c r="H135" s="42"/>
      <c r="I135" s="150"/>
      <c r="J135" s="42"/>
      <c r="K135" s="42"/>
      <c r="L135" s="46"/>
      <c r="M135" s="248"/>
      <c r="N135" s="24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330</v>
      </c>
      <c r="AU135" s="19" t="s">
        <v>83</v>
      </c>
    </row>
    <row r="136" spans="1:51" s="13" customFormat="1" ht="12">
      <c r="A136" s="13"/>
      <c r="B136" s="250"/>
      <c r="C136" s="251"/>
      <c r="D136" s="246" t="s">
        <v>332</v>
      </c>
      <c r="E136" s="252" t="s">
        <v>19</v>
      </c>
      <c r="F136" s="253" t="s">
        <v>4602</v>
      </c>
      <c r="G136" s="251"/>
      <c r="H136" s="254">
        <v>0.96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332</v>
      </c>
      <c r="AU136" s="260" t="s">
        <v>83</v>
      </c>
      <c r="AV136" s="13" t="s">
        <v>83</v>
      </c>
      <c r="AW136" s="13" t="s">
        <v>32</v>
      </c>
      <c r="AX136" s="13" t="s">
        <v>77</v>
      </c>
      <c r="AY136" s="260" t="s">
        <v>322</v>
      </c>
    </row>
    <row r="137" spans="1:65" s="2" customFormat="1" ht="21.75" customHeight="1">
      <c r="A137" s="40"/>
      <c r="B137" s="41"/>
      <c r="C137" s="233" t="s">
        <v>398</v>
      </c>
      <c r="D137" s="233" t="s">
        <v>324</v>
      </c>
      <c r="E137" s="234" t="s">
        <v>4603</v>
      </c>
      <c r="F137" s="235" t="s">
        <v>4604</v>
      </c>
      <c r="G137" s="236" t="s">
        <v>131</v>
      </c>
      <c r="H137" s="237">
        <v>1.2</v>
      </c>
      <c r="I137" s="238"/>
      <c r="J137" s="239">
        <f>ROUND(I137*H137,2)</f>
        <v>0</v>
      </c>
      <c r="K137" s="235" t="s">
        <v>327</v>
      </c>
      <c r="L137" s="46"/>
      <c r="M137" s="240" t="s">
        <v>19</v>
      </c>
      <c r="N137" s="241" t="s">
        <v>42</v>
      </c>
      <c r="O137" s="86"/>
      <c r="P137" s="242">
        <f>O137*H137</f>
        <v>0</v>
      </c>
      <c r="Q137" s="242">
        <v>2.45329</v>
      </c>
      <c r="R137" s="242">
        <f>Q137*H137</f>
        <v>2.943948</v>
      </c>
      <c r="S137" s="242">
        <v>0</v>
      </c>
      <c r="T137" s="24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4" t="s">
        <v>328</v>
      </c>
      <c r="AT137" s="244" t="s">
        <v>324</v>
      </c>
      <c r="AU137" s="244" t="s">
        <v>83</v>
      </c>
      <c r="AY137" s="19" t="s">
        <v>322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9" t="s">
        <v>83</v>
      </c>
      <c r="BK137" s="245">
        <f>ROUND(I137*H137,2)</f>
        <v>0</v>
      </c>
      <c r="BL137" s="19" t="s">
        <v>328</v>
      </c>
      <c r="BM137" s="244" t="s">
        <v>4605</v>
      </c>
    </row>
    <row r="138" spans="1:47" s="2" customFormat="1" ht="12">
      <c r="A138" s="40"/>
      <c r="B138" s="41"/>
      <c r="C138" s="42"/>
      <c r="D138" s="246" t="s">
        <v>330</v>
      </c>
      <c r="E138" s="42"/>
      <c r="F138" s="247" t="s">
        <v>4606</v>
      </c>
      <c r="G138" s="42"/>
      <c r="H138" s="42"/>
      <c r="I138" s="150"/>
      <c r="J138" s="42"/>
      <c r="K138" s="42"/>
      <c r="L138" s="46"/>
      <c r="M138" s="248"/>
      <c r="N138" s="24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330</v>
      </c>
      <c r="AU138" s="19" t="s">
        <v>83</v>
      </c>
    </row>
    <row r="139" spans="1:51" s="13" customFormat="1" ht="12">
      <c r="A139" s="13"/>
      <c r="B139" s="250"/>
      <c r="C139" s="251"/>
      <c r="D139" s="246" t="s">
        <v>332</v>
      </c>
      <c r="E139" s="252" t="s">
        <v>19</v>
      </c>
      <c r="F139" s="253" t="s">
        <v>4607</v>
      </c>
      <c r="G139" s="251"/>
      <c r="H139" s="254">
        <v>1.2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332</v>
      </c>
      <c r="AU139" s="260" t="s">
        <v>83</v>
      </c>
      <c r="AV139" s="13" t="s">
        <v>83</v>
      </c>
      <c r="AW139" s="13" t="s">
        <v>32</v>
      </c>
      <c r="AX139" s="13" t="s">
        <v>77</v>
      </c>
      <c r="AY139" s="260" t="s">
        <v>322</v>
      </c>
    </row>
    <row r="140" spans="1:65" s="2" customFormat="1" ht="16.5" customHeight="1">
      <c r="A140" s="40"/>
      <c r="B140" s="41"/>
      <c r="C140" s="233" t="s">
        <v>406</v>
      </c>
      <c r="D140" s="233" t="s">
        <v>324</v>
      </c>
      <c r="E140" s="234" t="s">
        <v>4608</v>
      </c>
      <c r="F140" s="235" t="s">
        <v>4609</v>
      </c>
      <c r="G140" s="236" t="s">
        <v>128</v>
      </c>
      <c r="H140" s="237">
        <v>4.2</v>
      </c>
      <c r="I140" s="238"/>
      <c r="J140" s="239">
        <f>ROUND(I140*H140,2)</f>
        <v>0</v>
      </c>
      <c r="K140" s="235" t="s">
        <v>327</v>
      </c>
      <c r="L140" s="46"/>
      <c r="M140" s="240" t="s">
        <v>19</v>
      </c>
      <c r="N140" s="241" t="s">
        <v>42</v>
      </c>
      <c r="O140" s="86"/>
      <c r="P140" s="242">
        <f>O140*H140</f>
        <v>0</v>
      </c>
      <c r="Q140" s="242">
        <v>0.00247</v>
      </c>
      <c r="R140" s="242">
        <f>Q140*H140</f>
        <v>0.010374</v>
      </c>
      <c r="S140" s="242">
        <v>0</v>
      </c>
      <c r="T140" s="243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4" t="s">
        <v>328</v>
      </c>
      <c r="AT140" s="244" t="s">
        <v>324</v>
      </c>
      <c r="AU140" s="244" t="s">
        <v>83</v>
      </c>
      <c r="AY140" s="19" t="s">
        <v>322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9" t="s">
        <v>83</v>
      </c>
      <c r="BK140" s="245">
        <f>ROUND(I140*H140,2)</f>
        <v>0</v>
      </c>
      <c r="BL140" s="19" t="s">
        <v>328</v>
      </c>
      <c r="BM140" s="244" t="s">
        <v>4610</v>
      </c>
    </row>
    <row r="141" spans="1:47" s="2" customFormat="1" ht="12">
      <c r="A141" s="40"/>
      <c r="B141" s="41"/>
      <c r="C141" s="42"/>
      <c r="D141" s="246" t="s">
        <v>330</v>
      </c>
      <c r="E141" s="42"/>
      <c r="F141" s="247" t="s">
        <v>4611</v>
      </c>
      <c r="G141" s="42"/>
      <c r="H141" s="42"/>
      <c r="I141" s="150"/>
      <c r="J141" s="42"/>
      <c r="K141" s="42"/>
      <c r="L141" s="46"/>
      <c r="M141" s="248"/>
      <c r="N141" s="24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330</v>
      </c>
      <c r="AU141" s="19" t="s">
        <v>83</v>
      </c>
    </row>
    <row r="142" spans="1:51" s="13" customFormat="1" ht="12">
      <c r="A142" s="13"/>
      <c r="B142" s="250"/>
      <c r="C142" s="251"/>
      <c r="D142" s="246" t="s">
        <v>332</v>
      </c>
      <c r="E142" s="252" t="s">
        <v>19</v>
      </c>
      <c r="F142" s="253" t="s">
        <v>4612</v>
      </c>
      <c r="G142" s="251"/>
      <c r="H142" s="254">
        <v>4.2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332</v>
      </c>
      <c r="AU142" s="260" t="s">
        <v>83</v>
      </c>
      <c r="AV142" s="13" t="s">
        <v>83</v>
      </c>
      <c r="AW142" s="13" t="s">
        <v>32</v>
      </c>
      <c r="AX142" s="13" t="s">
        <v>77</v>
      </c>
      <c r="AY142" s="260" t="s">
        <v>322</v>
      </c>
    </row>
    <row r="143" spans="1:65" s="2" customFormat="1" ht="16.5" customHeight="1">
      <c r="A143" s="40"/>
      <c r="B143" s="41"/>
      <c r="C143" s="233" t="s">
        <v>8</v>
      </c>
      <c r="D143" s="233" t="s">
        <v>324</v>
      </c>
      <c r="E143" s="234" t="s">
        <v>4613</v>
      </c>
      <c r="F143" s="235" t="s">
        <v>4614</v>
      </c>
      <c r="G143" s="236" t="s">
        <v>128</v>
      </c>
      <c r="H143" s="237">
        <v>4.2</v>
      </c>
      <c r="I143" s="238"/>
      <c r="J143" s="239">
        <f>ROUND(I143*H143,2)</f>
        <v>0</v>
      </c>
      <c r="K143" s="235" t="s">
        <v>327</v>
      </c>
      <c r="L143" s="46"/>
      <c r="M143" s="240" t="s">
        <v>19</v>
      </c>
      <c r="N143" s="241" t="s">
        <v>42</v>
      </c>
      <c r="O143" s="86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4" t="s">
        <v>328</v>
      </c>
      <c r="AT143" s="244" t="s">
        <v>324</v>
      </c>
      <c r="AU143" s="244" t="s">
        <v>83</v>
      </c>
      <c r="AY143" s="19" t="s">
        <v>322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9" t="s">
        <v>83</v>
      </c>
      <c r="BK143" s="245">
        <f>ROUND(I143*H143,2)</f>
        <v>0</v>
      </c>
      <c r="BL143" s="19" t="s">
        <v>328</v>
      </c>
      <c r="BM143" s="244" t="s">
        <v>4615</v>
      </c>
    </row>
    <row r="144" spans="1:47" s="2" customFormat="1" ht="12">
      <c r="A144" s="40"/>
      <c r="B144" s="41"/>
      <c r="C144" s="42"/>
      <c r="D144" s="246" t="s">
        <v>330</v>
      </c>
      <c r="E144" s="42"/>
      <c r="F144" s="247" t="s">
        <v>4616</v>
      </c>
      <c r="G144" s="42"/>
      <c r="H144" s="42"/>
      <c r="I144" s="150"/>
      <c r="J144" s="42"/>
      <c r="K144" s="42"/>
      <c r="L144" s="46"/>
      <c r="M144" s="248"/>
      <c r="N144" s="24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330</v>
      </c>
      <c r="AU144" s="19" t="s">
        <v>83</v>
      </c>
    </row>
    <row r="145" spans="1:65" s="2" customFormat="1" ht="16.5" customHeight="1">
      <c r="A145" s="40"/>
      <c r="B145" s="41"/>
      <c r="C145" s="233" t="s">
        <v>418</v>
      </c>
      <c r="D145" s="233" t="s">
        <v>324</v>
      </c>
      <c r="E145" s="234" t="s">
        <v>413</v>
      </c>
      <c r="F145" s="235" t="s">
        <v>414</v>
      </c>
      <c r="G145" s="236" t="s">
        <v>160</v>
      </c>
      <c r="H145" s="237">
        <v>0.049</v>
      </c>
      <c r="I145" s="238"/>
      <c r="J145" s="239">
        <f>ROUND(I145*H145,2)</f>
        <v>0</v>
      </c>
      <c r="K145" s="235" t="s">
        <v>327</v>
      </c>
      <c r="L145" s="46"/>
      <c r="M145" s="240" t="s">
        <v>19</v>
      </c>
      <c r="N145" s="241" t="s">
        <v>42</v>
      </c>
      <c r="O145" s="86"/>
      <c r="P145" s="242">
        <f>O145*H145</f>
        <v>0</v>
      </c>
      <c r="Q145" s="242">
        <v>1.06277</v>
      </c>
      <c r="R145" s="242">
        <f>Q145*H145</f>
        <v>0.05207573</v>
      </c>
      <c r="S145" s="242">
        <v>0</v>
      </c>
      <c r="T145" s="24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4" t="s">
        <v>328</v>
      </c>
      <c r="AT145" s="244" t="s">
        <v>324</v>
      </c>
      <c r="AU145" s="244" t="s">
        <v>83</v>
      </c>
      <c r="AY145" s="19" t="s">
        <v>322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9" t="s">
        <v>83</v>
      </c>
      <c r="BK145" s="245">
        <f>ROUND(I145*H145,2)</f>
        <v>0</v>
      </c>
      <c r="BL145" s="19" t="s">
        <v>328</v>
      </c>
      <c r="BM145" s="244" t="s">
        <v>4617</v>
      </c>
    </row>
    <row r="146" spans="1:47" s="2" customFormat="1" ht="12">
      <c r="A146" s="40"/>
      <c r="B146" s="41"/>
      <c r="C146" s="42"/>
      <c r="D146" s="246" t="s">
        <v>330</v>
      </c>
      <c r="E146" s="42"/>
      <c r="F146" s="247" t="s">
        <v>416</v>
      </c>
      <c r="G146" s="42"/>
      <c r="H146" s="42"/>
      <c r="I146" s="150"/>
      <c r="J146" s="42"/>
      <c r="K146" s="42"/>
      <c r="L146" s="46"/>
      <c r="M146" s="248"/>
      <c r="N146" s="24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330</v>
      </c>
      <c r="AU146" s="19" t="s">
        <v>83</v>
      </c>
    </row>
    <row r="147" spans="1:51" s="13" customFormat="1" ht="12">
      <c r="A147" s="13"/>
      <c r="B147" s="250"/>
      <c r="C147" s="251"/>
      <c r="D147" s="246" t="s">
        <v>332</v>
      </c>
      <c r="E147" s="252" t="s">
        <v>19</v>
      </c>
      <c r="F147" s="253" t="s">
        <v>4618</v>
      </c>
      <c r="G147" s="251"/>
      <c r="H147" s="254">
        <v>0.049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332</v>
      </c>
      <c r="AU147" s="260" t="s">
        <v>83</v>
      </c>
      <c r="AV147" s="13" t="s">
        <v>83</v>
      </c>
      <c r="AW147" s="13" t="s">
        <v>32</v>
      </c>
      <c r="AX147" s="13" t="s">
        <v>77</v>
      </c>
      <c r="AY147" s="260" t="s">
        <v>322</v>
      </c>
    </row>
    <row r="148" spans="1:65" s="2" customFormat="1" ht="21.75" customHeight="1">
      <c r="A148" s="40"/>
      <c r="B148" s="41"/>
      <c r="C148" s="233" t="s">
        <v>425</v>
      </c>
      <c r="D148" s="233" t="s">
        <v>324</v>
      </c>
      <c r="E148" s="234" t="s">
        <v>4619</v>
      </c>
      <c r="F148" s="235" t="s">
        <v>4620</v>
      </c>
      <c r="G148" s="236" t="s">
        <v>131</v>
      </c>
      <c r="H148" s="237">
        <v>3.038</v>
      </c>
      <c r="I148" s="238"/>
      <c r="J148" s="239">
        <f>ROUND(I148*H148,2)</f>
        <v>0</v>
      </c>
      <c r="K148" s="235" t="s">
        <v>327</v>
      </c>
      <c r="L148" s="46"/>
      <c r="M148" s="240" t="s">
        <v>19</v>
      </c>
      <c r="N148" s="241" t="s">
        <v>42</v>
      </c>
      <c r="O148" s="86"/>
      <c r="P148" s="242">
        <f>O148*H148</f>
        <v>0</v>
      </c>
      <c r="Q148" s="242">
        <v>2.45329</v>
      </c>
      <c r="R148" s="242">
        <f>Q148*H148</f>
        <v>7.453095019999999</v>
      </c>
      <c r="S148" s="242">
        <v>0</v>
      </c>
      <c r="T148" s="24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4" t="s">
        <v>328</v>
      </c>
      <c r="AT148" s="244" t="s">
        <v>324</v>
      </c>
      <c r="AU148" s="244" t="s">
        <v>83</v>
      </c>
      <c r="AY148" s="19" t="s">
        <v>322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9" t="s">
        <v>83</v>
      </c>
      <c r="BK148" s="245">
        <f>ROUND(I148*H148,2)</f>
        <v>0</v>
      </c>
      <c r="BL148" s="19" t="s">
        <v>328</v>
      </c>
      <c r="BM148" s="244" t="s">
        <v>4621</v>
      </c>
    </row>
    <row r="149" spans="1:47" s="2" customFormat="1" ht="12">
      <c r="A149" s="40"/>
      <c r="B149" s="41"/>
      <c r="C149" s="42"/>
      <c r="D149" s="246" t="s">
        <v>330</v>
      </c>
      <c r="E149" s="42"/>
      <c r="F149" s="247" t="s">
        <v>4622</v>
      </c>
      <c r="G149" s="42"/>
      <c r="H149" s="42"/>
      <c r="I149" s="150"/>
      <c r="J149" s="42"/>
      <c r="K149" s="42"/>
      <c r="L149" s="46"/>
      <c r="M149" s="248"/>
      <c r="N149" s="249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330</v>
      </c>
      <c r="AU149" s="19" t="s">
        <v>83</v>
      </c>
    </row>
    <row r="150" spans="1:51" s="13" customFormat="1" ht="12">
      <c r="A150" s="13"/>
      <c r="B150" s="250"/>
      <c r="C150" s="251"/>
      <c r="D150" s="246" t="s">
        <v>332</v>
      </c>
      <c r="E150" s="252" t="s">
        <v>4559</v>
      </c>
      <c r="F150" s="253" t="s">
        <v>4623</v>
      </c>
      <c r="G150" s="251"/>
      <c r="H150" s="254">
        <v>2.43</v>
      </c>
      <c r="I150" s="255"/>
      <c r="J150" s="251"/>
      <c r="K150" s="251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332</v>
      </c>
      <c r="AU150" s="260" t="s">
        <v>83</v>
      </c>
      <c r="AV150" s="13" t="s">
        <v>83</v>
      </c>
      <c r="AW150" s="13" t="s">
        <v>32</v>
      </c>
      <c r="AX150" s="13" t="s">
        <v>70</v>
      </c>
      <c r="AY150" s="260" t="s">
        <v>322</v>
      </c>
    </row>
    <row r="151" spans="1:51" s="13" customFormat="1" ht="12">
      <c r="A151" s="13"/>
      <c r="B151" s="250"/>
      <c r="C151" s="251"/>
      <c r="D151" s="246" t="s">
        <v>332</v>
      </c>
      <c r="E151" s="252" t="s">
        <v>19</v>
      </c>
      <c r="F151" s="253" t="s">
        <v>4624</v>
      </c>
      <c r="G151" s="251"/>
      <c r="H151" s="254">
        <v>3.038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332</v>
      </c>
      <c r="AU151" s="260" t="s">
        <v>83</v>
      </c>
      <c r="AV151" s="13" t="s">
        <v>83</v>
      </c>
      <c r="AW151" s="13" t="s">
        <v>32</v>
      </c>
      <c r="AX151" s="13" t="s">
        <v>77</v>
      </c>
      <c r="AY151" s="260" t="s">
        <v>322</v>
      </c>
    </row>
    <row r="152" spans="1:63" s="12" customFormat="1" ht="22.8" customHeight="1">
      <c r="A152" s="12"/>
      <c r="B152" s="217"/>
      <c r="C152" s="218"/>
      <c r="D152" s="219" t="s">
        <v>69</v>
      </c>
      <c r="E152" s="231" t="s">
        <v>275</v>
      </c>
      <c r="F152" s="231" t="s">
        <v>584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SUM(P153:P167)</f>
        <v>0</v>
      </c>
      <c r="Q152" s="225"/>
      <c r="R152" s="226">
        <f>SUM(R153:R167)</f>
        <v>2.707863</v>
      </c>
      <c r="S152" s="225"/>
      <c r="T152" s="227">
        <f>SUM(T153:T167)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77</v>
      </c>
      <c r="AT152" s="229" t="s">
        <v>69</v>
      </c>
      <c r="AU152" s="229" t="s">
        <v>77</v>
      </c>
      <c r="AY152" s="228" t="s">
        <v>322</v>
      </c>
      <c r="BK152" s="230">
        <f>SUM(BK153:BK167)</f>
        <v>0</v>
      </c>
    </row>
    <row r="153" spans="1:65" s="2" customFormat="1" ht="21.75" customHeight="1">
      <c r="A153" s="40"/>
      <c r="B153" s="41"/>
      <c r="C153" s="233" t="s">
        <v>447</v>
      </c>
      <c r="D153" s="233" t="s">
        <v>324</v>
      </c>
      <c r="E153" s="234" t="s">
        <v>4625</v>
      </c>
      <c r="F153" s="235" t="s">
        <v>4626</v>
      </c>
      <c r="G153" s="236" t="s">
        <v>131</v>
      </c>
      <c r="H153" s="237">
        <v>1.2</v>
      </c>
      <c r="I153" s="238"/>
      <c r="J153" s="239">
        <f>ROUND(I153*H153,2)</f>
        <v>0</v>
      </c>
      <c r="K153" s="235" t="s">
        <v>327</v>
      </c>
      <c r="L153" s="46"/>
      <c r="M153" s="240" t="s">
        <v>19</v>
      </c>
      <c r="N153" s="241" t="s">
        <v>42</v>
      </c>
      <c r="O153" s="86"/>
      <c r="P153" s="242">
        <f>O153*H153</f>
        <v>0</v>
      </c>
      <c r="Q153" s="242">
        <v>0.01</v>
      </c>
      <c r="R153" s="242">
        <f>Q153*H153</f>
        <v>0.012</v>
      </c>
      <c r="S153" s="242">
        <v>0</v>
      </c>
      <c r="T153" s="24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4" t="s">
        <v>328</v>
      </c>
      <c r="AT153" s="244" t="s">
        <v>324</v>
      </c>
      <c r="AU153" s="244" t="s">
        <v>83</v>
      </c>
      <c r="AY153" s="19" t="s">
        <v>322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9" t="s">
        <v>83</v>
      </c>
      <c r="BK153" s="245">
        <f>ROUND(I153*H153,2)</f>
        <v>0</v>
      </c>
      <c r="BL153" s="19" t="s">
        <v>328</v>
      </c>
      <c r="BM153" s="244" t="s">
        <v>4627</v>
      </c>
    </row>
    <row r="154" spans="1:47" s="2" customFormat="1" ht="12">
      <c r="A154" s="40"/>
      <c r="B154" s="41"/>
      <c r="C154" s="42"/>
      <c r="D154" s="246" t="s">
        <v>330</v>
      </c>
      <c r="E154" s="42"/>
      <c r="F154" s="247" t="s">
        <v>4628</v>
      </c>
      <c r="G154" s="42"/>
      <c r="H154" s="42"/>
      <c r="I154" s="150"/>
      <c r="J154" s="42"/>
      <c r="K154" s="42"/>
      <c r="L154" s="46"/>
      <c r="M154" s="248"/>
      <c r="N154" s="24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330</v>
      </c>
      <c r="AU154" s="19" t="s">
        <v>83</v>
      </c>
    </row>
    <row r="155" spans="1:51" s="13" customFormat="1" ht="12">
      <c r="A155" s="13"/>
      <c r="B155" s="250"/>
      <c r="C155" s="251"/>
      <c r="D155" s="246" t="s">
        <v>332</v>
      </c>
      <c r="E155" s="252" t="s">
        <v>19</v>
      </c>
      <c r="F155" s="253" t="s">
        <v>4552</v>
      </c>
      <c r="G155" s="251"/>
      <c r="H155" s="254">
        <v>1.2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332</v>
      </c>
      <c r="AU155" s="260" t="s">
        <v>83</v>
      </c>
      <c r="AV155" s="13" t="s">
        <v>83</v>
      </c>
      <c r="AW155" s="13" t="s">
        <v>32</v>
      </c>
      <c r="AX155" s="13" t="s">
        <v>77</v>
      </c>
      <c r="AY155" s="260" t="s">
        <v>322</v>
      </c>
    </row>
    <row r="156" spans="1:65" s="2" customFormat="1" ht="21.75" customHeight="1">
      <c r="A156" s="40"/>
      <c r="B156" s="41"/>
      <c r="C156" s="233" t="s">
        <v>455</v>
      </c>
      <c r="D156" s="233" t="s">
        <v>324</v>
      </c>
      <c r="E156" s="234" t="s">
        <v>4629</v>
      </c>
      <c r="F156" s="235" t="s">
        <v>4630</v>
      </c>
      <c r="G156" s="236" t="s">
        <v>131</v>
      </c>
      <c r="H156" s="237">
        <v>1.2</v>
      </c>
      <c r="I156" s="238"/>
      <c r="J156" s="239">
        <f>ROUND(I156*H156,2)</f>
        <v>0</v>
      </c>
      <c r="K156" s="235" t="s">
        <v>327</v>
      </c>
      <c r="L156" s="46"/>
      <c r="M156" s="240" t="s">
        <v>19</v>
      </c>
      <c r="N156" s="241" t="s">
        <v>42</v>
      </c>
      <c r="O156" s="86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4" t="s">
        <v>328</v>
      </c>
      <c r="AT156" s="244" t="s">
        <v>324</v>
      </c>
      <c r="AU156" s="244" t="s">
        <v>83</v>
      </c>
      <c r="AY156" s="19" t="s">
        <v>322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9" t="s">
        <v>83</v>
      </c>
      <c r="BK156" s="245">
        <f>ROUND(I156*H156,2)</f>
        <v>0</v>
      </c>
      <c r="BL156" s="19" t="s">
        <v>328</v>
      </c>
      <c r="BM156" s="244" t="s">
        <v>4631</v>
      </c>
    </row>
    <row r="157" spans="1:47" s="2" customFormat="1" ht="12">
      <c r="A157" s="40"/>
      <c r="B157" s="41"/>
      <c r="C157" s="42"/>
      <c r="D157" s="246" t="s">
        <v>330</v>
      </c>
      <c r="E157" s="42"/>
      <c r="F157" s="247" t="s">
        <v>4632</v>
      </c>
      <c r="G157" s="42"/>
      <c r="H157" s="42"/>
      <c r="I157" s="150"/>
      <c r="J157" s="42"/>
      <c r="K157" s="42"/>
      <c r="L157" s="46"/>
      <c r="M157" s="248"/>
      <c r="N157" s="24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330</v>
      </c>
      <c r="AU157" s="19" t="s">
        <v>83</v>
      </c>
    </row>
    <row r="158" spans="1:51" s="13" customFormat="1" ht="12">
      <c r="A158" s="13"/>
      <c r="B158" s="250"/>
      <c r="C158" s="251"/>
      <c r="D158" s="246" t="s">
        <v>332</v>
      </c>
      <c r="E158" s="252" t="s">
        <v>19</v>
      </c>
      <c r="F158" s="253" t="s">
        <v>4552</v>
      </c>
      <c r="G158" s="251"/>
      <c r="H158" s="254">
        <v>1.2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332</v>
      </c>
      <c r="AU158" s="260" t="s">
        <v>83</v>
      </c>
      <c r="AV158" s="13" t="s">
        <v>83</v>
      </c>
      <c r="AW158" s="13" t="s">
        <v>32</v>
      </c>
      <c r="AX158" s="13" t="s">
        <v>77</v>
      </c>
      <c r="AY158" s="260" t="s">
        <v>322</v>
      </c>
    </row>
    <row r="159" spans="1:65" s="2" customFormat="1" ht="16.5" customHeight="1">
      <c r="A159" s="40"/>
      <c r="B159" s="41"/>
      <c r="C159" s="233" t="s">
        <v>464</v>
      </c>
      <c r="D159" s="233" t="s">
        <v>324</v>
      </c>
      <c r="E159" s="234" t="s">
        <v>4633</v>
      </c>
      <c r="F159" s="235" t="s">
        <v>4634</v>
      </c>
      <c r="G159" s="236" t="s">
        <v>128</v>
      </c>
      <c r="H159" s="237">
        <v>12.3</v>
      </c>
      <c r="I159" s="238"/>
      <c r="J159" s="239">
        <f>ROUND(I159*H159,2)</f>
        <v>0</v>
      </c>
      <c r="K159" s="235" t="s">
        <v>327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0.00013</v>
      </c>
      <c r="R159" s="242">
        <f>Q159*H159</f>
        <v>0.001599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328</v>
      </c>
      <c r="AT159" s="244" t="s">
        <v>324</v>
      </c>
      <c r="AU159" s="244" t="s">
        <v>83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328</v>
      </c>
      <c r="BM159" s="244" t="s">
        <v>4635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4636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83</v>
      </c>
    </row>
    <row r="161" spans="1:51" s="13" customFormat="1" ht="12">
      <c r="A161" s="13"/>
      <c r="B161" s="250"/>
      <c r="C161" s="251"/>
      <c r="D161" s="246" t="s">
        <v>332</v>
      </c>
      <c r="E161" s="252" t="s">
        <v>19</v>
      </c>
      <c r="F161" s="253" t="s">
        <v>4637</v>
      </c>
      <c r="G161" s="251"/>
      <c r="H161" s="254">
        <v>12.3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332</v>
      </c>
      <c r="AU161" s="260" t="s">
        <v>83</v>
      </c>
      <c r="AV161" s="13" t="s">
        <v>83</v>
      </c>
      <c r="AW161" s="13" t="s">
        <v>32</v>
      </c>
      <c r="AX161" s="13" t="s">
        <v>77</v>
      </c>
      <c r="AY161" s="260" t="s">
        <v>322</v>
      </c>
    </row>
    <row r="162" spans="1:65" s="2" customFormat="1" ht="16.5" customHeight="1">
      <c r="A162" s="40"/>
      <c r="B162" s="41"/>
      <c r="C162" s="233" t="s">
        <v>7</v>
      </c>
      <c r="D162" s="233" t="s">
        <v>324</v>
      </c>
      <c r="E162" s="234" t="s">
        <v>4638</v>
      </c>
      <c r="F162" s="235" t="s">
        <v>4639</v>
      </c>
      <c r="G162" s="236" t="s">
        <v>128</v>
      </c>
      <c r="H162" s="237">
        <v>2.56</v>
      </c>
      <c r="I162" s="238"/>
      <c r="J162" s="239">
        <f>ROUND(I162*H162,2)</f>
        <v>0</v>
      </c>
      <c r="K162" s="235" t="s">
        <v>327</v>
      </c>
      <c r="L162" s="46"/>
      <c r="M162" s="240" t="s">
        <v>19</v>
      </c>
      <c r="N162" s="241" t="s">
        <v>42</v>
      </c>
      <c r="O162" s="86"/>
      <c r="P162" s="242">
        <f>O162*H162</f>
        <v>0</v>
      </c>
      <c r="Q162" s="242">
        <v>0.3674</v>
      </c>
      <c r="R162" s="242">
        <f>Q162*H162</f>
        <v>0.940544</v>
      </c>
      <c r="S162" s="242">
        <v>0</v>
      </c>
      <c r="T162" s="24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4" t="s">
        <v>328</v>
      </c>
      <c r="AT162" s="244" t="s">
        <v>324</v>
      </c>
      <c r="AU162" s="244" t="s">
        <v>83</v>
      </c>
      <c r="AY162" s="19" t="s">
        <v>322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9" t="s">
        <v>83</v>
      </c>
      <c r="BK162" s="245">
        <f>ROUND(I162*H162,2)</f>
        <v>0</v>
      </c>
      <c r="BL162" s="19" t="s">
        <v>328</v>
      </c>
      <c r="BM162" s="244" t="s">
        <v>4640</v>
      </c>
    </row>
    <row r="163" spans="1:47" s="2" customFormat="1" ht="12">
      <c r="A163" s="40"/>
      <c r="B163" s="41"/>
      <c r="C163" s="42"/>
      <c r="D163" s="246" t="s">
        <v>330</v>
      </c>
      <c r="E163" s="42"/>
      <c r="F163" s="247" t="s">
        <v>4641</v>
      </c>
      <c r="G163" s="42"/>
      <c r="H163" s="42"/>
      <c r="I163" s="150"/>
      <c r="J163" s="42"/>
      <c r="K163" s="42"/>
      <c r="L163" s="46"/>
      <c r="M163" s="248"/>
      <c r="N163" s="24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330</v>
      </c>
      <c r="AU163" s="19" t="s">
        <v>83</v>
      </c>
    </row>
    <row r="164" spans="1:51" s="13" customFormat="1" ht="12">
      <c r="A164" s="13"/>
      <c r="B164" s="250"/>
      <c r="C164" s="251"/>
      <c r="D164" s="246" t="s">
        <v>332</v>
      </c>
      <c r="E164" s="252" t="s">
        <v>19</v>
      </c>
      <c r="F164" s="253" t="s">
        <v>4642</v>
      </c>
      <c r="G164" s="251"/>
      <c r="H164" s="254">
        <v>2.56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332</v>
      </c>
      <c r="AU164" s="260" t="s">
        <v>83</v>
      </c>
      <c r="AV164" s="13" t="s">
        <v>83</v>
      </c>
      <c r="AW164" s="13" t="s">
        <v>32</v>
      </c>
      <c r="AX164" s="13" t="s">
        <v>77</v>
      </c>
      <c r="AY164" s="260" t="s">
        <v>322</v>
      </c>
    </row>
    <row r="165" spans="1:65" s="2" customFormat="1" ht="21.75" customHeight="1">
      <c r="A165" s="40"/>
      <c r="B165" s="41"/>
      <c r="C165" s="233" t="s">
        <v>475</v>
      </c>
      <c r="D165" s="233" t="s">
        <v>324</v>
      </c>
      <c r="E165" s="234" t="s">
        <v>4643</v>
      </c>
      <c r="F165" s="235" t="s">
        <v>4644</v>
      </c>
      <c r="G165" s="236" t="s">
        <v>135</v>
      </c>
      <c r="H165" s="237">
        <v>13.6</v>
      </c>
      <c r="I165" s="238"/>
      <c r="J165" s="239">
        <f>ROUND(I165*H165,2)</f>
        <v>0</v>
      </c>
      <c r="K165" s="235" t="s">
        <v>327</v>
      </c>
      <c r="L165" s="46"/>
      <c r="M165" s="240" t="s">
        <v>19</v>
      </c>
      <c r="N165" s="241" t="s">
        <v>42</v>
      </c>
      <c r="O165" s="86"/>
      <c r="P165" s="242">
        <f>O165*H165</f>
        <v>0</v>
      </c>
      <c r="Q165" s="242">
        <v>0.12895</v>
      </c>
      <c r="R165" s="242">
        <f>Q165*H165</f>
        <v>1.7537200000000002</v>
      </c>
      <c r="S165" s="242">
        <v>0</v>
      </c>
      <c r="T165" s="24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4" t="s">
        <v>328</v>
      </c>
      <c r="AT165" s="244" t="s">
        <v>324</v>
      </c>
      <c r="AU165" s="244" t="s">
        <v>83</v>
      </c>
      <c r="AY165" s="19" t="s">
        <v>322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9" t="s">
        <v>83</v>
      </c>
      <c r="BK165" s="245">
        <f>ROUND(I165*H165,2)</f>
        <v>0</v>
      </c>
      <c r="BL165" s="19" t="s">
        <v>328</v>
      </c>
      <c r="BM165" s="244" t="s">
        <v>4645</v>
      </c>
    </row>
    <row r="166" spans="1:47" s="2" customFormat="1" ht="12">
      <c r="A166" s="40"/>
      <c r="B166" s="41"/>
      <c r="C166" s="42"/>
      <c r="D166" s="246" t="s">
        <v>330</v>
      </c>
      <c r="E166" s="42"/>
      <c r="F166" s="247" t="s">
        <v>4646</v>
      </c>
      <c r="G166" s="42"/>
      <c r="H166" s="42"/>
      <c r="I166" s="150"/>
      <c r="J166" s="42"/>
      <c r="K166" s="42"/>
      <c r="L166" s="46"/>
      <c r="M166" s="248"/>
      <c r="N166" s="24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330</v>
      </c>
      <c r="AU166" s="19" t="s">
        <v>83</v>
      </c>
    </row>
    <row r="167" spans="1:51" s="13" customFormat="1" ht="12">
      <c r="A167" s="13"/>
      <c r="B167" s="250"/>
      <c r="C167" s="251"/>
      <c r="D167" s="246" t="s">
        <v>332</v>
      </c>
      <c r="E167" s="252" t="s">
        <v>19</v>
      </c>
      <c r="F167" s="253" t="s">
        <v>4647</v>
      </c>
      <c r="G167" s="251"/>
      <c r="H167" s="254">
        <v>13.6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332</v>
      </c>
      <c r="AU167" s="260" t="s">
        <v>83</v>
      </c>
      <c r="AV167" s="13" t="s">
        <v>83</v>
      </c>
      <c r="AW167" s="13" t="s">
        <v>32</v>
      </c>
      <c r="AX167" s="13" t="s">
        <v>77</v>
      </c>
      <c r="AY167" s="260" t="s">
        <v>322</v>
      </c>
    </row>
    <row r="168" spans="1:63" s="12" customFormat="1" ht="22.8" customHeight="1">
      <c r="A168" s="12"/>
      <c r="B168" s="217"/>
      <c r="C168" s="218"/>
      <c r="D168" s="219" t="s">
        <v>69</v>
      </c>
      <c r="E168" s="231" t="s">
        <v>371</v>
      </c>
      <c r="F168" s="231" t="s">
        <v>953</v>
      </c>
      <c r="G168" s="218"/>
      <c r="H168" s="218"/>
      <c r="I168" s="221"/>
      <c r="J168" s="232">
        <f>BK168</f>
        <v>0</v>
      </c>
      <c r="K168" s="218"/>
      <c r="L168" s="223"/>
      <c r="M168" s="224"/>
      <c r="N168" s="225"/>
      <c r="O168" s="225"/>
      <c r="P168" s="226">
        <f>SUM(P169:P173)</f>
        <v>0</v>
      </c>
      <c r="Q168" s="225"/>
      <c r="R168" s="226">
        <f>SUM(R169:R173)</f>
        <v>0.01008</v>
      </c>
      <c r="S168" s="225"/>
      <c r="T168" s="227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8" t="s">
        <v>77</v>
      </c>
      <c r="AT168" s="229" t="s">
        <v>69</v>
      </c>
      <c r="AU168" s="229" t="s">
        <v>77</v>
      </c>
      <c r="AY168" s="228" t="s">
        <v>322</v>
      </c>
      <c r="BK168" s="230">
        <f>SUM(BK169:BK173)</f>
        <v>0</v>
      </c>
    </row>
    <row r="169" spans="1:65" s="2" customFormat="1" ht="21.75" customHeight="1">
      <c r="A169" s="40"/>
      <c r="B169" s="41"/>
      <c r="C169" s="233" t="s">
        <v>483</v>
      </c>
      <c r="D169" s="233" t="s">
        <v>324</v>
      </c>
      <c r="E169" s="234" t="s">
        <v>4648</v>
      </c>
      <c r="F169" s="235" t="s">
        <v>4649</v>
      </c>
      <c r="G169" s="236" t="s">
        <v>546</v>
      </c>
      <c r="H169" s="237">
        <v>48</v>
      </c>
      <c r="I169" s="238"/>
      <c r="J169" s="239">
        <f>ROUND(I169*H169,2)</f>
        <v>0</v>
      </c>
      <c r="K169" s="235" t="s">
        <v>327</v>
      </c>
      <c r="L169" s="46"/>
      <c r="M169" s="240" t="s">
        <v>19</v>
      </c>
      <c r="N169" s="241" t="s">
        <v>42</v>
      </c>
      <c r="O169" s="86"/>
      <c r="P169" s="242">
        <f>O169*H169</f>
        <v>0</v>
      </c>
      <c r="Q169" s="242">
        <v>1E-05</v>
      </c>
      <c r="R169" s="242">
        <f>Q169*H169</f>
        <v>0.00048000000000000007</v>
      </c>
      <c r="S169" s="242">
        <v>0</v>
      </c>
      <c r="T169" s="24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4" t="s">
        <v>328</v>
      </c>
      <c r="AT169" s="244" t="s">
        <v>324</v>
      </c>
      <c r="AU169" s="244" t="s">
        <v>83</v>
      </c>
      <c r="AY169" s="19" t="s">
        <v>322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9" t="s">
        <v>83</v>
      </c>
      <c r="BK169" s="245">
        <f>ROUND(I169*H169,2)</f>
        <v>0</v>
      </c>
      <c r="BL169" s="19" t="s">
        <v>328</v>
      </c>
      <c r="BM169" s="244" t="s">
        <v>4650</v>
      </c>
    </row>
    <row r="170" spans="1:47" s="2" customFormat="1" ht="12">
      <c r="A170" s="40"/>
      <c r="B170" s="41"/>
      <c r="C170" s="42"/>
      <c r="D170" s="246" t="s">
        <v>330</v>
      </c>
      <c r="E170" s="42"/>
      <c r="F170" s="247" t="s">
        <v>4651</v>
      </c>
      <c r="G170" s="42"/>
      <c r="H170" s="42"/>
      <c r="I170" s="150"/>
      <c r="J170" s="42"/>
      <c r="K170" s="42"/>
      <c r="L170" s="46"/>
      <c r="M170" s="248"/>
      <c r="N170" s="24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330</v>
      </c>
      <c r="AU170" s="19" t="s">
        <v>83</v>
      </c>
    </row>
    <row r="171" spans="1:51" s="13" customFormat="1" ht="12">
      <c r="A171" s="13"/>
      <c r="B171" s="250"/>
      <c r="C171" s="251"/>
      <c r="D171" s="246" t="s">
        <v>332</v>
      </c>
      <c r="E171" s="252" t="s">
        <v>19</v>
      </c>
      <c r="F171" s="253" t="s">
        <v>4652</v>
      </c>
      <c r="G171" s="251"/>
      <c r="H171" s="254">
        <v>48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332</v>
      </c>
      <c r="AU171" s="260" t="s">
        <v>83</v>
      </c>
      <c r="AV171" s="13" t="s">
        <v>83</v>
      </c>
      <c r="AW171" s="13" t="s">
        <v>32</v>
      </c>
      <c r="AX171" s="13" t="s">
        <v>77</v>
      </c>
      <c r="AY171" s="260" t="s">
        <v>322</v>
      </c>
    </row>
    <row r="172" spans="1:65" s="2" customFormat="1" ht="16.5" customHeight="1">
      <c r="A172" s="40"/>
      <c r="B172" s="41"/>
      <c r="C172" s="233" t="s">
        <v>489</v>
      </c>
      <c r="D172" s="233" t="s">
        <v>324</v>
      </c>
      <c r="E172" s="234" t="s">
        <v>4653</v>
      </c>
      <c r="F172" s="235" t="s">
        <v>4654</v>
      </c>
      <c r="G172" s="236" t="s">
        <v>546</v>
      </c>
      <c r="H172" s="237">
        <v>48</v>
      </c>
      <c r="I172" s="238"/>
      <c r="J172" s="239">
        <f>ROUND(I172*H172,2)</f>
        <v>0</v>
      </c>
      <c r="K172" s="235" t="s">
        <v>327</v>
      </c>
      <c r="L172" s="46"/>
      <c r="M172" s="240" t="s">
        <v>19</v>
      </c>
      <c r="N172" s="241" t="s">
        <v>42</v>
      </c>
      <c r="O172" s="86"/>
      <c r="P172" s="242">
        <f>O172*H172</f>
        <v>0</v>
      </c>
      <c r="Q172" s="242">
        <v>0.0002</v>
      </c>
      <c r="R172" s="242">
        <f>Q172*H172</f>
        <v>0.009600000000000001</v>
      </c>
      <c r="S172" s="242">
        <v>0</v>
      </c>
      <c r="T172" s="24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4" t="s">
        <v>328</v>
      </c>
      <c r="AT172" s="244" t="s">
        <v>324</v>
      </c>
      <c r="AU172" s="244" t="s">
        <v>83</v>
      </c>
      <c r="AY172" s="19" t="s">
        <v>322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9" t="s">
        <v>83</v>
      </c>
      <c r="BK172" s="245">
        <f>ROUND(I172*H172,2)</f>
        <v>0</v>
      </c>
      <c r="BL172" s="19" t="s">
        <v>328</v>
      </c>
      <c r="BM172" s="244" t="s">
        <v>4655</v>
      </c>
    </row>
    <row r="173" spans="1:47" s="2" customFormat="1" ht="12">
      <c r="A173" s="40"/>
      <c r="B173" s="41"/>
      <c r="C173" s="42"/>
      <c r="D173" s="246" t="s">
        <v>330</v>
      </c>
      <c r="E173" s="42"/>
      <c r="F173" s="247" t="s">
        <v>4656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330</v>
      </c>
      <c r="AU173" s="19" t="s">
        <v>83</v>
      </c>
    </row>
    <row r="174" spans="1:63" s="12" customFormat="1" ht="22.8" customHeight="1">
      <c r="A174" s="12"/>
      <c r="B174" s="217"/>
      <c r="C174" s="218"/>
      <c r="D174" s="219" t="s">
        <v>69</v>
      </c>
      <c r="E174" s="231" t="s">
        <v>1460</v>
      </c>
      <c r="F174" s="231" t="s">
        <v>1461</v>
      </c>
      <c r="G174" s="218"/>
      <c r="H174" s="218"/>
      <c r="I174" s="221"/>
      <c r="J174" s="232">
        <f>BK174</f>
        <v>0</v>
      </c>
      <c r="K174" s="218"/>
      <c r="L174" s="223"/>
      <c r="M174" s="224"/>
      <c r="N174" s="225"/>
      <c r="O174" s="225"/>
      <c r="P174" s="226">
        <f>SUM(P175:P176)</f>
        <v>0</v>
      </c>
      <c r="Q174" s="225"/>
      <c r="R174" s="226">
        <f>SUM(R175:R176)</f>
        <v>0</v>
      </c>
      <c r="S174" s="225"/>
      <c r="T174" s="227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8" t="s">
        <v>77</v>
      </c>
      <c r="AT174" s="229" t="s">
        <v>69</v>
      </c>
      <c r="AU174" s="229" t="s">
        <v>77</v>
      </c>
      <c r="AY174" s="228" t="s">
        <v>322</v>
      </c>
      <c r="BK174" s="230">
        <f>SUM(BK175:BK176)</f>
        <v>0</v>
      </c>
    </row>
    <row r="175" spans="1:65" s="2" customFormat="1" ht="16.5" customHeight="1">
      <c r="A175" s="40"/>
      <c r="B175" s="41"/>
      <c r="C175" s="233" t="s">
        <v>503</v>
      </c>
      <c r="D175" s="233" t="s">
        <v>324</v>
      </c>
      <c r="E175" s="234" t="s">
        <v>4657</v>
      </c>
      <c r="F175" s="235" t="s">
        <v>4658</v>
      </c>
      <c r="G175" s="236" t="s">
        <v>160</v>
      </c>
      <c r="H175" s="237">
        <v>17.881</v>
      </c>
      <c r="I175" s="238"/>
      <c r="J175" s="239">
        <f>ROUND(I175*H175,2)</f>
        <v>0</v>
      </c>
      <c r="K175" s="235" t="s">
        <v>327</v>
      </c>
      <c r="L175" s="46"/>
      <c r="M175" s="240" t="s">
        <v>19</v>
      </c>
      <c r="N175" s="241" t="s">
        <v>42</v>
      </c>
      <c r="O175" s="86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4" t="s">
        <v>328</v>
      </c>
      <c r="AT175" s="244" t="s">
        <v>324</v>
      </c>
      <c r="AU175" s="244" t="s">
        <v>83</v>
      </c>
      <c r="AY175" s="19" t="s">
        <v>322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9" t="s">
        <v>83</v>
      </c>
      <c r="BK175" s="245">
        <f>ROUND(I175*H175,2)</f>
        <v>0</v>
      </c>
      <c r="BL175" s="19" t="s">
        <v>328</v>
      </c>
      <c r="BM175" s="244" t="s">
        <v>4659</v>
      </c>
    </row>
    <row r="176" spans="1:47" s="2" customFormat="1" ht="12">
      <c r="A176" s="40"/>
      <c r="B176" s="41"/>
      <c r="C176" s="42"/>
      <c r="D176" s="246" t="s">
        <v>330</v>
      </c>
      <c r="E176" s="42"/>
      <c r="F176" s="247" t="s">
        <v>4660</v>
      </c>
      <c r="G176" s="42"/>
      <c r="H176" s="42"/>
      <c r="I176" s="150"/>
      <c r="J176" s="42"/>
      <c r="K176" s="42"/>
      <c r="L176" s="46"/>
      <c r="M176" s="248"/>
      <c r="N176" s="249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330</v>
      </c>
      <c r="AU176" s="19" t="s">
        <v>83</v>
      </c>
    </row>
    <row r="177" spans="1:63" s="12" customFormat="1" ht="25.9" customHeight="1">
      <c r="A177" s="12"/>
      <c r="B177" s="217"/>
      <c r="C177" s="218"/>
      <c r="D177" s="219" t="s">
        <v>69</v>
      </c>
      <c r="E177" s="220" t="s">
        <v>1467</v>
      </c>
      <c r="F177" s="220" t="s">
        <v>1468</v>
      </c>
      <c r="G177" s="218"/>
      <c r="H177" s="218"/>
      <c r="I177" s="221"/>
      <c r="J177" s="222">
        <f>BK177</f>
        <v>0</v>
      </c>
      <c r="K177" s="218"/>
      <c r="L177" s="223"/>
      <c r="M177" s="224"/>
      <c r="N177" s="225"/>
      <c r="O177" s="225"/>
      <c r="P177" s="226">
        <f>P178+P189+P200+P208+P216</f>
        <v>0</v>
      </c>
      <c r="Q177" s="225"/>
      <c r="R177" s="226">
        <f>R178+R189+R200+R208+R216</f>
        <v>1.2522378</v>
      </c>
      <c r="S177" s="225"/>
      <c r="T177" s="227">
        <f>T178+T189+T200+T208+T216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8" t="s">
        <v>83</v>
      </c>
      <c r="AT177" s="229" t="s">
        <v>69</v>
      </c>
      <c r="AU177" s="229" t="s">
        <v>70</v>
      </c>
      <c r="AY177" s="228" t="s">
        <v>322</v>
      </c>
      <c r="BK177" s="230">
        <f>BK178+BK189+BK200+BK208+BK216</f>
        <v>0</v>
      </c>
    </row>
    <row r="178" spans="1:63" s="12" customFormat="1" ht="22.8" customHeight="1">
      <c r="A178" s="12"/>
      <c r="B178" s="217"/>
      <c r="C178" s="218"/>
      <c r="D178" s="219" t="s">
        <v>69</v>
      </c>
      <c r="E178" s="231" t="s">
        <v>4661</v>
      </c>
      <c r="F178" s="231" t="s">
        <v>4662</v>
      </c>
      <c r="G178" s="218"/>
      <c r="H178" s="218"/>
      <c r="I178" s="221"/>
      <c r="J178" s="232">
        <f>BK178</f>
        <v>0</v>
      </c>
      <c r="K178" s="218"/>
      <c r="L178" s="223"/>
      <c r="M178" s="224"/>
      <c r="N178" s="225"/>
      <c r="O178" s="225"/>
      <c r="P178" s="226">
        <f>SUM(P179:P188)</f>
        <v>0</v>
      </c>
      <c r="Q178" s="225"/>
      <c r="R178" s="226">
        <f>SUM(R179:R188)</f>
        <v>0.052164</v>
      </c>
      <c r="S178" s="225"/>
      <c r="T178" s="227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8" t="s">
        <v>83</v>
      </c>
      <c r="AT178" s="229" t="s">
        <v>69</v>
      </c>
      <c r="AU178" s="229" t="s">
        <v>77</v>
      </c>
      <c r="AY178" s="228" t="s">
        <v>322</v>
      </c>
      <c r="BK178" s="230">
        <f>SUM(BK179:BK188)</f>
        <v>0</v>
      </c>
    </row>
    <row r="179" spans="1:65" s="2" customFormat="1" ht="21.75" customHeight="1">
      <c r="A179" s="40"/>
      <c r="B179" s="41"/>
      <c r="C179" s="233" t="s">
        <v>518</v>
      </c>
      <c r="D179" s="233" t="s">
        <v>324</v>
      </c>
      <c r="E179" s="234" t="s">
        <v>4663</v>
      </c>
      <c r="F179" s="235" t="s">
        <v>4664</v>
      </c>
      <c r="G179" s="236" t="s">
        <v>128</v>
      </c>
      <c r="H179" s="237">
        <v>11.34</v>
      </c>
      <c r="I179" s="238"/>
      <c r="J179" s="239">
        <f>ROUND(I179*H179,2)</f>
        <v>0</v>
      </c>
      <c r="K179" s="235" t="s">
        <v>327</v>
      </c>
      <c r="L179" s="46"/>
      <c r="M179" s="240" t="s">
        <v>19</v>
      </c>
      <c r="N179" s="241" t="s">
        <v>42</v>
      </c>
      <c r="O179" s="86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4" t="s">
        <v>418</v>
      </c>
      <c r="AT179" s="244" t="s">
        <v>324</v>
      </c>
      <c r="AU179" s="244" t="s">
        <v>83</v>
      </c>
      <c r="AY179" s="19" t="s">
        <v>322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19" t="s">
        <v>83</v>
      </c>
      <c r="BK179" s="245">
        <f>ROUND(I179*H179,2)</f>
        <v>0</v>
      </c>
      <c r="BL179" s="19" t="s">
        <v>418</v>
      </c>
      <c r="BM179" s="244" t="s">
        <v>4665</v>
      </c>
    </row>
    <row r="180" spans="1:47" s="2" customFormat="1" ht="12">
      <c r="A180" s="40"/>
      <c r="B180" s="41"/>
      <c r="C180" s="42"/>
      <c r="D180" s="246" t="s">
        <v>330</v>
      </c>
      <c r="E180" s="42"/>
      <c r="F180" s="247" t="s">
        <v>4666</v>
      </c>
      <c r="G180" s="42"/>
      <c r="H180" s="42"/>
      <c r="I180" s="150"/>
      <c r="J180" s="42"/>
      <c r="K180" s="42"/>
      <c r="L180" s="46"/>
      <c r="M180" s="248"/>
      <c r="N180" s="249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330</v>
      </c>
      <c r="AU180" s="19" t="s">
        <v>83</v>
      </c>
    </row>
    <row r="181" spans="1:65" s="2" customFormat="1" ht="21.75" customHeight="1">
      <c r="A181" s="40"/>
      <c r="B181" s="41"/>
      <c r="C181" s="272" t="s">
        <v>524</v>
      </c>
      <c r="D181" s="272" t="s">
        <v>366</v>
      </c>
      <c r="E181" s="273" t="s">
        <v>4667</v>
      </c>
      <c r="F181" s="274" t="s">
        <v>4668</v>
      </c>
      <c r="G181" s="275" t="s">
        <v>128</v>
      </c>
      <c r="H181" s="276">
        <v>13.041</v>
      </c>
      <c r="I181" s="277"/>
      <c r="J181" s="278">
        <f>ROUND(I181*H181,2)</f>
        <v>0</v>
      </c>
      <c r="K181" s="274" t="s">
        <v>327</v>
      </c>
      <c r="L181" s="279"/>
      <c r="M181" s="280" t="s">
        <v>19</v>
      </c>
      <c r="N181" s="281" t="s">
        <v>42</v>
      </c>
      <c r="O181" s="86"/>
      <c r="P181" s="242">
        <f>O181*H181</f>
        <v>0</v>
      </c>
      <c r="Q181" s="242">
        <v>0.004</v>
      </c>
      <c r="R181" s="242">
        <f>Q181*H181</f>
        <v>0.052164</v>
      </c>
      <c r="S181" s="242">
        <v>0</v>
      </c>
      <c r="T181" s="24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4" t="s">
        <v>557</v>
      </c>
      <c r="AT181" s="244" t="s">
        <v>366</v>
      </c>
      <c r="AU181" s="244" t="s">
        <v>83</v>
      </c>
      <c r="AY181" s="19" t="s">
        <v>322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9" t="s">
        <v>83</v>
      </c>
      <c r="BK181" s="245">
        <f>ROUND(I181*H181,2)</f>
        <v>0</v>
      </c>
      <c r="BL181" s="19" t="s">
        <v>418</v>
      </c>
      <c r="BM181" s="244" t="s">
        <v>4669</v>
      </c>
    </row>
    <row r="182" spans="1:47" s="2" customFormat="1" ht="12">
      <c r="A182" s="40"/>
      <c r="B182" s="41"/>
      <c r="C182" s="42"/>
      <c r="D182" s="246" t="s">
        <v>330</v>
      </c>
      <c r="E182" s="42"/>
      <c r="F182" s="247" t="s">
        <v>4668</v>
      </c>
      <c r="G182" s="42"/>
      <c r="H182" s="42"/>
      <c r="I182" s="150"/>
      <c r="J182" s="42"/>
      <c r="K182" s="42"/>
      <c r="L182" s="46"/>
      <c r="M182" s="248"/>
      <c r="N182" s="24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330</v>
      </c>
      <c r="AU182" s="19" t="s">
        <v>83</v>
      </c>
    </row>
    <row r="183" spans="1:51" s="13" customFormat="1" ht="12">
      <c r="A183" s="13"/>
      <c r="B183" s="250"/>
      <c r="C183" s="251"/>
      <c r="D183" s="246" t="s">
        <v>332</v>
      </c>
      <c r="E183" s="252" t="s">
        <v>19</v>
      </c>
      <c r="F183" s="253" t="s">
        <v>4670</v>
      </c>
      <c r="G183" s="251"/>
      <c r="H183" s="254">
        <v>11.34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332</v>
      </c>
      <c r="AU183" s="260" t="s">
        <v>83</v>
      </c>
      <c r="AV183" s="13" t="s">
        <v>83</v>
      </c>
      <c r="AW183" s="13" t="s">
        <v>32</v>
      </c>
      <c r="AX183" s="13" t="s">
        <v>70</v>
      </c>
      <c r="AY183" s="260" t="s">
        <v>322</v>
      </c>
    </row>
    <row r="184" spans="1:51" s="13" customFormat="1" ht="12">
      <c r="A184" s="13"/>
      <c r="B184" s="250"/>
      <c r="C184" s="251"/>
      <c r="D184" s="246" t="s">
        <v>332</v>
      </c>
      <c r="E184" s="252" t="s">
        <v>19</v>
      </c>
      <c r="F184" s="253" t="s">
        <v>4671</v>
      </c>
      <c r="G184" s="251"/>
      <c r="H184" s="254">
        <v>13.041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332</v>
      </c>
      <c r="AU184" s="260" t="s">
        <v>83</v>
      </c>
      <c r="AV184" s="13" t="s">
        <v>83</v>
      </c>
      <c r="AW184" s="13" t="s">
        <v>32</v>
      </c>
      <c r="AX184" s="13" t="s">
        <v>77</v>
      </c>
      <c r="AY184" s="260" t="s">
        <v>322</v>
      </c>
    </row>
    <row r="185" spans="1:65" s="2" customFormat="1" ht="21.75" customHeight="1">
      <c r="A185" s="40"/>
      <c r="B185" s="41"/>
      <c r="C185" s="233" t="s">
        <v>529</v>
      </c>
      <c r="D185" s="233" t="s">
        <v>324</v>
      </c>
      <c r="E185" s="234" t="s">
        <v>4672</v>
      </c>
      <c r="F185" s="235" t="s">
        <v>4673</v>
      </c>
      <c r="G185" s="236" t="s">
        <v>160</v>
      </c>
      <c r="H185" s="237">
        <v>0.052</v>
      </c>
      <c r="I185" s="238"/>
      <c r="J185" s="239">
        <f>ROUND(I185*H185,2)</f>
        <v>0</v>
      </c>
      <c r="K185" s="235" t="s">
        <v>327</v>
      </c>
      <c r="L185" s="46"/>
      <c r="M185" s="240" t="s">
        <v>19</v>
      </c>
      <c r="N185" s="241" t="s">
        <v>42</v>
      </c>
      <c r="O185" s="86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4" t="s">
        <v>418</v>
      </c>
      <c r="AT185" s="244" t="s">
        <v>324</v>
      </c>
      <c r="AU185" s="244" t="s">
        <v>83</v>
      </c>
      <c r="AY185" s="19" t="s">
        <v>322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19" t="s">
        <v>83</v>
      </c>
      <c r="BK185" s="245">
        <f>ROUND(I185*H185,2)</f>
        <v>0</v>
      </c>
      <c r="BL185" s="19" t="s">
        <v>418</v>
      </c>
      <c r="BM185" s="244" t="s">
        <v>4674</v>
      </c>
    </row>
    <row r="186" spans="1:47" s="2" customFormat="1" ht="12">
      <c r="A186" s="40"/>
      <c r="B186" s="41"/>
      <c r="C186" s="42"/>
      <c r="D186" s="246" t="s">
        <v>330</v>
      </c>
      <c r="E186" s="42"/>
      <c r="F186" s="247" t="s">
        <v>4675</v>
      </c>
      <c r="G186" s="42"/>
      <c r="H186" s="42"/>
      <c r="I186" s="150"/>
      <c r="J186" s="42"/>
      <c r="K186" s="42"/>
      <c r="L186" s="46"/>
      <c r="M186" s="248"/>
      <c r="N186" s="249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330</v>
      </c>
      <c r="AU186" s="19" t="s">
        <v>83</v>
      </c>
    </row>
    <row r="187" spans="1:65" s="2" customFormat="1" ht="21.75" customHeight="1">
      <c r="A187" s="40"/>
      <c r="B187" s="41"/>
      <c r="C187" s="233" t="s">
        <v>537</v>
      </c>
      <c r="D187" s="233" t="s">
        <v>324</v>
      </c>
      <c r="E187" s="234" t="s">
        <v>4676</v>
      </c>
      <c r="F187" s="235" t="s">
        <v>4677</v>
      </c>
      <c r="G187" s="236" t="s">
        <v>160</v>
      </c>
      <c r="H187" s="237">
        <v>0.052</v>
      </c>
      <c r="I187" s="238"/>
      <c r="J187" s="239">
        <f>ROUND(I187*H187,2)</f>
        <v>0</v>
      </c>
      <c r="K187" s="235" t="s">
        <v>327</v>
      </c>
      <c r="L187" s="46"/>
      <c r="M187" s="240" t="s">
        <v>19</v>
      </c>
      <c r="N187" s="241" t="s">
        <v>42</v>
      </c>
      <c r="O187" s="86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4" t="s">
        <v>418</v>
      </c>
      <c r="AT187" s="244" t="s">
        <v>324</v>
      </c>
      <c r="AU187" s="244" t="s">
        <v>83</v>
      </c>
      <c r="AY187" s="19" t="s">
        <v>322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9" t="s">
        <v>83</v>
      </c>
      <c r="BK187" s="245">
        <f>ROUND(I187*H187,2)</f>
        <v>0</v>
      </c>
      <c r="BL187" s="19" t="s">
        <v>418</v>
      </c>
      <c r="BM187" s="244" t="s">
        <v>4678</v>
      </c>
    </row>
    <row r="188" spans="1:47" s="2" customFormat="1" ht="12">
      <c r="A188" s="40"/>
      <c r="B188" s="41"/>
      <c r="C188" s="42"/>
      <c r="D188" s="246" t="s">
        <v>330</v>
      </c>
      <c r="E188" s="42"/>
      <c r="F188" s="247" t="s">
        <v>4679</v>
      </c>
      <c r="G188" s="42"/>
      <c r="H188" s="42"/>
      <c r="I188" s="150"/>
      <c r="J188" s="42"/>
      <c r="K188" s="42"/>
      <c r="L188" s="46"/>
      <c r="M188" s="248"/>
      <c r="N188" s="249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330</v>
      </c>
      <c r="AU188" s="19" t="s">
        <v>83</v>
      </c>
    </row>
    <row r="189" spans="1:63" s="12" customFormat="1" ht="22.8" customHeight="1">
      <c r="A189" s="12"/>
      <c r="B189" s="217"/>
      <c r="C189" s="218"/>
      <c r="D189" s="219" t="s">
        <v>69</v>
      </c>
      <c r="E189" s="231" t="s">
        <v>1542</v>
      </c>
      <c r="F189" s="231" t="s">
        <v>1543</v>
      </c>
      <c r="G189" s="218"/>
      <c r="H189" s="218"/>
      <c r="I189" s="221"/>
      <c r="J189" s="232">
        <f>BK189</f>
        <v>0</v>
      </c>
      <c r="K189" s="218"/>
      <c r="L189" s="223"/>
      <c r="M189" s="224"/>
      <c r="N189" s="225"/>
      <c r="O189" s="225"/>
      <c r="P189" s="226">
        <f>SUM(P190:P199)</f>
        <v>0</v>
      </c>
      <c r="Q189" s="225"/>
      <c r="R189" s="226">
        <f>SUM(R190:R199)</f>
        <v>0.005088</v>
      </c>
      <c r="S189" s="225"/>
      <c r="T189" s="227">
        <f>SUM(T190:T199)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8" t="s">
        <v>83</v>
      </c>
      <c r="AT189" s="229" t="s">
        <v>69</v>
      </c>
      <c r="AU189" s="229" t="s">
        <v>77</v>
      </c>
      <c r="AY189" s="228" t="s">
        <v>322</v>
      </c>
      <c r="BK189" s="230">
        <f>SUM(BK190:BK199)</f>
        <v>0</v>
      </c>
    </row>
    <row r="190" spans="1:65" s="2" customFormat="1" ht="21.75" customHeight="1">
      <c r="A190" s="40"/>
      <c r="B190" s="41"/>
      <c r="C190" s="233" t="s">
        <v>543</v>
      </c>
      <c r="D190" s="233" t="s">
        <v>324</v>
      </c>
      <c r="E190" s="234" t="s">
        <v>1559</v>
      </c>
      <c r="F190" s="235" t="s">
        <v>1560</v>
      </c>
      <c r="G190" s="236" t="s">
        <v>128</v>
      </c>
      <c r="H190" s="237">
        <v>1.6</v>
      </c>
      <c r="I190" s="238"/>
      <c r="J190" s="239">
        <f>ROUND(I190*H190,2)</f>
        <v>0</v>
      </c>
      <c r="K190" s="235" t="s">
        <v>327</v>
      </c>
      <c r="L190" s="46"/>
      <c r="M190" s="240" t="s">
        <v>19</v>
      </c>
      <c r="N190" s="241" t="s">
        <v>42</v>
      </c>
      <c r="O190" s="86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4" t="s">
        <v>418</v>
      </c>
      <c r="AT190" s="244" t="s">
        <v>324</v>
      </c>
      <c r="AU190" s="244" t="s">
        <v>83</v>
      </c>
      <c r="AY190" s="19" t="s">
        <v>322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9" t="s">
        <v>83</v>
      </c>
      <c r="BK190" s="245">
        <f>ROUND(I190*H190,2)</f>
        <v>0</v>
      </c>
      <c r="BL190" s="19" t="s">
        <v>418</v>
      </c>
      <c r="BM190" s="244" t="s">
        <v>4680</v>
      </c>
    </row>
    <row r="191" spans="1:47" s="2" customFormat="1" ht="12">
      <c r="A191" s="40"/>
      <c r="B191" s="41"/>
      <c r="C191" s="42"/>
      <c r="D191" s="246" t="s">
        <v>330</v>
      </c>
      <c r="E191" s="42"/>
      <c r="F191" s="247" t="s">
        <v>1562</v>
      </c>
      <c r="G191" s="42"/>
      <c r="H191" s="42"/>
      <c r="I191" s="150"/>
      <c r="J191" s="42"/>
      <c r="K191" s="42"/>
      <c r="L191" s="46"/>
      <c r="M191" s="248"/>
      <c r="N191" s="24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330</v>
      </c>
      <c r="AU191" s="19" t="s">
        <v>83</v>
      </c>
    </row>
    <row r="192" spans="1:65" s="2" customFormat="1" ht="21.75" customHeight="1">
      <c r="A192" s="40"/>
      <c r="B192" s="41"/>
      <c r="C192" s="272" t="s">
        <v>550</v>
      </c>
      <c r="D192" s="272" t="s">
        <v>366</v>
      </c>
      <c r="E192" s="273" t="s">
        <v>4681</v>
      </c>
      <c r="F192" s="274" t="s">
        <v>4682</v>
      </c>
      <c r="G192" s="275" t="s">
        <v>128</v>
      </c>
      <c r="H192" s="276">
        <v>1.696</v>
      </c>
      <c r="I192" s="277"/>
      <c r="J192" s="278">
        <f>ROUND(I192*H192,2)</f>
        <v>0</v>
      </c>
      <c r="K192" s="274" t="s">
        <v>327</v>
      </c>
      <c r="L192" s="279"/>
      <c r="M192" s="280" t="s">
        <v>19</v>
      </c>
      <c r="N192" s="281" t="s">
        <v>42</v>
      </c>
      <c r="O192" s="86"/>
      <c r="P192" s="242">
        <f>O192*H192</f>
        <v>0</v>
      </c>
      <c r="Q192" s="242">
        <v>0.003</v>
      </c>
      <c r="R192" s="242">
        <f>Q192*H192</f>
        <v>0.005088</v>
      </c>
      <c r="S192" s="242">
        <v>0</v>
      </c>
      <c r="T192" s="243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4" t="s">
        <v>557</v>
      </c>
      <c r="AT192" s="244" t="s">
        <v>366</v>
      </c>
      <c r="AU192" s="244" t="s">
        <v>83</v>
      </c>
      <c r="AY192" s="19" t="s">
        <v>322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19" t="s">
        <v>83</v>
      </c>
      <c r="BK192" s="245">
        <f>ROUND(I192*H192,2)</f>
        <v>0</v>
      </c>
      <c r="BL192" s="19" t="s">
        <v>418</v>
      </c>
      <c r="BM192" s="244" t="s">
        <v>4683</v>
      </c>
    </row>
    <row r="193" spans="1:47" s="2" customFormat="1" ht="12">
      <c r="A193" s="40"/>
      <c r="B193" s="41"/>
      <c r="C193" s="42"/>
      <c r="D193" s="246" t="s">
        <v>330</v>
      </c>
      <c r="E193" s="42"/>
      <c r="F193" s="247" t="s">
        <v>4682</v>
      </c>
      <c r="G193" s="42"/>
      <c r="H193" s="42"/>
      <c r="I193" s="150"/>
      <c r="J193" s="42"/>
      <c r="K193" s="42"/>
      <c r="L193" s="46"/>
      <c r="M193" s="248"/>
      <c r="N193" s="24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330</v>
      </c>
      <c r="AU193" s="19" t="s">
        <v>83</v>
      </c>
    </row>
    <row r="194" spans="1:51" s="13" customFormat="1" ht="12">
      <c r="A194" s="13"/>
      <c r="B194" s="250"/>
      <c r="C194" s="251"/>
      <c r="D194" s="246" t="s">
        <v>332</v>
      </c>
      <c r="E194" s="252" t="s">
        <v>19</v>
      </c>
      <c r="F194" s="253" t="s">
        <v>4684</v>
      </c>
      <c r="G194" s="251"/>
      <c r="H194" s="254">
        <v>1.6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332</v>
      </c>
      <c r="AU194" s="260" t="s">
        <v>83</v>
      </c>
      <c r="AV194" s="13" t="s">
        <v>83</v>
      </c>
      <c r="AW194" s="13" t="s">
        <v>32</v>
      </c>
      <c r="AX194" s="13" t="s">
        <v>70</v>
      </c>
      <c r="AY194" s="260" t="s">
        <v>322</v>
      </c>
    </row>
    <row r="195" spans="1:51" s="13" customFormat="1" ht="12">
      <c r="A195" s="13"/>
      <c r="B195" s="250"/>
      <c r="C195" s="251"/>
      <c r="D195" s="246" t="s">
        <v>332</v>
      </c>
      <c r="E195" s="252" t="s">
        <v>19</v>
      </c>
      <c r="F195" s="253" t="s">
        <v>4685</v>
      </c>
      <c r="G195" s="251"/>
      <c r="H195" s="254">
        <v>1.696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332</v>
      </c>
      <c r="AU195" s="260" t="s">
        <v>83</v>
      </c>
      <c r="AV195" s="13" t="s">
        <v>83</v>
      </c>
      <c r="AW195" s="13" t="s">
        <v>32</v>
      </c>
      <c r="AX195" s="13" t="s">
        <v>77</v>
      </c>
      <c r="AY195" s="260" t="s">
        <v>322</v>
      </c>
    </row>
    <row r="196" spans="1:65" s="2" customFormat="1" ht="21.75" customHeight="1">
      <c r="A196" s="40"/>
      <c r="B196" s="41"/>
      <c r="C196" s="233" t="s">
        <v>557</v>
      </c>
      <c r="D196" s="233" t="s">
        <v>324</v>
      </c>
      <c r="E196" s="234" t="s">
        <v>4686</v>
      </c>
      <c r="F196" s="235" t="s">
        <v>4687</v>
      </c>
      <c r="G196" s="236" t="s">
        <v>160</v>
      </c>
      <c r="H196" s="237">
        <v>0.005</v>
      </c>
      <c r="I196" s="238"/>
      <c r="J196" s="239">
        <f>ROUND(I196*H196,2)</f>
        <v>0</v>
      </c>
      <c r="K196" s="235" t="s">
        <v>327</v>
      </c>
      <c r="L196" s="46"/>
      <c r="M196" s="240" t="s">
        <v>19</v>
      </c>
      <c r="N196" s="241" t="s">
        <v>42</v>
      </c>
      <c r="O196" s="86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4" t="s">
        <v>418</v>
      </c>
      <c r="AT196" s="244" t="s">
        <v>324</v>
      </c>
      <c r="AU196" s="244" t="s">
        <v>83</v>
      </c>
      <c r="AY196" s="19" t="s">
        <v>322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9" t="s">
        <v>83</v>
      </c>
      <c r="BK196" s="245">
        <f>ROUND(I196*H196,2)</f>
        <v>0</v>
      </c>
      <c r="BL196" s="19" t="s">
        <v>418</v>
      </c>
      <c r="BM196" s="244" t="s">
        <v>4688</v>
      </c>
    </row>
    <row r="197" spans="1:47" s="2" customFormat="1" ht="12">
      <c r="A197" s="40"/>
      <c r="B197" s="41"/>
      <c r="C197" s="42"/>
      <c r="D197" s="246" t="s">
        <v>330</v>
      </c>
      <c r="E197" s="42"/>
      <c r="F197" s="247" t="s">
        <v>4689</v>
      </c>
      <c r="G197" s="42"/>
      <c r="H197" s="42"/>
      <c r="I197" s="150"/>
      <c r="J197" s="42"/>
      <c r="K197" s="42"/>
      <c r="L197" s="46"/>
      <c r="M197" s="248"/>
      <c r="N197" s="24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330</v>
      </c>
      <c r="AU197" s="19" t="s">
        <v>83</v>
      </c>
    </row>
    <row r="198" spans="1:65" s="2" customFormat="1" ht="21.75" customHeight="1">
      <c r="A198" s="40"/>
      <c r="B198" s="41"/>
      <c r="C198" s="233" t="s">
        <v>563</v>
      </c>
      <c r="D198" s="233" t="s">
        <v>324</v>
      </c>
      <c r="E198" s="234" t="s">
        <v>1643</v>
      </c>
      <c r="F198" s="235" t="s">
        <v>1644</v>
      </c>
      <c r="G198" s="236" t="s">
        <v>160</v>
      </c>
      <c r="H198" s="237">
        <v>0.005</v>
      </c>
      <c r="I198" s="238"/>
      <c r="J198" s="239">
        <f>ROUND(I198*H198,2)</f>
        <v>0</v>
      </c>
      <c r="K198" s="235" t="s">
        <v>327</v>
      </c>
      <c r="L198" s="46"/>
      <c r="M198" s="240" t="s">
        <v>19</v>
      </c>
      <c r="N198" s="241" t="s">
        <v>42</v>
      </c>
      <c r="O198" s="86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4" t="s">
        <v>418</v>
      </c>
      <c r="AT198" s="244" t="s">
        <v>324</v>
      </c>
      <c r="AU198" s="244" t="s">
        <v>83</v>
      </c>
      <c r="AY198" s="19" t="s">
        <v>322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19" t="s">
        <v>83</v>
      </c>
      <c r="BK198" s="245">
        <f>ROUND(I198*H198,2)</f>
        <v>0</v>
      </c>
      <c r="BL198" s="19" t="s">
        <v>418</v>
      </c>
      <c r="BM198" s="244" t="s">
        <v>4690</v>
      </c>
    </row>
    <row r="199" spans="1:47" s="2" customFormat="1" ht="12">
      <c r="A199" s="40"/>
      <c r="B199" s="41"/>
      <c r="C199" s="42"/>
      <c r="D199" s="246" t="s">
        <v>330</v>
      </c>
      <c r="E199" s="42"/>
      <c r="F199" s="247" t="s">
        <v>1646</v>
      </c>
      <c r="G199" s="42"/>
      <c r="H199" s="42"/>
      <c r="I199" s="150"/>
      <c r="J199" s="42"/>
      <c r="K199" s="42"/>
      <c r="L199" s="46"/>
      <c r="M199" s="248"/>
      <c r="N199" s="24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330</v>
      </c>
      <c r="AU199" s="19" t="s">
        <v>83</v>
      </c>
    </row>
    <row r="200" spans="1:63" s="12" customFormat="1" ht="22.8" customHeight="1">
      <c r="A200" s="12"/>
      <c r="B200" s="217"/>
      <c r="C200" s="218"/>
      <c r="D200" s="219" t="s">
        <v>69</v>
      </c>
      <c r="E200" s="231" t="s">
        <v>1647</v>
      </c>
      <c r="F200" s="231" t="s">
        <v>1648</v>
      </c>
      <c r="G200" s="218"/>
      <c r="H200" s="218"/>
      <c r="I200" s="221"/>
      <c r="J200" s="232">
        <f>BK200</f>
        <v>0</v>
      </c>
      <c r="K200" s="218"/>
      <c r="L200" s="223"/>
      <c r="M200" s="224"/>
      <c r="N200" s="225"/>
      <c r="O200" s="225"/>
      <c r="P200" s="226">
        <f>SUM(P201:P207)</f>
        <v>0</v>
      </c>
      <c r="Q200" s="225"/>
      <c r="R200" s="226">
        <f>SUM(R201:R207)</f>
        <v>0.1306368</v>
      </c>
      <c r="S200" s="225"/>
      <c r="T200" s="227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8" t="s">
        <v>83</v>
      </c>
      <c r="AT200" s="229" t="s">
        <v>69</v>
      </c>
      <c r="AU200" s="229" t="s">
        <v>77</v>
      </c>
      <c r="AY200" s="228" t="s">
        <v>322</v>
      </c>
      <c r="BK200" s="230">
        <f>SUM(BK201:BK207)</f>
        <v>0</v>
      </c>
    </row>
    <row r="201" spans="1:65" s="2" customFormat="1" ht="21.75" customHeight="1">
      <c r="A201" s="40"/>
      <c r="B201" s="41"/>
      <c r="C201" s="233" t="s">
        <v>568</v>
      </c>
      <c r="D201" s="233" t="s">
        <v>324</v>
      </c>
      <c r="E201" s="234" t="s">
        <v>4691</v>
      </c>
      <c r="F201" s="235" t="s">
        <v>4692</v>
      </c>
      <c r="G201" s="236" t="s">
        <v>128</v>
      </c>
      <c r="H201" s="237">
        <v>11.34</v>
      </c>
      <c r="I201" s="238"/>
      <c r="J201" s="239">
        <f>ROUND(I201*H201,2)</f>
        <v>0</v>
      </c>
      <c r="K201" s="235" t="s">
        <v>327</v>
      </c>
      <c r="L201" s="46"/>
      <c r="M201" s="240" t="s">
        <v>19</v>
      </c>
      <c r="N201" s="241" t="s">
        <v>42</v>
      </c>
      <c r="O201" s="86"/>
      <c r="P201" s="242">
        <f>O201*H201</f>
        <v>0</v>
      </c>
      <c r="Q201" s="242">
        <v>0.01152</v>
      </c>
      <c r="R201" s="242">
        <f>Q201*H201</f>
        <v>0.1306368</v>
      </c>
      <c r="S201" s="242">
        <v>0</v>
      </c>
      <c r="T201" s="243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4" t="s">
        <v>418</v>
      </c>
      <c r="AT201" s="244" t="s">
        <v>324</v>
      </c>
      <c r="AU201" s="244" t="s">
        <v>83</v>
      </c>
      <c r="AY201" s="19" t="s">
        <v>322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19" t="s">
        <v>83</v>
      </c>
      <c r="BK201" s="245">
        <f>ROUND(I201*H201,2)</f>
        <v>0</v>
      </c>
      <c r="BL201" s="19" t="s">
        <v>418</v>
      </c>
      <c r="BM201" s="244" t="s">
        <v>4693</v>
      </c>
    </row>
    <row r="202" spans="1:47" s="2" customFormat="1" ht="12">
      <c r="A202" s="40"/>
      <c r="B202" s="41"/>
      <c r="C202" s="42"/>
      <c r="D202" s="246" t="s">
        <v>330</v>
      </c>
      <c r="E202" s="42"/>
      <c r="F202" s="247" t="s">
        <v>4694</v>
      </c>
      <c r="G202" s="42"/>
      <c r="H202" s="42"/>
      <c r="I202" s="150"/>
      <c r="J202" s="42"/>
      <c r="K202" s="42"/>
      <c r="L202" s="46"/>
      <c r="M202" s="248"/>
      <c r="N202" s="249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330</v>
      </c>
      <c r="AU202" s="19" t="s">
        <v>83</v>
      </c>
    </row>
    <row r="203" spans="1:51" s="13" customFormat="1" ht="12">
      <c r="A203" s="13"/>
      <c r="B203" s="250"/>
      <c r="C203" s="251"/>
      <c r="D203" s="246" t="s">
        <v>332</v>
      </c>
      <c r="E203" s="252" t="s">
        <v>19</v>
      </c>
      <c r="F203" s="253" t="s">
        <v>4670</v>
      </c>
      <c r="G203" s="251"/>
      <c r="H203" s="254">
        <v>11.34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332</v>
      </c>
      <c r="AU203" s="260" t="s">
        <v>83</v>
      </c>
      <c r="AV203" s="13" t="s">
        <v>83</v>
      </c>
      <c r="AW203" s="13" t="s">
        <v>32</v>
      </c>
      <c r="AX203" s="13" t="s">
        <v>77</v>
      </c>
      <c r="AY203" s="260" t="s">
        <v>322</v>
      </c>
    </row>
    <row r="204" spans="1:65" s="2" customFormat="1" ht="21.75" customHeight="1">
      <c r="A204" s="40"/>
      <c r="B204" s="41"/>
      <c r="C204" s="233" t="s">
        <v>574</v>
      </c>
      <c r="D204" s="233" t="s">
        <v>324</v>
      </c>
      <c r="E204" s="234" t="s">
        <v>4695</v>
      </c>
      <c r="F204" s="235" t="s">
        <v>4696</v>
      </c>
      <c r="G204" s="236" t="s">
        <v>160</v>
      </c>
      <c r="H204" s="237">
        <v>0.131</v>
      </c>
      <c r="I204" s="238"/>
      <c r="J204" s="239">
        <f>ROUND(I204*H204,2)</f>
        <v>0</v>
      </c>
      <c r="K204" s="235" t="s">
        <v>327</v>
      </c>
      <c r="L204" s="46"/>
      <c r="M204" s="240" t="s">
        <v>19</v>
      </c>
      <c r="N204" s="241" t="s">
        <v>42</v>
      </c>
      <c r="O204" s="86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4" t="s">
        <v>418</v>
      </c>
      <c r="AT204" s="244" t="s">
        <v>324</v>
      </c>
      <c r="AU204" s="244" t="s">
        <v>83</v>
      </c>
      <c r="AY204" s="19" t="s">
        <v>322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19" t="s">
        <v>83</v>
      </c>
      <c r="BK204" s="245">
        <f>ROUND(I204*H204,2)</f>
        <v>0</v>
      </c>
      <c r="BL204" s="19" t="s">
        <v>418</v>
      </c>
      <c r="BM204" s="244" t="s">
        <v>4697</v>
      </c>
    </row>
    <row r="205" spans="1:47" s="2" customFormat="1" ht="12">
      <c r="A205" s="40"/>
      <c r="B205" s="41"/>
      <c r="C205" s="42"/>
      <c r="D205" s="246" t="s">
        <v>330</v>
      </c>
      <c r="E205" s="42"/>
      <c r="F205" s="247" t="s">
        <v>4698</v>
      </c>
      <c r="G205" s="42"/>
      <c r="H205" s="42"/>
      <c r="I205" s="150"/>
      <c r="J205" s="42"/>
      <c r="K205" s="42"/>
      <c r="L205" s="46"/>
      <c r="M205" s="248"/>
      <c r="N205" s="24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330</v>
      </c>
      <c r="AU205" s="19" t="s">
        <v>83</v>
      </c>
    </row>
    <row r="206" spans="1:65" s="2" customFormat="1" ht="21.75" customHeight="1">
      <c r="A206" s="40"/>
      <c r="B206" s="41"/>
      <c r="C206" s="233" t="s">
        <v>578</v>
      </c>
      <c r="D206" s="233" t="s">
        <v>324</v>
      </c>
      <c r="E206" s="234" t="s">
        <v>1830</v>
      </c>
      <c r="F206" s="235" t="s">
        <v>1831</v>
      </c>
      <c r="G206" s="236" t="s">
        <v>160</v>
      </c>
      <c r="H206" s="237">
        <v>0.131</v>
      </c>
      <c r="I206" s="238"/>
      <c r="J206" s="239">
        <f>ROUND(I206*H206,2)</f>
        <v>0</v>
      </c>
      <c r="K206" s="235" t="s">
        <v>327</v>
      </c>
      <c r="L206" s="46"/>
      <c r="M206" s="240" t="s">
        <v>19</v>
      </c>
      <c r="N206" s="241" t="s">
        <v>42</v>
      </c>
      <c r="O206" s="86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4" t="s">
        <v>418</v>
      </c>
      <c r="AT206" s="244" t="s">
        <v>324</v>
      </c>
      <c r="AU206" s="244" t="s">
        <v>83</v>
      </c>
      <c r="AY206" s="19" t="s">
        <v>322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19" t="s">
        <v>83</v>
      </c>
      <c r="BK206" s="245">
        <f>ROUND(I206*H206,2)</f>
        <v>0</v>
      </c>
      <c r="BL206" s="19" t="s">
        <v>418</v>
      </c>
      <c r="BM206" s="244" t="s">
        <v>4699</v>
      </c>
    </row>
    <row r="207" spans="1:47" s="2" customFormat="1" ht="12">
      <c r="A207" s="40"/>
      <c r="B207" s="41"/>
      <c r="C207" s="42"/>
      <c r="D207" s="246" t="s">
        <v>330</v>
      </c>
      <c r="E207" s="42"/>
      <c r="F207" s="247" t="s">
        <v>1833</v>
      </c>
      <c r="G207" s="42"/>
      <c r="H207" s="42"/>
      <c r="I207" s="150"/>
      <c r="J207" s="42"/>
      <c r="K207" s="42"/>
      <c r="L207" s="46"/>
      <c r="M207" s="248"/>
      <c r="N207" s="24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330</v>
      </c>
      <c r="AU207" s="19" t="s">
        <v>83</v>
      </c>
    </row>
    <row r="208" spans="1:63" s="12" customFormat="1" ht="22.8" customHeight="1">
      <c r="A208" s="12"/>
      <c r="B208" s="217"/>
      <c r="C208" s="218"/>
      <c r="D208" s="219" t="s">
        <v>69</v>
      </c>
      <c r="E208" s="231" t="s">
        <v>1953</v>
      </c>
      <c r="F208" s="231" t="s">
        <v>1954</v>
      </c>
      <c r="G208" s="218"/>
      <c r="H208" s="218"/>
      <c r="I208" s="221"/>
      <c r="J208" s="232">
        <f>BK208</f>
        <v>0</v>
      </c>
      <c r="K208" s="218"/>
      <c r="L208" s="223"/>
      <c r="M208" s="224"/>
      <c r="N208" s="225"/>
      <c r="O208" s="225"/>
      <c r="P208" s="226">
        <f>SUM(P209:P215)</f>
        <v>0</v>
      </c>
      <c r="Q208" s="225"/>
      <c r="R208" s="226">
        <f>SUM(R209:R215)</f>
        <v>0.00988</v>
      </c>
      <c r="S208" s="225"/>
      <c r="T208" s="227">
        <f>SUM(T209:T215)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8" t="s">
        <v>83</v>
      </c>
      <c r="AT208" s="229" t="s">
        <v>69</v>
      </c>
      <c r="AU208" s="229" t="s">
        <v>77</v>
      </c>
      <c r="AY208" s="228" t="s">
        <v>322</v>
      </c>
      <c r="BK208" s="230">
        <f>SUM(BK209:BK215)</f>
        <v>0</v>
      </c>
    </row>
    <row r="209" spans="1:65" s="2" customFormat="1" ht="21.75" customHeight="1">
      <c r="A209" s="40"/>
      <c r="B209" s="41"/>
      <c r="C209" s="233" t="s">
        <v>585</v>
      </c>
      <c r="D209" s="233" t="s">
        <v>324</v>
      </c>
      <c r="E209" s="234" t="s">
        <v>4700</v>
      </c>
      <c r="F209" s="235" t="s">
        <v>4701</v>
      </c>
      <c r="G209" s="236" t="s">
        <v>135</v>
      </c>
      <c r="H209" s="237">
        <v>13</v>
      </c>
      <c r="I209" s="238"/>
      <c r="J209" s="239">
        <f>ROUND(I209*H209,2)</f>
        <v>0</v>
      </c>
      <c r="K209" s="235" t="s">
        <v>327</v>
      </c>
      <c r="L209" s="46"/>
      <c r="M209" s="240" t="s">
        <v>19</v>
      </c>
      <c r="N209" s="241" t="s">
        <v>42</v>
      </c>
      <c r="O209" s="86"/>
      <c r="P209" s="242">
        <f>O209*H209</f>
        <v>0</v>
      </c>
      <c r="Q209" s="242">
        <v>0.00076</v>
      </c>
      <c r="R209" s="242">
        <f>Q209*H209</f>
        <v>0.00988</v>
      </c>
      <c r="S209" s="242">
        <v>0</v>
      </c>
      <c r="T209" s="243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4" t="s">
        <v>418</v>
      </c>
      <c r="AT209" s="244" t="s">
        <v>324</v>
      </c>
      <c r="AU209" s="244" t="s">
        <v>83</v>
      </c>
      <c r="AY209" s="19" t="s">
        <v>322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19" t="s">
        <v>83</v>
      </c>
      <c r="BK209" s="245">
        <f>ROUND(I209*H209,2)</f>
        <v>0</v>
      </c>
      <c r="BL209" s="19" t="s">
        <v>418</v>
      </c>
      <c r="BM209" s="244" t="s">
        <v>4702</v>
      </c>
    </row>
    <row r="210" spans="1:47" s="2" customFormat="1" ht="12">
      <c r="A210" s="40"/>
      <c r="B210" s="41"/>
      <c r="C210" s="42"/>
      <c r="D210" s="246" t="s">
        <v>330</v>
      </c>
      <c r="E210" s="42"/>
      <c r="F210" s="247" t="s">
        <v>4703</v>
      </c>
      <c r="G210" s="42"/>
      <c r="H210" s="42"/>
      <c r="I210" s="150"/>
      <c r="J210" s="42"/>
      <c r="K210" s="42"/>
      <c r="L210" s="46"/>
      <c r="M210" s="248"/>
      <c r="N210" s="249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330</v>
      </c>
      <c r="AU210" s="19" t="s">
        <v>83</v>
      </c>
    </row>
    <row r="211" spans="1:51" s="13" customFormat="1" ht="12">
      <c r="A211" s="13"/>
      <c r="B211" s="250"/>
      <c r="C211" s="251"/>
      <c r="D211" s="246" t="s">
        <v>332</v>
      </c>
      <c r="E211" s="252" t="s">
        <v>19</v>
      </c>
      <c r="F211" s="253" t="s">
        <v>4704</v>
      </c>
      <c r="G211" s="251"/>
      <c r="H211" s="254">
        <v>13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332</v>
      </c>
      <c r="AU211" s="260" t="s">
        <v>83</v>
      </c>
      <c r="AV211" s="13" t="s">
        <v>83</v>
      </c>
      <c r="AW211" s="13" t="s">
        <v>32</v>
      </c>
      <c r="AX211" s="13" t="s">
        <v>77</v>
      </c>
      <c r="AY211" s="260" t="s">
        <v>322</v>
      </c>
    </row>
    <row r="212" spans="1:65" s="2" customFormat="1" ht="21.75" customHeight="1">
      <c r="A212" s="40"/>
      <c r="B212" s="41"/>
      <c r="C212" s="233" t="s">
        <v>591</v>
      </c>
      <c r="D212" s="233" t="s">
        <v>324</v>
      </c>
      <c r="E212" s="234" t="s">
        <v>4705</v>
      </c>
      <c r="F212" s="235" t="s">
        <v>4706</v>
      </c>
      <c r="G212" s="236" t="s">
        <v>160</v>
      </c>
      <c r="H212" s="237">
        <v>0.01</v>
      </c>
      <c r="I212" s="238"/>
      <c r="J212" s="239">
        <f>ROUND(I212*H212,2)</f>
        <v>0</v>
      </c>
      <c r="K212" s="235" t="s">
        <v>327</v>
      </c>
      <c r="L212" s="46"/>
      <c r="M212" s="240" t="s">
        <v>19</v>
      </c>
      <c r="N212" s="241" t="s">
        <v>42</v>
      </c>
      <c r="O212" s="86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4" t="s">
        <v>418</v>
      </c>
      <c r="AT212" s="244" t="s">
        <v>324</v>
      </c>
      <c r="AU212" s="244" t="s">
        <v>83</v>
      </c>
      <c r="AY212" s="19" t="s">
        <v>322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19" t="s">
        <v>83</v>
      </c>
      <c r="BK212" s="245">
        <f>ROUND(I212*H212,2)</f>
        <v>0</v>
      </c>
      <c r="BL212" s="19" t="s">
        <v>418</v>
      </c>
      <c r="BM212" s="244" t="s">
        <v>4707</v>
      </c>
    </row>
    <row r="213" spans="1:47" s="2" customFormat="1" ht="12">
      <c r="A213" s="40"/>
      <c r="B213" s="41"/>
      <c r="C213" s="42"/>
      <c r="D213" s="246" t="s">
        <v>330</v>
      </c>
      <c r="E213" s="42"/>
      <c r="F213" s="247" t="s">
        <v>4708</v>
      </c>
      <c r="G213" s="42"/>
      <c r="H213" s="42"/>
      <c r="I213" s="150"/>
      <c r="J213" s="42"/>
      <c r="K213" s="42"/>
      <c r="L213" s="46"/>
      <c r="M213" s="248"/>
      <c r="N213" s="249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330</v>
      </c>
      <c r="AU213" s="19" t="s">
        <v>83</v>
      </c>
    </row>
    <row r="214" spans="1:65" s="2" customFormat="1" ht="21.75" customHeight="1">
      <c r="A214" s="40"/>
      <c r="B214" s="41"/>
      <c r="C214" s="233" t="s">
        <v>597</v>
      </c>
      <c r="D214" s="233" t="s">
        <v>324</v>
      </c>
      <c r="E214" s="234" t="s">
        <v>4709</v>
      </c>
      <c r="F214" s="235" t="s">
        <v>4710</v>
      </c>
      <c r="G214" s="236" t="s">
        <v>160</v>
      </c>
      <c r="H214" s="237">
        <v>0.01</v>
      </c>
      <c r="I214" s="238"/>
      <c r="J214" s="239">
        <f>ROUND(I214*H214,2)</f>
        <v>0</v>
      </c>
      <c r="K214" s="235" t="s">
        <v>327</v>
      </c>
      <c r="L214" s="46"/>
      <c r="M214" s="240" t="s">
        <v>19</v>
      </c>
      <c r="N214" s="241" t="s">
        <v>42</v>
      </c>
      <c r="O214" s="86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4" t="s">
        <v>418</v>
      </c>
      <c r="AT214" s="244" t="s">
        <v>324</v>
      </c>
      <c r="AU214" s="244" t="s">
        <v>83</v>
      </c>
      <c r="AY214" s="19" t="s">
        <v>322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19" t="s">
        <v>83</v>
      </c>
      <c r="BK214" s="245">
        <f>ROUND(I214*H214,2)</f>
        <v>0</v>
      </c>
      <c r="BL214" s="19" t="s">
        <v>418</v>
      </c>
      <c r="BM214" s="244" t="s">
        <v>4711</v>
      </c>
    </row>
    <row r="215" spans="1:47" s="2" customFormat="1" ht="12">
      <c r="A215" s="40"/>
      <c r="B215" s="41"/>
      <c r="C215" s="42"/>
      <c r="D215" s="246" t="s">
        <v>330</v>
      </c>
      <c r="E215" s="42"/>
      <c r="F215" s="247" t="s">
        <v>4712</v>
      </c>
      <c r="G215" s="42"/>
      <c r="H215" s="42"/>
      <c r="I215" s="150"/>
      <c r="J215" s="42"/>
      <c r="K215" s="42"/>
      <c r="L215" s="46"/>
      <c r="M215" s="248"/>
      <c r="N215" s="249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330</v>
      </c>
      <c r="AU215" s="19" t="s">
        <v>83</v>
      </c>
    </row>
    <row r="216" spans="1:63" s="12" customFormat="1" ht="22.8" customHeight="1">
      <c r="A216" s="12"/>
      <c r="B216" s="217"/>
      <c r="C216" s="218"/>
      <c r="D216" s="219" t="s">
        <v>69</v>
      </c>
      <c r="E216" s="231" t="s">
        <v>2277</v>
      </c>
      <c r="F216" s="231" t="s">
        <v>2278</v>
      </c>
      <c r="G216" s="218"/>
      <c r="H216" s="218"/>
      <c r="I216" s="221"/>
      <c r="J216" s="232">
        <f>BK216</f>
        <v>0</v>
      </c>
      <c r="K216" s="218"/>
      <c r="L216" s="223"/>
      <c r="M216" s="224"/>
      <c r="N216" s="225"/>
      <c r="O216" s="225"/>
      <c r="P216" s="226">
        <f>SUM(P217:P231)</f>
        <v>0</v>
      </c>
      <c r="Q216" s="225"/>
      <c r="R216" s="226">
        <f>SUM(R217:R231)</f>
        <v>1.054469</v>
      </c>
      <c r="S216" s="225"/>
      <c r="T216" s="227">
        <f>SUM(T217:T231)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8" t="s">
        <v>83</v>
      </c>
      <c r="AT216" s="229" t="s">
        <v>69</v>
      </c>
      <c r="AU216" s="229" t="s">
        <v>77</v>
      </c>
      <c r="AY216" s="228" t="s">
        <v>322</v>
      </c>
      <c r="BK216" s="230">
        <f>SUM(BK217:BK231)</f>
        <v>0</v>
      </c>
    </row>
    <row r="217" spans="1:65" s="2" customFormat="1" ht="21.75" customHeight="1">
      <c r="A217" s="40"/>
      <c r="B217" s="41"/>
      <c r="C217" s="233" t="s">
        <v>668</v>
      </c>
      <c r="D217" s="233" t="s">
        <v>324</v>
      </c>
      <c r="E217" s="234" t="s">
        <v>4713</v>
      </c>
      <c r="F217" s="235" t="s">
        <v>4714</v>
      </c>
      <c r="G217" s="236" t="s">
        <v>169</v>
      </c>
      <c r="H217" s="237">
        <v>1054.469</v>
      </c>
      <c r="I217" s="238"/>
      <c r="J217" s="239">
        <f>ROUND(I217*H217,2)</f>
        <v>0</v>
      </c>
      <c r="K217" s="235" t="s">
        <v>532</v>
      </c>
      <c r="L217" s="46"/>
      <c r="M217" s="240" t="s">
        <v>19</v>
      </c>
      <c r="N217" s="241" t="s">
        <v>42</v>
      </c>
      <c r="O217" s="86"/>
      <c r="P217" s="242">
        <f>O217*H217</f>
        <v>0</v>
      </c>
      <c r="Q217" s="242">
        <v>0.001</v>
      </c>
      <c r="R217" s="242">
        <f>Q217*H217</f>
        <v>1.054469</v>
      </c>
      <c r="S217" s="242">
        <v>0</v>
      </c>
      <c r="T217" s="24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4" t="s">
        <v>418</v>
      </c>
      <c r="AT217" s="244" t="s">
        <v>324</v>
      </c>
      <c r="AU217" s="244" t="s">
        <v>83</v>
      </c>
      <c r="AY217" s="19" t="s">
        <v>322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9" t="s">
        <v>83</v>
      </c>
      <c r="BK217" s="245">
        <f>ROUND(I217*H217,2)</f>
        <v>0</v>
      </c>
      <c r="BL217" s="19" t="s">
        <v>418</v>
      </c>
      <c r="BM217" s="244" t="s">
        <v>4715</v>
      </c>
    </row>
    <row r="218" spans="1:47" s="2" customFormat="1" ht="12">
      <c r="A218" s="40"/>
      <c r="B218" s="41"/>
      <c r="C218" s="42"/>
      <c r="D218" s="246" t="s">
        <v>330</v>
      </c>
      <c r="E218" s="42"/>
      <c r="F218" s="247" t="s">
        <v>4714</v>
      </c>
      <c r="G218" s="42"/>
      <c r="H218" s="42"/>
      <c r="I218" s="150"/>
      <c r="J218" s="42"/>
      <c r="K218" s="42"/>
      <c r="L218" s="46"/>
      <c r="M218" s="248"/>
      <c r="N218" s="249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330</v>
      </c>
      <c r="AU218" s="19" t="s">
        <v>83</v>
      </c>
    </row>
    <row r="219" spans="1:51" s="13" customFormat="1" ht="12">
      <c r="A219" s="13"/>
      <c r="B219" s="250"/>
      <c r="C219" s="251"/>
      <c r="D219" s="246" t="s">
        <v>332</v>
      </c>
      <c r="E219" s="252" t="s">
        <v>19</v>
      </c>
      <c r="F219" s="253" t="s">
        <v>4716</v>
      </c>
      <c r="G219" s="251"/>
      <c r="H219" s="254">
        <v>526.7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332</v>
      </c>
      <c r="AU219" s="260" t="s">
        <v>83</v>
      </c>
      <c r="AV219" s="13" t="s">
        <v>83</v>
      </c>
      <c r="AW219" s="13" t="s">
        <v>32</v>
      </c>
      <c r="AX219" s="13" t="s">
        <v>70</v>
      </c>
      <c r="AY219" s="260" t="s">
        <v>322</v>
      </c>
    </row>
    <row r="220" spans="1:51" s="13" customFormat="1" ht="12">
      <c r="A220" s="13"/>
      <c r="B220" s="250"/>
      <c r="C220" s="251"/>
      <c r="D220" s="246" t="s">
        <v>332</v>
      </c>
      <c r="E220" s="252" t="s">
        <v>19</v>
      </c>
      <c r="F220" s="253" t="s">
        <v>4717</v>
      </c>
      <c r="G220" s="251"/>
      <c r="H220" s="254">
        <v>0.01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332</v>
      </c>
      <c r="AU220" s="260" t="s">
        <v>83</v>
      </c>
      <c r="AV220" s="13" t="s">
        <v>83</v>
      </c>
      <c r="AW220" s="13" t="s">
        <v>32</v>
      </c>
      <c r="AX220" s="13" t="s">
        <v>70</v>
      </c>
      <c r="AY220" s="260" t="s">
        <v>322</v>
      </c>
    </row>
    <row r="221" spans="1:51" s="13" customFormat="1" ht="12">
      <c r="A221" s="13"/>
      <c r="B221" s="250"/>
      <c r="C221" s="251"/>
      <c r="D221" s="246" t="s">
        <v>332</v>
      </c>
      <c r="E221" s="252" t="s">
        <v>19</v>
      </c>
      <c r="F221" s="253" t="s">
        <v>4718</v>
      </c>
      <c r="G221" s="251"/>
      <c r="H221" s="254">
        <v>50.4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332</v>
      </c>
      <c r="AU221" s="260" t="s">
        <v>83</v>
      </c>
      <c r="AV221" s="13" t="s">
        <v>83</v>
      </c>
      <c r="AW221" s="13" t="s">
        <v>32</v>
      </c>
      <c r="AX221" s="13" t="s">
        <v>70</v>
      </c>
      <c r="AY221" s="260" t="s">
        <v>322</v>
      </c>
    </row>
    <row r="222" spans="1:51" s="13" customFormat="1" ht="12">
      <c r="A222" s="13"/>
      <c r="B222" s="250"/>
      <c r="C222" s="251"/>
      <c r="D222" s="246" t="s">
        <v>332</v>
      </c>
      <c r="E222" s="252" t="s">
        <v>19</v>
      </c>
      <c r="F222" s="253" t="s">
        <v>4719</v>
      </c>
      <c r="G222" s="251"/>
      <c r="H222" s="254">
        <v>66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332</v>
      </c>
      <c r="AU222" s="260" t="s">
        <v>83</v>
      </c>
      <c r="AV222" s="13" t="s">
        <v>83</v>
      </c>
      <c r="AW222" s="13" t="s">
        <v>32</v>
      </c>
      <c r="AX222" s="13" t="s">
        <v>70</v>
      </c>
      <c r="AY222" s="260" t="s">
        <v>322</v>
      </c>
    </row>
    <row r="223" spans="1:51" s="13" customFormat="1" ht="12">
      <c r="A223" s="13"/>
      <c r="B223" s="250"/>
      <c r="C223" s="251"/>
      <c r="D223" s="246" t="s">
        <v>332</v>
      </c>
      <c r="E223" s="252" t="s">
        <v>19</v>
      </c>
      <c r="F223" s="253" t="s">
        <v>4720</v>
      </c>
      <c r="G223" s="251"/>
      <c r="H223" s="254">
        <v>136.8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332</v>
      </c>
      <c r="AU223" s="260" t="s">
        <v>83</v>
      </c>
      <c r="AV223" s="13" t="s">
        <v>83</v>
      </c>
      <c r="AW223" s="13" t="s">
        <v>32</v>
      </c>
      <c r="AX223" s="13" t="s">
        <v>70</v>
      </c>
      <c r="AY223" s="260" t="s">
        <v>322</v>
      </c>
    </row>
    <row r="224" spans="1:51" s="13" customFormat="1" ht="12">
      <c r="A224" s="13"/>
      <c r="B224" s="250"/>
      <c r="C224" s="251"/>
      <c r="D224" s="246" t="s">
        <v>332</v>
      </c>
      <c r="E224" s="252" t="s">
        <v>19</v>
      </c>
      <c r="F224" s="253" t="s">
        <v>4721</v>
      </c>
      <c r="G224" s="251"/>
      <c r="H224" s="254">
        <v>69.48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332</v>
      </c>
      <c r="AU224" s="260" t="s">
        <v>83</v>
      </c>
      <c r="AV224" s="13" t="s">
        <v>83</v>
      </c>
      <c r="AW224" s="13" t="s">
        <v>32</v>
      </c>
      <c r="AX224" s="13" t="s">
        <v>70</v>
      </c>
      <c r="AY224" s="260" t="s">
        <v>322</v>
      </c>
    </row>
    <row r="225" spans="1:51" s="13" customFormat="1" ht="12">
      <c r="A225" s="13"/>
      <c r="B225" s="250"/>
      <c r="C225" s="251"/>
      <c r="D225" s="246" t="s">
        <v>332</v>
      </c>
      <c r="E225" s="252" t="s">
        <v>19</v>
      </c>
      <c r="F225" s="253" t="s">
        <v>4722</v>
      </c>
      <c r="G225" s="251"/>
      <c r="H225" s="254">
        <v>90.1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332</v>
      </c>
      <c r="AU225" s="260" t="s">
        <v>83</v>
      </c>
      <c r="AV225" s="13" t="s">
        <v>83</v>
      </c>
      <c r="AW225" s="13" t="s">
        <v>32</v>
      </c>
      <c r="AX225" s="13" t="s">
        <v>70</v>
      </c>
      <c r="AY225" s="260" t="s">
        <v>322</v>
      </c>
    </row>
    <row r="226" spans="1:51" s="13" customFormat="1" ht="12">
      <c r="A226" s="13"/>
      <c r="B226" s="250"/>
      <c r="C226" s="251"/>
      <c r="D226" s="246" t="s">
        <v>332</v>
      </c>
      <c r="E226" s="252" t="s">
        <v>19</v>
      </c>
      <c r="F226" s="253" t="s">
        <v>4723</v>
      </c>
      <c r="G226" s="251"/>
      <c r="H226" s="254">
        <v>2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332</v>
      </c>
      <c r="AU226" s="260" t="s">
        <v>83</v>
      </c>
      <c r="AV226" s="13" t="s">
        <v>83</v>
      </c>
      <c r="AW226" s="13" t="s">
        <v>32</v>
      </c>
      <c r="AX226" s="13" t="s">
        <v>70</v>
      </c>
      <c r="AY226" s="260" t="s">
        <v>322</v>
      </c>
    </row>
    <row r="227" spans="1:51" s="16" customFormat="1" ht="12">
      <c r="A227" s="16"/>
      <c r="B227" s="293"/>
      <c r="C227" s="294"/>
      <c r="D227" s="246" t="s">
        <v>332</v>
      </c>
      <c r="E227" s="295" t="s">
        <v>4554</v>
      </c>
      <c r="F227" s="296" t="s">
        <v>480</v>
      </c>
      <c r="G227" s="294"/>
      <c r="H227" s="297">
        <v>941.4900000000001</v>
      </c>
      <c r="I227" s="298"/>
      <c r="J227" s="294"/>
      <c r="K227" s="294"/>
      <c r="L227" s="299"/>
      <c r="M227" s="300"/>
      <c r="N227" s="301"/>
      <c r="O227" s="301"/>
      <c r="P227" s="301"/>
      <c r="Q227" s="301"/>
      <c r="R227" s="301"/>
      <c r="S227" s="301"/>
      <c r="T227" s="302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303" t="s">
        <v>332</v>
      </c>
      <c r="AU227" s="303" t="s">
        <v>83</v>
      </c>
      <c r="AV227" s="16" t="s">
        <v>93</v>
      </c>
      <c r="AW227" s="16" t="s">
        <v>32</v>
      </c>
      <c r="AX227" s="16" t="s">
        <v>70</v>
      </c>
      <c r="AY227" s="303" t="s">
        <v>322</v>
      </c>
    </row>
    <row r="228" spans="1:51" s="13" customFormat="1" ht="12">
      <c r="A228" s="13"/>
      <c r="B228" s="250"/>
      <c r="C228" s="251"/>
      <c r="D228" s="246" t="s">
        <v>332</v>
      </c>
      <c r="E228" s="252" t="s">
        <v>19</v>
      </c>
      <c r="F228" s="253" t="s">
        <v>4724</v>
      </c>
      <c r="G228" s="251"/>
      <c r="H228" s="254">
        <v>112.979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332</v>
      </c>
      <c r="AU228" s="260" t="s">
        <v>83</v>
      </c>
      <c r="AV228" s="13" t="s">
        <v>83</v>
      </c>
      <c r="AW228" s="13" t="s">
        <v>32</v>
      </c>
      <c r="AX228" s="13" t="s">
        <v>70</v>
      </c>
      <c r="AY228" s="260" t="s">
        <v>322</v>
      </c>
    </row>
    <row r="229" spans="1:51" s="14" customFormat="1" ht="12">
      <c r="A229" s="14"/>
      <c r="B229" s="261"/>
      <c r="C229" s="262"/>
      <c r="D229" s="246" t="s">
        <v>332</v>
      </c>
      <c r="E229" s="263" t="s">
        <v>19</v>
      </c>
      <c r="F229" s="264" t="s">
        <v>336</v>
      </c>
      <c r="G229" s="262"/>
      <c r="H229" s="265">
        <v>1054.469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332</v>
      </c>
      <c r="AU229" s="271" t="s">
        <v>83</v>
      </c>
      <c r="AV229" s="14" t="s">
        <v>328</v>
      </c>
      <c r="AW229" s="14" t="s">
        <v>32</v>
      </c>
      <c r="AX229" s="14" t="s">
        <v>77</v>
      </c>
      <c r="AY229" s="271" t="s">
        <v>322</v>
      </c>
    </row>
    <row r="230" spans="1:65" s="2" customFormat="1" ht="21.75" customHeight="1">
      <c r="A230" s="40"/>
      <c r="B230" s="41"/>
      <c r="C230" s="233" t="s">
        <v>673</v>
      </c>
      <c r="D230" s="233" t="s">
        <v>324</v>
      </c>
      <c r="E230" s="234" t="s">
        <v>4725</v>
      </c>
      <c r="F230" s="235" t="s">
        <v>4726</v>
      </c>
      <c r="G230" s="236" t="s">
        <v>160</v>
      </c>
      <c r="H230" s="237">
        <v>1.054</v>
      </c>
      <c r="I230" s="238"/>
      <c r="J230" s="239">
        <f>ROUND(I230*H230,2)</f>
        <v>0</v>
      </c>
      <c r="K230" s="235" t="s">
        <v>327</v>
      </c>
      <c r="L230" s="46"/>
      <c r="M230" s="240" t="s">
        <v>19</v>
      </c>
      <c r="N230" s="241" t="s">
        <v>42</v>
      </c>
      <c r="O230" s="86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4" t="s">
        <v>418</v>
      </c>
      <c r="AT230" s="244" t="s">
        <v>324</v>
      </c>
      <c r="AU230" s="244" t="s">
        <v>83</v>
      </c>
      <c r="AY230" s="19" t="s">
        <v>322</v>
      </c>
      <c r="BE230" s="245">
        <f>IF(N230="základní",J230,0)</f>
        <v>0</v>
      </c>
      <c r="BF230" s="245">
        <f>IF(N230="snížená",J230,0)</f>
        <v>0</v>
      </c>
      <c r="BG230" s="245">
        <f>IF(N230="zákl. přenesená",J230,0)</f>
        <v>0</v>
      </c>
      <c r="BH230" s="245">
        <f>IF(N230="sníž. přenesená",J230,0)</f>
        <v>0</v>
      </c>
      <c r="BI230" s="245">
        <f>IF(N230="nulová",J230,0)</f>
        <v>0</v>
      </c>
      <c r="BJ230" s="19" t="s">
        <v>83</v>
      </c>
      <c r="BK230" s="245">
        <f>ROUND(I230*H230,2)</f>
        <v>0</v>
      </c>
      <c r="BL230" s="19" t="s">
        <v>418</v>
      </c>
      <c r="BM230" s="244" t="s">
        <v>4727</v>
      </c>
    </row>
    <row r="231" spans="1:47" s="2" customFormat="1" ht="12">
      <c r="A231" s="40"/>
      <c r="B231" s="41"/>
      <c r="C231" s="42"/>
      <c r="D231" s="246" t="s">
        <v>330</v>
      </c>
      <c r="E231" s="42"/>
      <c r="F231" s="247" t="s">
        <v>4728</v>
      </c>
      <c r="G231" s="42"/>
      <c r="H231" s="42"/>
      <c r="I231" s="150"/>
      <c r="J231" s="42"/>
      <c r="K231" s="42"/>
      <c r="L231" s="46"/>
      <c r="M231" s="308"/>
      <c r="N231" s="309"/>
      <c r="O231" s="310"/>
      <c r="P231" s="310"/>
      <c r="Q231" s="310"/>
      <c r="R231" s="310"/>
      <c r="S231" s="310"/>
      <c r="T231" s="311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330</v>
      </c>
      <c r="AU231" s="19" t="s">
        <v>83</v>
      </c>
    </row>
    <row r="232" spans="1:31" s="2" customFormat="1" ht="6.95" customHeight="1">
      <c r="A232" s="40"/>
      <c r="B232" s="61"/>
      <c r="C232" s="62"/>
      <c r="D232" s="62"/>
      <c r="E232" s="62"/>
      <c r="F232" s="62"/>
      <c r="G232" s="62"/>
      <c r="H232" s="62"/>
      <c r="I232" s="180"/>
      <c r="J232" s="62"/>
      <c r="K232" s="62"/>
      <c r="L232" s="46"/>
      <c r="M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</row>
  </sheetData>
  <sheetProtection password="CC35" sheet="1" objects="1" scenarios="1" formatColumns="0" formatRows="0" autoFilter="0"/>
  <autoFilter ref="C96:K2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  <c r="AZ2" s="142" t="s">
        <v>4729</v>
      </c>
      <c r="BA2" s="142" t="s">
        <v>19</v>
      </c>
      <c r="BB2" s="142" t="s">
        <v>128</v>
      </c>
      <c r="BC2" s="142" t="s">
        <v>992</v>
      </c>
      <c r="BD2" s="142" t="s">
        <v>83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  <c r="AZ3" s="142" t="s">
        <v>4730</v>
      </c>
      <c r="BA3" s="142" t="s">
        <v>19</v>
      </c>
      <c r="BB3" s="142" t="s">
        <v>128</v>
      </c>
      <c r="BC3" s="142" t="s">
        <v>992</v>
      </c>
      <c r="BD3" s="142" t="s">
        <v>83</v>
      </c>
    </row>
    <row r="4" spans="2:5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  <c r="AZ4" s="142" t="s">
        <v>4731</v>
      </c>
      <c r="BA4" s="142" t="s">
        <v>19</v>
      </c>
      <c r="BB4" s="142" t="s">
        <v>128</v>
      </c>
      <c r="BC4" s="142" t="s">
        <v>352</v>
      </c>
      <c r="BD4" s="142" t="s">
        <v>83</v>
      </c>
    </row>
    <row r="5" spans="2:56" s="1" customFormat="1" ht="6.95" customHeight="1">
      <c r="B5" s="22"/>
      <c r="I5" s="141"/>
      <c r="L5" s="22"/>
      <c r="AZ5" s="142" t="s">
        <v>4732</v>
      </c>
      <c r="BA5" s="142" t="s">
        <v>19</v>
      </c>
      <c r="BB5" s="142" t="s">
        <v>135</v>
      </c>
      <c r="BC5" s="142" t="s">
        <v>4733</v>
      </c>
      <c r="BD5" s="142" t="s">
        <v>83</v>
      </c>
    </row>
    <row r="6" spans="2:56" s="1" customFormat="1" ht="12" customHeight="1">
      <c r="B6" s="22"/>
      <c r="D6" s="148" t="s">
        <v>16</v>
      </c>
      <c r="I6" s="141"/>
      <c r="L6" s="22"/>
      <c r="AZ6" s="142" t="s">
        <v>4734</v>
      </c>
      <c r="BA6" s="142" t="s">
        <v>19</v>
      </c>
      <c r="BB6" s="142" t="s">
        <v>128</v>
      </c>
      <c r="BC6" s="142" t="s">
        <v>4735</v>
      </c>
      <c r="BD6" s="142" t="s">
        <v>83</v>
      </c>
    </row>
    <row r="7" spans="2:56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  <c r="AZ7" s="142" t="s">
        <v>4736</v>
      </c>
      <c r="BA7" s="142" t="s">
        <v>19</v>
      </c>
      <c r="BB7" s="142" t="s">
        <v>128</v>
      </c>
      <c r="BC7" s="142" t="s">
        <v>4735</v>
      </c>
      <c r="BD7" s="142" t="s">
        <v>83</v>
      </c>
    </row>
    <row r="8" spans="1:56" s="2" customFormat="1" ht="12" customHeight="1">
      <c r="A8" s="40"/>
      <c r="B8" s="46"/>
      <c r="C8" s="40"/>
      <c r="D8" s="148" t="s">
        <v>143</v>
      </c>
      <c r="E8" s="40"/>
      <c r="F8" s="40"/>
      <c r="G8" s="40"/>
      <c r="H8" s="40"/>
      <c r="I8" s="150"/>
      <c r="J8" s="40"/>
      <c r="K8" s="40"/>
      <c r="L8" s="15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2" t="s">
        <v>4557</v>
      </c>
      <c r="BA8" s="142" t="s">
        <v>19</v>
      </c>
      <c r="BB8" s="142" t="s">
        <v>131</v>
      </c>
      <c r="BC8" s="142" t="s">
        <v>4737</v>
      </c>
      <c r="BD8" s="142" t="s">
        <v>83</v>
      </c>
    </row>
    <row r="9" spans="1:56" s="2" customFormat="1" ht="16.5" customHeight="1">
      <c r="A9" s="40"/>
      <c r="B9" s="46"/>
      <c r="C9" s="40"/>
      <c r="D9" s="40"/>
      <c r="E9" s="152" t="s">
        <v>4738</v>
      </c>
      <c r="F9" s="40"/>
      <c r="G9" s="40"/>
      <c r="H9" s="40"/>
      <c r="I9" s="150"/>
      <c r="J9" s="40"/>
      <c r="K9" s="40"/>
      <c r="L9" s="15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2" t="s">
        <v>4739</v>
      </c>
      <c r="BA9" s="142" t="s">
        <v>19</v>
      </c>
      <c r="BB9" s="142" t="s">
        <v>128</v>
      </c>
      <c r="BC9" s="142" t="s">
        <v>1310</v>
      </c>
      <c r="BD9" s="142" t="s">
        <v>83</v>
      </c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0"/>
      <c r="J10" s="40"/>
      <c r="K10" s="40"/>
      <c r="L10" s="1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8" t="s">
        <v>18</v>
      </c>
      <c r="E11" s="40"/>
      <c r="F11" s="135" t="s">
        <v>19</v>
      </c>
      <c r="G11" s="40"/>
      <c r="H11" s="40"/>
      <c r="I11" s="153" t="s">
        <v>20</v>
      </c>
      <c r="J11" s="135" t="s">
        <v>19</v>
      </c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21</v>
      </c>
      <c r="E12" s="40"/>
      <c r="F12" s="135" t="s">
        <v>22</v>
      </c>
      <c r="G12" s="40"/>
      <c r="H12" s="40"/>
      <c r="I12" s="153" t="s">
        <v>23</v>
      </c>
      <c r="J12" s="154" t="str">
        <f>'Rekapitulace stavby'!AN8</f>
        <v>17. 4. 2020</v>
      </c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8" t="s">
        <v>25</v>
      </c>
      <c r="E14" s="40"/>
      <c r="F14" s="40"/>
      <c r="G14" s="40"/>
      <c r="H14" s="40"/>
      <c r="I14" s="153" t="s">
        <v>26</v>
      </c>
      <c r="J14" s="135" t="s">
        <v>19</v>
      </c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53" t="s">
        <v>28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0"/>
      <c r="J16" s="40"/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8" t="s">
        <v>29</v>
      </c>
      <c r="E17" s="40"/>
      <c r="F17" s="40"/>
      <c r="G17" s="40"/>
      <c r="H17" s="40"/>
      <c r="I17" s="153" t="s">
        <v>26</v>
      </c>
      <c r="J17" s="35" t="str">
        <f>'Rekapitulace stavby'!AN13</f>
        <v>Vyplň údaj</v>
      </c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3" t="s">
        <v>28</v>
      </c>
      <c r="J18" s="35" t="str">
        <f>'Rekapitulace stavby'!AN14</f>
        <v>Vyplň údaj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0"/>
      <c r="J19" s="40"/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8" t="s">
        <v>31</v>
      </c>
      <c r="E20" s="40"/>
      <c r="F20" s="40"/>
      <c r="G20" s="40"/>
      <c r="H20" s="40"/>
      <c r="I20" s="153" t="s">
        <v>26</v>
      </c>
      <c r="J20" s="135" t="s">
        <v>19</v>
      </c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27</v>
      </c>
      <c r="F21" s="40"/>
      <c r="G21" s="40"/>
      <c r="H21" s="40"/>
      <c r="I21" s="153" t="s">
        <v>28</v>
      </c>
      <c r="J21" s="135" t="s">
        <v>19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0"/>
      <c r="J22" s="40"/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8" t="s">
        <v>33</v>
      </c>
      <c r="E23" s="40"/>
      <c r="F23" s="40"/>
      <c r="G23" s="40"/>
      <c r="H23" s="40"/>
      <c r="I23" s="153" t="s">
        <v>26</v>
      </c>
      <c r="J23" s="135" t="s">
        <v>19</v>
      </c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27</v>
      </c>
      <c r="F24" s="40"/>
      <c r="G24" s="40"/>
      <c r="H24" s="40"/>
      <c r="I24" s="153" t="s">
        <v>28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0"/>
      <c r="J25" s="40"/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8" t="s">
        <v>34</v>
      </c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5"/>
      <c r="B27" s="156"/>
      <c r="C27" s="155"/>
      <c r="D27" s="155"/>
      <c r="E27" s="157" t="s">
        <v>19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0"/>
      <c r="J28" s="40"/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1"/>
      <c r="E29" s="161"/>
      <c r="F29" s="161"/>
      <c r="G29" s="161"/>
      <c r="H29" s="161"/>
      <c r="I29" s="162"/>
      <c r="J29" s="161"/>
      <c r="K29" s="161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3" t="s">
        <v>36</v>
      </c>
      <c r="E30" s="40"/>
      <c r="F30" s="40"/>
      <c r="G30" s="40"/>
      <c r="H30" s="40"/>
      <c r="I30" s="150"/>
      <c r="J30" s="164">
        <f>ROUND(J85,2)</f>
        <v>0</v>
      </c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1"/>
      <c r="E31" s="161"/>
      <c r="F31" s="161"/>
      <c r="G31" s="161"/>
      <c r="H31" s="161"/>
      <c r="I31" s="162"/>
      <c r="J31" s="161"/>
      <c r="K31" s="161"/>
      <c r="L31" s="15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5" t="s">
        <v>38</v>
      </c>
      <c r="G32" s="40"/>
      <c r="H32" s="40"/>
      <c r="I32" s="166" t="s">
        <v>37</v>
      </c>
      <c r="J32" s="165" t="s">
        <v>39</v>
      </c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7" t="s">
        <v>40</v>
      </c>
      <c r="E33" s="148" t="s">
        <v>41</v>
      </c>
      <c r="F33" s="168">
        <f>ROUND((SUM(BE85:BE194)),2)</f>
        <v>0</v>
      </c>
      <c r="G33" s="40"/>
      <c r="H33" s="40"/>
      <c r="I33" s="169">
        <v>0.21</v>
      </c>
      <c r="J33" s="168">
        <f>ROUND(((SUM(BE85:BE194))*I33),2)</f>
        <v>0</v>
      </c>
      <c r="K33" s="4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8" t="s">
        <v>42</v>
      </c>
      <c r="F34" s="168">
        <f>ROUND((SUM(BF85:BF194)),2)</f>
        <v>0</v>
      </c>
      <c r="G34" s="40"/>
      <c r="H34" s="40"/>
      <c r="I34" s="169">
        <v>0.15</v>
      </c>
      <c r="J34" s="168">
        <f>ROUND(((SUM(BF85:BF194))*I34),2)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8" t="s">
        <v>43</v>
      </c>
      <c r="F35" s="168">
        <f>ROUND((SUM(BG85:BG194)),2)</f>
        <v>0</v>
      </c>
      <c r="G35" s="40"/>
      <c r="H35" s="40"/>
      <c r="I35" s="169">
        <v>0.21</v>
      </c>
      <c r="J35" s="168">
        <f>0</f>
        <v>0</v>
      </c>
      <c r="K35" s="4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8" t="s">
        <v>44</v>
      </c>
      <c r="F36" s="168">
        <f>ROUND((SUM(BH85:BH194)),2)</f>
        <v>0</v>
      </c>
      <c r="G36" s="40"/>
      <c r="H36" s="40"/>
      <c r="I36" s="169">
        <v>0.15</v>
      </c>
      <c r="J36" s="168">
        <f>0</f>
        <v>0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8" t="s">
        <v>45</v>
      </c>
      <c r="F37" s="168">
        <f>ROUND((SUM(BI85:BI194)),2)</f>
        <v>0</v>
      </c>
      <c r="G37" s="40"/>
      <c r="H37" s="40"/>
      <c r="I37" s="169">
        <v>0</v>
      </c>
      <c r="J37" s="168">
        <f>0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0"/>
      <c r="J38" s="40"/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0"/>
      <c r="D39" s="171" t="s">
        <v>46</v>
      </c>
      <c r="E39" s="172"/>
      <c r="F39" s="172"/>
      <c r="G39" s="173" t="s">
        <v>47</v>
      </c>
      <c r="H39" s="174" t="s">
        <v>48</v>
      </c>
      <c r="I39" s="175"/>
      <c r="J39" s="176">
        <f>SUM(J30:J37)</f>
        <v>0</v>
      </c>
      <c r="K39" s="177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8"/>
      <c r="C40" s="179"/>
      <c r="D40" s="179"/>
      <c r="E40" s="179"/>
      <c r="F40" s="179"/>
      <c r="G40" s="179"/>
      <c r="H40" s="179"/>
      <c r="I40" s="180"/>
      <c r="J40" s="179"/>
      <c r="K40" s="179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81"/>
      <c r="C44" s="182"/>
      <c r="D44" s="182"/>
      <c r="E44" s="182"/>
      <c r="F44" s="182"/>
      <c r="G44" s="182"/>
      <c r="H44" s="182"/>
      <c r="I44" s="183"/>
      <c r="J44" s="182"/>
      <c r="K44" s="182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227</v>
      </c>
      <c r="D45" s="42"/>
      <c r="E45" s="42"/>
      <c r="F45" s="42"/>
      <c r="G45" s="42"/>
      <c r="H45" s="42"/>
      <c r="I45" s="150"/>
      <c r="J45" s="42"/>
      <c r="K45" s="42"/>
      <c r="L45" s="15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50"/>
      <c r="J46" s="42"/>
      <c r="K46" s="42"/>
      <c r="L46" s="15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50"/>
      <c r="J47" s="42"/>
      <c r="K47" s="42"/>
      <c r="L47" s="15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84" t="str">
        <f>E7</f>
        <v>Rekonstrukce BD 244</v>
      </c>
      <c r="F48" s="34"/>
      <c r="G48" s="34"/>
      <c r="H48" s="34"/>
      <c r="I48" s="150"/>
      <c r="J48" s="42"/>
      <c r="K48" s="4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IO.01 - Venkovní zpevněná plocha parkovacích stání</v>
      </c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Heřmanův Městec</v>
      </c>
      <c r="G52" s="42"/>
      <c r="H52" s="42"/>
      <c r="I52" s="153" t="s">
        <v>23</v>
      </c>
      <c r="J52" s="74" t="str">
        <f>IF(J12="","",J12)</f>
        <v>17. 4. 2020</v>
      </c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50"/>
      <c r="J53" s="42"/>
      <c r="K53" s="42"/>
      <c r="L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53" t="s">
        <v>31</v>
      </c>
      <c r="J54" s="38" t="str">
        <f>E21</f>
        <v xml:space="preserve"> </v>
      </c>
      <c r="K54" s="42"/>
      <c r="L54" s="15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53" t="s">
        <v>33</v>
      </c>
      <c r="J55" s="38" t="str">
        <f>E24</f>
        <v xml:space="preserve"> </v>
      </c>
      <c r="K55" s="42"/>
      <c r="L55" s="15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85" t="s">
        <v>255</v>
      </c>
      <c r="D57" s="186"/>
      <c r="E57" s="186"/>
      <c r="F57" s="186"/>
      <c r="G57" s="186"/>
      <c r="H57" s="186"/>
      <c r="I57" s="187"/>
      <c r="J57" s="188" t="s">
        <v>256</v>
      </c>
      <c r="K57" s="186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89" t="s">
        <v>68</v>
      </c>
      <c r="D59" s="42"/>
      <c r="E59" s="42"/>
      <c r="F59" s="42"/>
      <c r="G59" s="42"/>
      <c r="H59" s="42"/>
      <c r="I59" s="150"/>
      <c r="J59" s="104">
        <f>J85</f>
        <v>0</v>
      </c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261</v>
      </c>
    </row>
    <row r="60" spans="1:31" s="9" customFormat="1" ht="24.95" customHeight="1">
      <c r="A60" s="9"/>
      <c r="B60" s="190"/>
      <c r="C60" s="191"/>
      <c r="D60" s="192" t="s">
        <v>264</v>
      </c>
      <c r="E60" s="193"/>
      <c r="F60" s="193"/>
      <c r="G60" s="193"/>
      <c r="H60" s="193"/>
      <c r="I60" s="194"/>
      <c r="J60" s="195">
        <f>J86</f>
        <v>0</v>
      </c>
      <c r="K60" s="191"/>
      <c r="L60" s="19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8"/>
      <c r="C61" s="127"/>
      <c r="D61" s="199" t="s">
        <v>267</v>
      </c>
      <c r="E61" s="200"/>
      <c r="F61" s="200"/>
      <c r="G61" s="200"/>
      <c r="H61" s="200"/>
      <c r="I61" s="201"/>
      <c r="J61" s="202">
        <f>J87</f>
        <v>0</v>
      </c>
      <c r="K61" s="127"/>
      <c r="L61" s="20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8"/>
      <c r="C62" s="127"/>
      <c r="D62" s="199" t="s">
        <v>270</v>
      </c>
      <c r="E62" s="200"/>
      <c r="F62" s="200"/>
      <c r="G62" s="200"/>
      <c r="H62" s="200"/>
      <c r="I62" s="201"/>
      <c r="J62" s="202">
        <f>J115</f>
        <v>0</v>
      </c>
      <c r="K62" s="127"/>
      <c r="L62" s="20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8"/>
      <c r="C63" s="127"/>
      <c r="D63" s="199" t="s">
        <v>279</v>
      </c>
      <c r="E63" s="200"/>
      <c r="F63" s="200"/>
      <c r="G63" s="200"/>
      <c r="H63" s="200"/>
      <c r="I63" s="201"/>
      <c r="J63" s="202">
        <f>J124</f>
        <v>0</v>
      </c>
      <c r="K63" s="127"/>
      <c r="L63" s="20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8"/>
      <c r="C64" s="127"/>
      <c r="D64" s="199" t="s">
        <v>285</v>
      </c>
      <c r="E64" s="200"/>
      <c r="F64" s="200"/>
      <c r="G64" s="200"/>
      <c r="H64" s="200"/>
      <c r="I64" s="201"/>
      <c r="J64" s="202">
        <f>J180</f>
        <v>0</v>
      </c>
      <c r="K64" s="127"/>
      <c r="L64" s="20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8"/>
      <c r="C65" s="127"/>
      <c r="D65" s="199" t="s">
        <v>290</v>
      </c>
      <c r="E65" s="200"/>
      <c r="F65" s="200"/>
      <c r="G65" s="200"/>
      <c r="H65" s="200"/>
      <c r="I65" s="201"/>
      <c r="J65" s="202">
        <f>J192</f>
        <v>0</v>
      </c>
      <c r="K65" s="127"/>
      <c r="L65" s="20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80"/>
      <c r="J67" s="62"/>
      <c r="K67" s="6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3"/>
      <c r="J71" s="64"/>
      <c r="K71" s="64"/>
      <c r="L71" s="15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307</v>
      </c>
      <c r="D72" s="42"/>
      <c r="E72" s="42"/>
      <c r="F72" s="42"/>
      <c r="G72" s="42"/>
      <c r="H72" s="42"/>
      <c r="I72" s="150"/>
      <c r="J72" s="42"/>
      <c r="K72" s="42"/>
      <c r="L72" s="15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50"/>
      <c r="J73" s="42"/>
      <c r="K73" s="42"/>
      <c r="L73" s="15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4" t="str">
        <f>E7</f>
        <v>Rekonstrukce BD 244</v>
      </c>
      <c r="F75" s="34"/>
      <c r="G75" s="34"/>
      <c r="H75" s="34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143</v>
      </c>
      <c r="D76" s="42"/>
      <c r="E76" s="42"/>
      <c r="F76" s="42"/>
      <c r="G76" s="42"/>
      <c r="H76" s="42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IO.01 - Venkovní zpevněná plocha parkovacích stání</v>
      </c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Heřmanův Městec</v>
      </c>
      <c r="G79" s="42"/>
      <c r="H79" s="42"/>
      <c r="I79" s="153" t="s">
        <v>23</v>
      </c>
      <c r="J79" s="74" t="str">
        <f>IF(J12="","",J12)</f>
        <v>17. 4. 2020</v>
      </c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 xml:space="preserve"> </v>
      </c>
      <c r="G81" s="42"/>
      <c r="H81" s="42"/>
      <c r="I81" s="153" t="s">
        <v>31</v>
      </c>
      <c r="J81" s="38" t="str">
        <f>E21</f>
        <v xml:space="preserve"> </v>
      </c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153" t="s">
        <v>33</v>
      </c>
      <c r="J82" s="38" t="str">
        <f>E24</f>
        <v xml:space="preserve"> </v>
      </c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205"/>
      <c r="B84" s="206"/>
      <c r="C84" s="207" t="s">
        <v>308</v>
      </c>
      <c r="D84" s="208" t="s">
        <v>55</v>
      </c>
      <c r="E84" s="208" t="s">
        <v>51</v>
      </c>
      <c r="F84" s="208" t="s">
        <v>52</v>
      </c>
      <c r="G84" s="208" t="s">
        <v>309</v>
      </c>
      <c r="H84" s="208" t="s">
        <v>310</v>
      </c>
      <c r="I84" s="209" t="s">
        <v>311</v>
      </c>
      <c r="J84" s="208" t="s">
        <v>256</v>
      </c>
      <c r="K84" s="210" t="s">
        <v>312</v>
      </c>
      <c r="L84" s="211"/>
      <c r="M84" s="94" t="s">
        <v>19</v>
      </c>
      <c r="N84" s="95" t="s">
        <v>40</v>
      </c>
      <c r="O84" s="95" t="s">
        <v>313</v>
      </c>
      <c r="P84" s="95" t="s">
        <v>314</v>
      </c>
      <c r="Q84" s="95" t="s">
        <v>315</v>
      </c>
      <c r="R84" s="95" t="s">
        <v>316</v>
      </c>
      <c r="S84" s="95" t="s">
        <v>317</v>
      </c>
      <c r="T84" s="96" t="s">
        <v>318</v>
      </c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</row>
    <row r="85" spans="1:63" s="2" customFormat="1" ht="22.8" customHeight="1">
      <c r="A85" s="40"/>
      <c r="B85" s="41"/>
      <c r="C85" s="101" t="s">
        <v>319</v>
      </c>
      <c r="D85" s="42"/>
      <c r="E85" s="42"/>
      <c r="F85" s="42"/>
      <c r="G85" s="42"/>
      <c r="H85" s="42"/>
      <c r="I85" s="150"/>
      <c r="J85" s="212">
        <f>BK85</f>
        <v>0</v>
      </c>
      <c r="K85" s="42"/>
      <c r="L85" s="46"/>
      <c r="M85" s="97"/>
      <c r="N85" s="213"/>
      <c r="O85" s="98"/>
      <c r="P85" s="214">
        <f>P86</f>
        <v>0</v>
      </c>
      <c r="Q85" s="98"/>
      <c r="R85" s="214">
        <f>R86</f>
        <v>97.83727511999999</v>
      </c>
      <c r="S85" s="98"/>
      <c r="T85" s="215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69</v>
      </c>
      <c r="AU85" s="19" t="s">
        <v>261</v>
      </c>
      <c r="BK85" s="216">
        <f>BK86</f>
        <v>0</v>
      </c>
    </row>
    <row r="86" spans="1:63" s="12" customFormat="1" ht="25.9" customHeight="1">
      <c r="A86" s="12"/>
      <c r="B86" s="217"/>
      <c r="C86" s="218"/>
      <c r="D86" s="219" t="s">
        <v>69</v>
      </c>
      <c r="E86" s="220" t="s">
        <v>320</v>
      </c>
      <c r="F86" s="220" t="s">
        <v>321</v>
      </c>
      <c r="G86" s="218"/>
      <c r="H86" s="218"/>
      <c r="I86" s="221"/>
      <c r="J86" s="222">
        <f>BK86</f>
        <v>0</v>
      </c>
      <c r="K86" s="218"/>
      <c r="L86" s="223"/>
      <c r="M86" s="224"/>
      <c r="N86" s="225"/>
      <c r="O86" s="225"/>
      <c r="P86" s="226">
        <f>P87+P115+P124+P180+P192</f>
        <v>0</v>
      </c>
      <c r="Q86" s="225"/>
      <c r="R86" s="226">
        <f>R87+R115+R124+R180+R192</f>
        <v>97.83727511999999</v>
      </c>
      <c r="S86" s="225"/>
      <c r="T86" s="227">
        <f>T87+T115+T124+T180+T192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8" t="s">
        <v>77</v>
      </c>
      <c r="AT86" s="229" t="s">
        <v>69</v>
      </c>
      <c r="AU86" s="229" t="s">
        <v>70</v>
      </c>
      <c r="AY86" s="228" t="s">
        <v>322</v>
      </c>
      <c r="BK86" s="230">
        <f>BK87+BK115+BK124+BK180+BK192</f>
        <v>0</v>
      </c>
    </row>
    <row r="87" spans="1:63" s="12" customFormat="1" ht="22.8" customHeight="1">
      <c r="A87" s="12"/>
      <c r="B87" s="217"/>
      <c r="C87" s="218"/>
      <c r="D87" s="219" t="s">
        <v>69</v>
      </c>
      <c r="E87" s="231" t="s">
        <v>77</v>
      </c>
      <c r="F87" s="231" t="s">
        <v>323</v>
      </c>
      <c r="G87" s="218"/>
      <c r="H87" s="218"/>
      <c r="I87" s="221"/>
      <c r="J87" s="232">
        <f>BK87</f>
        <v>0</v>
      </c>
      <c r="K87" s="218"/>
      <c r="L87" s="223"/>
      <c r="M87" s="224"/>
      <c r="N87" s="225"/>
      <c r="O87" s="225"/>
      <c r="P87" s="226">
        <f>SUM(P88:P114)</f>
        <v>0</v>
      </c>
      <c r="Q87" s="225"/>
      <c r="R87" s="226">
        <f>SUM(R88:R114)</f>
        <v>0</v>
      </c>
      <c r="S87" s="225"/>
      <c r="T87" s="227">
        <f>SUM(T88:T114)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8" t="s">
        <v>77</v>
      </c>
      <c r="AT87" s="229" t="s">
        <v>69</v>
      </c>
      <c r="AU87" s="229" t="s">
        <v>77</v>
      </c>
      <c r="AY87" s="228" t="s">
        <v>322</v>
      </c>
      <c r="BK87" s="230">
        <f>SUM(BK88:BK114)</f>
        <v>0</v>
      </c>
    </row>
    <row r="88" spans="1:65" s="2" customFormat="1" ht="16.5" customHeight="1">
      <c r="A88" s="40"/>
      <c r="B88" s="41"/>
      <c r="C88" s="233" t="s">
        <v>77</v>
      </c>
      <c r="D88" s="233" t="s">
        <v>324</v>
      </c>
      <c r="E88" s="234" t="s">
        <v>4565</v>
      </c>
      <c r="F88" s="235" t="s">
        <v>4566</v>
      </c>
      <c r="G88" s="236" t="s">
        <v>131</v>
      </c>
      <c r="H88" s="237">
        <v>59.6</v>
      </c>
      <c r="I88" s="238"/>
      <c r="J88" s="239">
        <f>ROUND(I88*H88,2)</f>
        <v>0</v>
      </c>
      <c r="K88" s="235" t="s">
        <v>327</v>
      </c>
      <c r="L88" s="46"/>
      <c r="M88" s="240" t="s">
        <v>19</v>
      </c>
      <c r="N88" s="241" t="s">
        <v>42</v>
      </c>
      <c r="O88" s="86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4" t="s">
        <v>328</v>
      </c>
      <c r="AT88" s="244" t="s">
        <v>324</v>
      </c>
      <c r="AU88" s="244" t="s">
        <v>83</v>
      </c>
      <c r="AY88" s="19" t="s">
        <v>322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19" t="s">
        <v>83</v>
      </c>
      <c r="BK88" s="245">
        <f>ROUND(I88*H88,2)</f>
        <v>0</v>
      </c>
      <c r="BL88" s="19" t="s">
        <v>328</v>
      </c>
      <c r="BM88" s="244" t="s">
        <v>4740</v>
      </c>
    </row>
    <row r="89" spans="1:47" s="2" customFormat="1" ht="12">
      <c r="A89" s="40"/>
      <c r="B89" s="41"/>
      <c r="C89" s="42"/>
      <c r="D89" s="246" t="s">
        <v>330</v>
      </c>
      <c r="E89" s="42"/>
      <c r="F89" s="247" t="s">
        <v>4568</v>
      </c>
      <c r="G89" s="42"/>
      <c r="H89" s="42"/>
      <c r="I89" s="150"/>
      <c r="J89" s="42"/>
      <c r="K89" s="42"/>
      <c r="L89" s="46"/>
      <c r="M89" s="248"/>
      <c r="N89" s="249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330</v>
      </c>
      <c r="AU89" s="19" t="s">
        <v>83</v>
      </c>
    </row>
    <row r="90" spans="1:51" s="13" customFormat="1" ht="12">
      <c r="A90" s="13"/>
      <c r="B90" s="250"/>
      <c r="C90" s="251"/>
      <c r="D90" s="246" t="s">
        <v>332</v>
      </c>
      <c r="E90" s="252" t="s">
        <v>19</v>
      </c>
      <c r="F90" s="253" t="s">
        <v>4741</v>
      </c>
      <c r="G90" s="251"/>
      <c r="H90" s="254">
        <v>32.8</v>
      </c>
      <c r="I90" s="255"/>
      <c r="J90" s="251"/>
      <c r="K90" s="251"/>
      <c r="L90" s="256"/>
      <c r="M90" s="257"/>
      <c r="N90" s="258"/>
      <c r="O90" s="258"/>
      <c r="P90" s="258"/>
      <c r="Q90" s="258"/>
      <c r="R90" s="258"/>
      <c r="S90" s="258"/>
      <c r="T90" s="25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60" t="s">
        <v>332</v>
      </c>
      <c r="AU90" s="260" t="s">
        <v>83</v>
      </c>
      <c r="AV90" s="13" t="s">
        <v>83</v>
      </c>
      <c r="AW90" s="13" t="s">
        <v>32</v>
      </c>
      <c r="AX90" s="13" t="s">
        <v>70</v>
      </c>
      <c r="AY90" s="260" t="s">
        <v>322</v>
      </c>
    </row>
    <row r="91" spans="1:51" s="13" customFormat="1" ht="12">
      <c r="A91" s="13"/>
      <c r="B91" s="250"/>
      <c r="C91" s="251"/>
      <c r="D91" s="246" t="s">
        <v>332</v>
      </c>
      <c r="E91" s="252" t="s">
        <v>19</v>
      </c>
      <c r="F91" s="253" t="s">
        <v>4742</v>
      </c>
      <c r="G91" s="251"/>
      <c r="H91" s="254">
        <v>25.2</v>
      </c>
      <c r="I91" s="255"/>
      <c r="J91" s="251"/>
      <c r="K91" s="251"/>
      <c r="L91" s="256"/>
      <c r="M91" s="257"/>
      <c r="N91" s="258"/>
      <c r="O91" s="258"/>
      <c r="P91" s="258"/>
      <c r="Q91" s="258"/>
      <c r="R91" s="258"/>
      <c r="S91" s="258"/>
      <c r="T91" s="25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60" t="s">
        <v>332</v>
      </c>
      <c r="AU91" s="260" t="s">
        <v>83</v>
      </c>
      <c r="AV91" s="13" t="s">
        <v>83</v>
      </c>
      <c r="AW91" s="13" t="s">
        <v>32</v>
      </c>
      <c r="AX91" s="13" t="s">
        <v>70</v>
      </c>
      <c r="AY91" s="260" t="s">
        <v>322</v>
      </c>
    </row>
    <row r="92" spans="1:51" s="13" customFormat="1" ht="12">
      <c r="A92" s="13"/>
      <c r="B92" s="250"/>
      <c r="C92" s="251"/>
      <c r="D92" s="246" t="s">
        <v>332</v>
      </c>
      <c r="E92" s="252" t="s">
        <v>19</v>
      </c>
      <c r="F92" s="253" t="s">
        <v>4743</v>
      </c>
      <c r="G92" s="251"/>
      <c r="H92" s="254">
        <v>1</v>
      </c>
      <c r="I92" s="255"/>
      <c r="J92" s="251"/>
      <c r="K92" s="251"/>
      <c r="L92" s="256"/>
      <c r="M92" s="257"/>
      <c r="N92" s="258"/>
      <c r="O92" s="258"/>
      <c r="P92" s="258"/>
      <c r="Q92" s="258"/>
      <c r="R92" s="258"/>
      <c r="S92" s="258"/>
      <c r="T92" s="259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60" t="s">
        <v>332</v>
      </c>
      <c r="AU92" s="260" t="s">
        <v>83</v>
      </c>
      <c r="AV92" s="13" t="s">
        <v>83</v>
      </c>
      <c r="AW92" s="13" t="s">
        <v>32</v>
      </c>
      <c r="AX92" s="13" t="s">
        <v>70</v>
      </c>
      <c r="AY92" s="260" t="s">
        <v>322</v>
      </c>
    </row>
    <row r="93" spans="1:51" s="13" customFormat="1" ht="12">
      <c r="A93" s="13"/>
      <c r="B93" s="250"/>
      <c r="C93" s="251"/>
      <c r="D93" s="246" t="s">
        <v>332</v>
      </c>
      <c r="E93" s="252" t="s">
        <v>19</v>
      </c>
      <c r="F93" s="253" t="s">
        <v>4744</v>
      </c>
      <c r="G93" s="251"/>
      <c r="H93" s="254">
        <v>0.6</v>
      </c>
      <c r="I93" s="255"/>
      <c r="J93" s="251"/>
      <c r="K93" s="251"/>
      <c r="L93" s="256"/>
      <c r="M93" s="257"/>
      <c r="N93" s="258"/>
      <c r="O93" s="258"/>
      <c r="P93" s="258"/>
      <c r="Q93" s="258"/>
      <c r="R93" s="258"/>
      <c r="S93" s="258"/>
      <c r="T93" s="25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60" t="s">
        <v>332</v>
      </c>
      <c r="AU93" s="260" t="s">
        <v>83</v>
      </c>
      <c r="AV93" s="13" t="s">
        <v>83</v>
      </c>
      <c r="AW93" s="13" t="s">
        <v>32</v>
      </c>
      <c r="AX93" s="13" t="s">
        <v>70</v>
      </c>
      <c r="AY93" s="260" t="s">
        <v>322</v>
      </c>
    </row>
    <row r="94" spans="1:51" s="14" customFormat="1" ht="12">
      <c r="A94" s="14"/>
      <c r="B94" s="261"/>
      <c r="C94" s="262"/>
      <c r="D94" s="246" t="s">
        <v>332</v>
      </c>
      <c r="E94" s="263" t="s">
        <v>4557</v>
      </c>
      <c r="F94" s="264" t="s">
        <v>336</v>
      </c>
      <c r="G94" s="262"/>
      <c r="H94" s="265">
        <v>59.6</v>
      </c>
      <c r="I94" s="266"/>
      <c r="J94" s="262"/>
      <c r="K94" s="262"/>
      <c r="L94" s="267"/>
      <c r="M94" s="268"/>
      <c r="N94" s="269"/>
      <c r="O94" s="269"/>
      <c r="P94" s="269"/>
      <c r="Q94" s="269"/>
      <c r="R94" s="269"/>
      <c r="S94" s="269"/>
      <c r="T94" s="27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71" t="s">
        <v>332</v>
      </c>
      <c r="AU94" s="271" t="s">
        <v>83</v>
      </c>
      <c r="AV94" s="14" t="s">
        <v>328</v>
      </c>
      <c r="AW94" s="14" t="s">
        <v>32</v>
      </c>
      <c r="AX94" s="14" t="s">
        <v>77</v>
      </c>
      <c r="AY94" s="271" t="s">
        <v>322</v>
      </c>
    </row>
    <row r="95" spans="1:65" s="2" customFormat="1" ht="21.75" customHeight="1">
      <c r="A95" s="40"/>
      <c r="B95" s="41"/>
      <c r="C95" s="233" t="s">
        <v>83</v>
      </c>
      <c r="D95" s="233" t="s">
        <v>324</v>
      </c>
      <c r="E95" s="234" t="s">
        <v>357</v>
      </c>
      <c r="F95" s="235" t="s">
        <v>358</v>
      </c>
      <c r="G95" s="236" t="s">
        <v>131</v>
      </c>
      <c r="H95" s="237">
        <v>59.6</v>
      </c>
      <c r="I95" s="238"/>
      <c r="J95" s="239">
        <f>ROUND(I95*H95,2)</f>
        <v>0</v>
      </c>
      <c r="K95" s="235" t="s">
        <v>327</v>
      </c>
      <c r="L95" s="46"/>
      <c r="M95" s="240" t="s">
        <v>19</v>
      </c>
      <c r="N95" s="241" t="s">
        <v>42</v>
      </c>
      <c r="O95" s="86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4" t="s">
        <v>328</v>
      </c>
      <c r="AT95" s="244" t="s">
        <v>324</v>
      </c>
      <c r="AU95" s="244" t="s">
        <v>83</v>
      </c>
      <c r="AY95" s="19" t="s">
        <v>322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19" t="s">
        <v>83</v>
      </c>
      <c r="BK95" s="245">
        <f>ROUND(I95*H95,2)</f>
        <v>0</v>
      </c>
      <c r="BL95" s="19" t="s">
        <v>328</v>
      </c>
      <c r="BM95" s="244" t="s">
        <v>4745</v>
      </c>
    </row>
    <row r="96" spans="1:47" s="2" customFormat="1" ht="12">
      <c r="A96" s="40"/>
      <c r="B96" s="41"/>
      <c r="C96" s="42"/>
      <c r="D96" s="246" t="s">
        <v>330</v>
      </c>
      <c r="E96" s="42"/>
      <c r="F96" s="247" t="s">
        <v>360</v>
      </c>
      <c r="G96" s="42"/>
      <c r="H96" s="42"/>
      <c r="I96" s="150"/>
      <c r="J96" s="42"/>
      <c r="K96" s="42"/>
      <c r="L96" s="46"/>
      <c r="M96" s="248"/>
      <c r="N96" s="249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330</v>
      </c>
      <c r="AU96" s="19" t="s">
        <v>83</v>
      </c>
    </row>
    <row r="97" spans="1:51" s="13" customFormat="1" ht="12">
      <c r="A97" s="13"/>
      <c r="B97" s="250"/>
      <c r="C97" s="251"/>
      <c r="D97" s="246" t="s">
        <v>332</v>
      </c>
      <c r="E97" s="252" t="s">
        <v>19</v>
      </c>
      <c r="F97" s="253" t="s">
        <v>4557</v>
      </c>
      <c r="G97" s="251"/>
      <c r="H97" s="254">
        <v>59.6</v>
      </c>
      <c r="I97" s="255"/>
      <c r="J97" s="251"/>
      <c r="K97" s="251"/>
      <c r="L97" s="256"/>
      <c r="M97" s="257"/>
      <c r="N97" s="258"/>
      <c r="O97" s="258"/>
      <c r="P97" s="258"/>
      <c r="Q97" s="258"/>
      <c r="R97" s="258"/>
      <c r="S97" s="258"/>
      <c r="T97" s="25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60" t="s">
        <v>332</v>
      </c>
      <c r="AU97" s="260" t="s">
        <v>83</v>
      </c>
      <c r="AV97" s="13" t="s">
        <v>83</v>
      </c>
      <c r="AW97" s="13" t="s">
        <v>32</v>
      </c>
      <c r="AX97" s="13" t="s">
        <v>77</v>
      </c>
      <c r="AY97" s="260" t="s">
        <v>322</v>
      </c>
    </row>
    <row r="98" spans="1:65" s="2" customFormat="1" ht="16.5" customHeight="1">
      <c r="A98" s="40"/>
      <c r="B98" s="41"/>
      <c r="C98" s="233" t="s">
        <v>93</v>
      </c>
      <c r="D98" s="233" t="s">
        <v>324</v>
      </c>
      <c r="E98" s="234" t="s">
        <v>4581</v>
      </c>
      <c r="F98" s="235" t="s">
        <v>4582</v>
      </c>
      <c r="G98" s="236" t="s">
        <v>131</v>
      </c>
      <c r="H98" s="237">
        <v>59.6</v>
      </c>
      <c r="I98" s="238"/>
      <c r="J98" s="239">
        <f>ROUND(I98*H98,2)</f>
        <v>0</v>
      </c>
      <c r="K98" s="235" t="s">
        <v>327</v>
      </c>
      <c r="L98" s="46"/>
      <c r="M98" s="240" t="s">
        <v>19</v>
      </c>
      <c r="N98" s="241" t="s">
        <v>42</v>
      </c>
      <c r="O98" s="86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4" t="s">
        <v>328</v>
      </c>
      <c r="AT98" s="244" t="s">
        <v>324</v>
      </c>
      <c r="AU98" s="244" t="s">
        <v>83</v>
      </c>
      <c r="AY98" s="19" t="s">
        <v>322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19" t="s">
        <v>83</v>
      </c>
      <c r="BK98" s="245">
        <f>ROUND(I98*H98,2)</f>
        <v>0</v>
      </c>
      <c r="BL98" s="19" t="s">
        <v>328</v>
      </c>
      <c r="BM98" s="244" t="s">
        <v>4746</v>
      </c>
    </row>
    <row r="99" spans="1:47" s="2" customFormat="1" ht="12">
      <c r="A99" s="40"/>
      <c r="B99" s="41"/>
      <c r="C99" s="42"/>
      <c r="D99" s="246" t="s">
        <v>330</v>
      </c>
      <c r="E99" s="42"/>
      <c r="F99" s="247" t="s">
        <v>4584</v>
      </c>
      <c r="G99" s="42"/>
      <c r="H99" s="42"/>
      <c r="I99" s="150"/>
      <c r="J99" s="42"/>
      <c r="K99" s="42"/>
      <c r="L99" s="46"/>
      <c r="M99" s="248"/>
      <c r="N99" s="249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330</v>
      </c>
      <c r="AU99" s="19" t="s">
        <v>83</v>
      </c>
    </row>
    <row r="100" spans="1:51" s="13" customFormat="1" ht="12">
      <c r="A100" s="13"/>
      <c r="B100" s="250"/>
      <c r="C100" s="251"/>
      <c r="D100" s="246" t="s">
        <v>332</v>
      </c>
      <c r="E100" s="252" t="s">
        <v>19</v>
      </c>
      <c r="F100" s="253" t="s">
        <v>4557</v>
      </c>
      <c r="G100" s="251"/>
      <c r="H100" s="254">
        <v>59.6</v>
      </c>
      <c r="I100" s="255"/>
      <c r="J100" s="251"/>
      <c r="K100" s="251"/>
      <c r="L100" s="256"/>
      <c r="M100" s="257"/>
      <c r="N100" s="258"/>
      <c r="O100" s="258"/>
      <c r="P100" s="258"/>
      <c r="Q100" s="258"/>
      <c r="R100" s="258"/>
      <c r="S100" s="258"/>
      <c r="T100" s="25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60" t="s">
        <v>332</v>
      </c>
      <c r="AU100" s="260" t="s">
        <v>83</v>
      </c>
      <c r="AV100" s="13" t="s">
        <v>83</v>
      </c>
      <c r="AW100" s="13" t="s">
        <v>32</v>
      </c>
      <c r="AX100" s="13" t="s">
        <v>77</v>
      </c>
      <c r="AY100" s="260" t="s">
        <v>322</v>
      </c>
    </row>
    <row r="101" spans="1:65" s="2" customFormat="1" ht="16.5" customHeight="1">
      <c r="A101" s="40"/>
      <c r="B101" s="41"/>
      <c r="C101" s="233" t="s">
        <v>328</v>
      </c>
      <c r="D101" s="233" t="s">
        <v>324</v>
      </c>
      <c r="E101" s="234" t="s">
        <v>362</v>
      </c>
      <c r="F101" s="235" t="s">
        <v>363</v>
      </c>
      <c r="G101" s="236" t="s">
        <v>131</v>
      </c>
      <c r="H101" s="237">
        <v>59.6</v>
      </c>
      <c r="I101" s="238"/>
      <c r="J101" s="239">
        <f>ROUND(I101*H101,2)</f>
        <v>0</v>
      </c>
      <c r="K101" s="235" t="s">
        <v>327</v>
      </c>
      <c r="L101" s="46"/>
      <c r="M101" s="240" t="s">
        <v>19</v>
      </c>
      <c r="N101" s="241" t="s">
        <v>42</v>
      </c>
      <c r="O101" s="86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4" t="s">
        <v>328</v>
      </c>
      <c r="AT101" s="244" t="s">
        <v>324</v>
      </c>
      <c r="AU101" s="244" t="s">
        <v>83</v>
      </c>
      <c r="AY101" s="19" t="s">
        <v>322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19" t="s">
        <v>83</v>
      </c>
      <c r="BK101" s="245">
        <f>ROUND(I101*H101,2)</f>
        <v>0</v>
      </c>
      <c r="BL101" s="19" t="s">
        <v>328</v>
      </c>
      <c r="BM101" s="244" t="s">
        <v>4747</v>
      </c>
    </row>
    <row r="102" spans="1:47" s="2" customFormat="1" ht="12">
      <c r="A102" s="40"/>
      <c r="B102" s="41"/>
      <c r="C102" s="42"/>
      <c r="D102" s="246" t="s">
        <v>330</v>
      </c>
      <c r="E102" s="42"/>
      <c r="F102" s="247" t="s">
        <v>363</v>
      </c>
      <c r="G102" s="42"/>
      <c r="H102" s="42"/>
      <c r="I102" s="150"/>
      <c r="J102" s="42"/>
      <c r="K102" s="42"/>
      <c r="L102" s="46"/>
      <c r="M102" s="248"/>
      <c r="N102" s="249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330</v>
      </c>
      <c r="AU102" s="19" t="s">
        <v>83</v>
      </c>
    </row>
    <row r="103" spans="1:51" s="13" customFormat="1" ht="12">
      <c r="A103" s="13"/>
      <c r="B103" s="250"/>
      <c r="C103" s="251"/>
      <c r="D103" s="246" t="s">
        <v>332</v>
      </c>
      <c r="E103" s="252" t="s">
        <v>19</v>
      </c>
      <c r="F103" s="253" t="s">
        <v>4557</v>
      </c>
      <c r="G103" s="251"/>
      <c r="H103" s="254">
        <v>59.6</v>
      </c>
      <c r="I103" s="255"/>
      <c r="J103" s="251"/>
      <c r="K103" s="251"/>
      <c r="L103" s="256"/>
      <c r="M103" s="257"/>
      <c r="N103" s="258"/>
      <c r="O103" s="258"/>
      <c r="P103" s="258"/>
      <c r="Q103" s="258"/>
      <c r="R103" s="258"/>
      <c r="S103" s="258"/>
      <c r="T103" s="25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60" t="s">
        <v>332</v>
      </c>
      <c r="AU103" s="260" t="s">
        <v>83</v>
      </c>
      <c r="AV103" s="13" t="s">
        <v>83</v>
      </c>
      <c r="AW103" s="13" t="s">
        <v>32</v>
      </c>
      <c r="AX103" s="13" t="s">
        <v>77</v>
      </c>
      <c r="AY103" s="260" t="s">
        <v>322</v>
      </c>
    </row>
    <row r="104" spans="1:65" s="2" customFormat="1" ht="21.75" customHeight="1">
      <c r="A104" s="40"/>
      <c r="B104" s="41"/>
      <c r="C104" s="272" t="s">
        <v>352</v>
      </c>
      <c r="D104" s="272" t="s">
        <v>366</v>
      </c>
      <c r="E104" s="273" t="s">
        <v>367</v>
      </c>
      <c r="F104" s="274" t="s">
        <v>368</v>
      </c>
      <c r="G104" s="275" t="s">
        <v>160</v>
      </c>
      <c r="H104" s="276">
        <v>98.34</v>
      </c>
      <c r="I104" s="277"/>
      <c r="J104" s="278">
        <f>ROUND(I104*H104,2)</f>
        <v>0</v>
      </c>
      <c r="K104" s="274" t="s">
        <v>327</v>
      </c>
      <c r="L104" s="279"/>
      <c r="M104" s="280" t="s">
        <v>19</v>
      </c>
      <c r="N104" s="281" t="s">
        <v>42</v>
      </c>
      <c r="O104" s="86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4" t="s">
        <v>365</v>
      </c>
      <c r="AT104" s="244" t="s">
        <v>366</v>
      </c>
      <c r="AU104" s="244" t="s">
        <v>83</v>
      </c>
      <c r="AY104" s="19" t="s">
        <v>322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19" t="s">
        <v>83</v>
      </c>
      <c r="BK104" s="245">
        <f>ROUND(I104*H104,2)</f>
        <v>0</v>
      </c>
      <c r="BL104" s="19" t="s">
        <v>328</v>
      </c>
      <c r="BM104" s="244" t="s">
        <v>4748</v>
      </c>
    </row>
    <row r="105" spans="1:47" s="2" customFormat="1" ht="12">
      <c r="A105" s="40"/>
      <c r="B105" s="41"/>
      <c r="C105" s="42"/>
      <c r="D105" s="246" t="s">
        <v>330</v>
      </c>
      <c r="E105" s="42"/>
      <c r="F105" s="247" t="s">
        <v>368</v>
      </c>
      <c r="G105" s="42"/>
      <c r="H105" s="42"/>
      <c r="I105" s="150"/>
      <c r="J105" s="42"/>
      <c r="K105" s="42"/>
      <c r="L105" s="46"/>
      <c r="M105" s="248"/>
      <c r="N105" s="24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330</v>
      </c>
      <c r="AU105" s="19" t="s">
        <v>83</v>
      </c>
    </row>
    <row r="106" spans="1:51" s="13" customFormat="1" ht="12">
      <c r="A106" s="13"/>
      <c r="B106" s="250"/>
      <c r="C106" s="251"/>
      <c r="D106" s="246" t="s">
        <v>332</v>
      </c>
      <c r="E106" s="252" t="s">
        <v>19</v>
      </c>
      <c r="F106" s="253" t="s">
        <v>4749</v>
      </c>
      <c r="G106" s="251"/>
      <c r="H106" s="254">
        <v>98.34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60" t="s">
        <v>332</v>
      </c>
      <c r="AU106" s="260" t="s">
        <v>83</v>
      </c>
      <c r="AV106" s="13" t="s">
        <v>83</v>
      </c>
      <c r="AW106" s="13" t="s">
        <v>32</v>
      </c>
      <c r="AX106" s="13" t="s">
        <v>77</v>
      </c>
      <c r="AY106" s="260" t="s">
        <v>322</v>
      </c>
    </row>
    <row r="107" spans="1:65" s="2" customFormat="1" ht="16.5" customHeight="1">
      <c r="A107" s="40"/>
      <c r="B107" s="41"/>
      <c r="C107" s="233" t="s">
        <v>275</v>
      </c>
      <c r="D107" s="233" t="s">
        <v>324</v>
      </c>
      <c r="E107" s="234" t="s">
        <v>4750</v>
      </c>
      <c r="F107" s="235" t="s">
        <v>4751</v>
      </c>
      <c r="G107" s="236" t="s">
        <v>128</v>
      </c>
      <c r="H107" s="237">
        <v>298</v>
      </c>
      <c r="I107" s="238"/>
      <c r="J107" s="239">
        <f>ROUND(I107*H107,2)</f>
        <v>0</v>
      </c>
      <c r="K107" s="235" t="s">
        <v>327</v>
      </c>
      <c r="L107" s="46"/>
      <c r="M107" s="240" t="s">
        <v>19</v>
      </c>
      <c r="N107" s="241" t="s">
        <v>42</v>
      </c>
      <c r="O107" s="86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4" t="s">
        <v>328</v>
      </c>
      <c r="AT107" s="244" t="s">
        <v>324</v>
      </c>
      <c r="AU107" s="244" t="s">
        <v>83</v>
      </c>
      <c r="AY107" s="19" t="s">
        <v>322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19" t="s">
        <v>83</v>
      </c>
      <c r="BK107" s="245">
        <f>ROUND(I107*H107,2)</f>
        <v>0</v>
      </c>
      <c r="BL107" s="19" t="s">
        <v>328</v>
      </c>
      <c r="BM107" s="244" t="s">
        <v>4752</v>
      </c>
    </row>
    <row r="108" spans="1:47" s="2" customFormat="1" ht="12">
      <c r="A108" s="40"/>
      <c r="B108" s="41"/>
      <c r="C108" s="42"/>
      <c r="D108" s="246" t="s">
        <v>330</v>
      </c>
      <c r="E108" s="42"/>
      <c r="F108" s="247" t="s">
        <v>4753</v>
      </c>
      <c r="G108" s="42"/>
      <c r="H108" s="42"/>
      <c r="I108" s="150"/>
      <c r="J108" s="42"/>
      <c r="K108" s="42"/>
      <c r="L108" s="46"/>
      <c r="M108" s="248"/>
      <c r="N108" s="24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330</v>
      </c>
      <c r="AU108" s="19" t="s">
        <v>83</v>
      </c>
    </row>
    <row r="109" spans="1:51" s="13" customFormat="1" ht="12">
      <c r="A109" s="13"/>
      <c r="B109" s="250"/>
      <c r="C109" s="251"/>
      <c r="D109" s="246" t="s">
        <v>332</v>
      </c>
      <c r="E109" s="252" t="s">
        <v>19</v>
      </c>
      <c r="F109" s="253" t="s">
        <v>4730</v>
      </c>
      <c r="G109" s="251"/>
      <c r="H109" s="254">
        <v>82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60" t="s">
        <v>332</v>
      </c>
      <c r="AU109" s="260" t="s">
        <v>83</v>
      </c>
      <c r="AV109" s="13" t="s">
        <v>83</v>
      </c>
      <c r="AW109" s="13" t="s">
        <v>32</v>
      </c>
      <c r="AX109" s="13" t="s">
        <v>70</v>
      </c>
      <c r="AY109" s="260" t="s">
        <v>322</v>
      </c>
    </row>
    <row r="110" spans="1:51" s="13" customFormat="1" ht="12">
      <c r="A110" s="13"/>
      <c r="B110" s="250"/>
      <c r="C110" s="251"/>
      <c r="D110" s="246" t="s">
        <v>332</v>
      </c>
      <c r="E110" s="252" t="s">
        <v>19</v>
      </c>
      <c r="F110" s="253" t="s">
        <v>4729</v>
      </c>
      <c r="G110" s="251"/>
      <c r="H110" s="254">
        <v>82</v>
      </c>
      <c r="I110" s="255"/>
      <c r="J110" s="251"/>
      <c r="K110" s="251"/>
      <c r="L110" s="256"/>
      <c r="M110" s="257"/>
      <c r="N110" s="258"/>
      <c r="O110" s="258"/>
      <c r="P110" s="258"/>
      <c r="Q110" s="258"/>
      <c r="R110" s="258"/>
      <c r="S110" s="258"/>
      <c r="T110" s="25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60" t="s">
        <v>332</v>
      </c>
      <c r="AU110" s="260" t="s">
        <v>83</v>
      </c>
      <c r="AV110" s="13" t="s">
        <v>83</v>
      </c>
      <c r="AW110" s="13" t="s">
        <v>32</v>
      </c>
      <c r="AX110" s="13" t="s">
        <v>70</v>
      </c>
      <c r="AY110" s="260" t="s">
        <v>322</v>
      </c>
    </row>
    <row r="111" spans="1:51" s="13" customFormat="1" ht="12">
      <c r="A111" s="13"/>
      <c r="B111" s="250"/>
      <c r="C111" s="251"/>
      <c r="D111" s="246" t="s">
        <v>332</v>
      </c>
      <c r="E111" s="252" t="s">
        <v>19</v>
      </c>
      <c r="F111" s="253" t="s">
        <v>4739</v>
      </c>
      <c r="G111" s="251"/>
      <c r="H111" s="254">
        <v>126</v>
      </c>
      <c r="I111" s="255"/>
      <c r="J111" s="251"/>
      <c r="K111" s="251"/>
      <c r="L111" s="256"/>
      <c r="M111" s="257"/>
      <c r="N111" s="258"/>
      <c r="O111" s="258"/>
      <c r="P111" s="258"/>
      <c r="Q111" s="258"/>
      <c r="R111" s="258"/>
      <c r="S111" s="258"/>
      <c r="T111" s="25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60" t="s">
        <v>332</v>
      </c>
      <c r="AU111" s="260" t="s">
        <v>83</v>
      </c>
      <c r="AV111" s="13" t="s">
        <v>83</v>
      </c>
      <c r="AW111" s="13" t="s">
        <v>32</v>
      </c>
      <c r="AX111" s="13" t="s">
        <v>70</v>
      </c>
      <c r="AY111" s="260" t="s">
        <v>322</v>
      </c>
    </row>
    <row r="112" spans="1:51" s="13" customFormat="1" ht="12">
      <c r="A112" s="13"/>
      <c r="B112" s="250"/>
      <c r="C112" s="251"/>
      <c r="D112" s="246" t="s">
        <v>332</v>
      </c>
      <c r="E112" s="252" t="s">
        <v>19</v>
      </c>
      <c r="F112" s="253" t="s">
        <v>4754</v>
      </c>
      <c r="G112" s="251"/>
      <c r="H112" s="254">
        <v>3</v>
      </c>
      <c r="I112" s="255"/>
      <c r="J112" s="251"/>
      <c r="K112" s="251"/>
      <c r="L112" s="256"/>
      <c r="M112" s="257"/>
      <c r="N112" s="258"/>
      <c r="O112" s="258"/>
      <c r="P112" s="258"/>
      <c r="Q112" s="258"/>
      <c r="R112" s="258"/>
      <c r="S112" s="258"/>
      <c r="T112" s="25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60" t="s">
        <v>332</v>
      </c>
      <c r="AU112" s="260" t="s">
        <v>83</v>
      </c>
      <c r="AV112" s="13" t="s">
        <v>83</v>
      </c>
      <c r="AW112" s="13" t="s">
        <v>32</v>
      </c>
      <c r="AX112" s="13" t="s">
        <v>70</v>
      </c>
      <c r="AY112" s="260" t="s">
        <v>322</v>
      </c>
    </row>
    <row r="113" spans="1:51" s="13" customFormat="1" ht="12">
      <c r="A113" s="13"/>
      <c r="B113" s="250"/>
      <c r="C113" s="251"/>
      <c r="D113" s="246" t="s">
        <v>332</v>
      </c>
      <c r="E113" s="252" t="s">
        <v>19</v>
      </c>
      <c r="F113" s="253" t="s">
        <v>4731</v>
      </c>
      <c r="G113" s="251"/>
      <c r="H113" s="254">
        <v>5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60" t="s">
        <v>332</v>
      </c>
      <c r="AU113" s="260" t="s">
        <v>83</v>
      </c>
      <c r="AV113" s="13" t="s">
        <v>83</v>
      </c>
      <c r="AW113" s="13" t="s">
        <v>32</v>
      </c>
      <c r="AX113" s="13" t="s">
        <v>70</v>
      </c>
      <c r="AY113" s="260" t="s">
        <v>322</v>
      </c>
    </row>
    <row r="114" spans="1:51" s="14" customFormat="1" ht="12">
      <c r="A114" s="14"/>
      <c r="B114" s="261"/>
      <c r="C114" s="262"/>
      <c r="D114" s="246" t="s">
        <v>332</v>
      </c>
      <c r="E114" s="263" t="s">
        <v>19</v>
      </c>
      <c r="F114" s="264" t="s">
        <v>336</v>
      </c>
      <c r="G114" s="262"/>
      <c r="H114" s="265">
        <v>298</v>
      </c>
      <c r="I114" s="266"/>
      <c r="J114" s="262"/>
      <c r="K114" s="262"/>
      <c r="L114" s="267"/>
      <c r="M114" s="268"/>
      <c r="N114" s="269"/>
      <c r="O114" s="269"/>
      <c r="P114" s="269"/>
      <c r="Q114" s="269"/>
      <c r="R114" s="269"/>
      <c r="S114" s="269"/>
      <c r="T114" s="27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71" t="s">
        <v>332</v>
      </c>
      <c r="AU114" s="271" t="s">
        <v>83</v>
      </c>
      <c r="AV114" s="14" t="s">
        <v>328</v>
      </c>
      <c r="AW114" s="14" t="s">
        <v>32</v>
      </c>
      <c r="AX114" s="14" t="s">
        <v>77</v>
      </c>
      <c r="AY114" s="271" t="s">
        <v>322</v>
      </c>
    </row>
    <row r="115" spans="1:63" s="12" customFormat="1" ht="22.8" customHeight="1">
      <c r="A115" s="12"/>
      <c r="B115" s="217"/>
      <c r="C115" s="218"/>
      <c r="D115" s="219" t="s">
        <v>69</v>
      </c>
      <c r="E115" s="231" t="s">
        <v>83</v>
      </c>
      <c r="F115" s="231" t="s">
        <v>390</v>
      </c>
      <c r="G115" s="218"/>
      <c r="H115" s="218"/>
      <c r="I115" s="221"/>
      <c r="J115" s="232">
        <f>BK115</f>
        <v>0</v>
      </c>
      <c r="K115" s="218"/>
      <c r="L115" s="223"/>
      <c r="M115" s="224"/>
      <c r="N115" s="225"/>
      <c r="O115" s="225"/>
      <c r="P115" s="226">
        <f>SUM(P116:P123)</f>
        <v>0</v>
      </c>
      <c r="Q115" s="225"/>
      <c r="R115" s="226">
        <f>SUM(R116:R123)</f>
        <v>0</v>
      </c>
      <c r="S115" s="225"/>
      <c r="T115" s="227">
        <f>SUM(T116:T123)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8" t="s">
        <v>77</v>
      </c>
      <c r="AT115" s="229" t="s">
        <v>69</v>
      </c>
      <c r="AU115" s="229" t="s">
        <v>77</v>
      </c>
      <c r="AY115" s="228" t="s">
        <v>322</v>
      </c>
      <c r="BK115" s="230">
        <f>SUM(BK116:BK123)</f>
        <v>0</v>
      </c>
    </row>
    <row r="116" spans="1:65" s="2" customFormat="1" ht="21.75" customHeight="1">
      <c r="A116" s="40"/>
      <c r="B116" s="41"/>
      <c r="C116" s="233" t="s">
        <v>182</v>
      </c>
      <c r="D116" s="233" t="s">
        <v>324</v>
      </c>
      <c r="E116" s="234" t="s">
        <v>392</v>
      </c>
      <c r="F116" s="235" t="s">
        <v>393</v>
      </c>
      <c r="G116" s="236" t="s">
        <v>128</v>
      </c>
      <c r="H116" s="237">
        <v>298</v>
      </c>
      <c r="I116" s="238"/>
      <c r="J116" s="239">
        <f>ROUND(I116*H116,2)</f>
        <v>0</v>
      </c>
      <c r="K116" s="235" t="s">
        <v>327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328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328</v>
      </c>
      <c r="BM116" s="244" t="s">
        <v>4755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395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51" s="13" customFormat="1" ht="12">
      <c r="A118" s="13"/>
      <c r="B118" s="250"/>
      <c r="C118" s="251"/>
      <c r="D118" s="246" t="s">
        <v>332</v>
      </c>
      <c r="E118" s="252" t="s">
        <v>19</v>
      </c>
      <c r="F118" s="253" t="s">
        <v>4730</v>
      </c>
      <c r="G118" s="251"/>
      <c r="H118" s="254">
        <v>82</v>
      </c>
      <c r="I118" s="255"/>
      <c r="J118" s="251"/>
      <c r="K118" s="251"/>
      <c r="L118" s="256"/>
      <c r="M118" s="257"/>
      <c r="N118" s="258"/>
      <c r="O118" s="258"/>
      <c r="P118" s="258"/>
      <c r="Q118" s="258"/>
      <c r="R118" s="258"/>
      <c r="S118" s="258"/>
      <c r="T118" s="25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60" t="s">
        <v>332</v>
      </c>
      <c r="AU118" s="260" t="s">
        <v>83</v>
      </c>
      <c r="AV118" s="13" t="s">
        <v>83</v>
      </c>
      <c r="AW118" s="13" t="s">
        <v>32</v>
      </c>
      <c r="AX118" s="13" t="s">
        <v>70</v>
      </c>
      <c r="AY118" s="260" t="s">
        <v>322</v>
      </c>
    </row>
    <row r="119" spans="1:51" s="13" customFormat="1" ht="12">
      <c r="A119" s="13"/>
      <c r="B119" s="250"/>
      <c r="C119" s="251"/>
      <c r="D119" s="246" t="s">
        <v>332</v>
      </c>
      <c r="E119" s="252" t="s">
        <v>19</v>
      </c>
      <c r="F119" s="253" t="s">
        <v>4729</v>
      </c>
      <c r="G119" s="251"/>
      <c r="H119" s="254">
        <v>82</v>
      </c>
      <c r="I119" s="255"/>
      <c r="J119" s="251"/>
      <c r="K119" s="251"/>
      <c r="L119" s="256"/>
      <c r="M119" s="257"/>
      <c r="N119" s="258"/>
      <c r="O119" s="258"/>
      <c r="P119" s="258"/>
      <c r="Q119" s="258"/>
      <c r="R119" s="258"/>
      <c r="S119" s="258"/>
      <c r="T119" s="25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60" t="s">
        <v>332</v>
      </c>
      <c r="AU119" s="260" t="s">
        <v>83</v>
      </c>
      <c r="AV119" s="13" t="s">
        <v>83</v>
      </c>
      <c r="AW119" s="13" t="s">
        <v>32</v>
      </c>
      <c r="AX119" s="13" t="s">
        <v>70</v>
      </c>
      <c r="AY119" s="260" t="s">
        <v>322</v>
      </c>
    </row>
    <row r="120" spans="1:51" s="13" customFormat="1" ht="12">
      <c r="A120" s="13"/>
      <c r="B120" s="250"/>
      <c r="C120" s="251"/>
      <c r="D120" s="246" t="s">
        <v>332</v>
      </c>
      <c r="E120" s="252" t="s">
        <v>19</v>
      </c>
      <c r="F120" s="253" t="s">
        <v>4739</v>
      </c>
      <c r="G120" s="251"/>
      <c r="H120" s="254">
        <v>126</v>
      </c>
      <c r="I120" s="255"/>
      <c r="J120" s="251"/>
      <c r="K120" s="251"/>
      <c r="L120" s="256"/>
      <c r="M120" s="257"/>
      <c r="N120" s="258"/>
      <c r="O120" s="258"/>
      <c r="P120" s="258"/>
      <c r="Q120" s="258"/>
      <c r="R120" s="258"/>
      <c r="S120" s="258"/>
      <c r="T120" s="25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60" t="s">
        <v>332</v>
      </c>
      <c r="AU120" s="260" t="s">
        <v>83</v>
      </c>
      <c r="AV120" s="13" t="s">
        <v>83</v>
      </c>
      <c r="AW120" s="13" t="s">
        <v>32</v>
      </c>
      <c r="AX120" s="13" t="s">
        <v>70</v>
      </c>
      <c r="AY120" s="260" t="s">
        <v>322</v>
      </c>
    </row>
    <row r="121" spans="1:51" s="13" customFormat="1" ht="12">
      <c r="A121" s="13"/>
      <c r="B121" s="250"/>
      <c r="C121" s="251"/>
      <c r="D121" s="246" t="s">
        <v>332</v>
      </c>
      <c r="E121" s="252" t="s">
        <v>19</v>
      </c>
      <c r="F121" s="253" t="s">
        <v>4754</v>
      </c>
      <c r="G121" s="251"/>
      <c r="H121" s="254">
        <v>3</v>
      </c>
      <c r="I121" s="255"/>
      <c r="J121" s="251"/>
      <c r="K121" s="251"/>
      <c r="L121" s="256"/>
      <c r="M121" s="257"/>
      <c r="N121" s="258"/>
      <c r="O121" s="258"/>
      <c r="P121" s="258"/>
      <c r="Q121" s="258"/>
      <c r="R121" s="258"/>
      <c r="S121" s="258"/>
      <c r="T121" s="25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60" t="s">
        <v>332</v>
      </c>
      <c r="AU121" s="260" t="s">
        <v>83</v>
      </c>
      <c r="AV121" s="13" t="s">
        <v>83</v>
      </c>
      <c r="AW121" s="13" t="s">
        <v>32</v>
      </c>
      <c r="AX121" s="13" t="s">
        <v>70</v>
      </c>
      <c r="AY121" s="260" t="s">
        <v>322</v>
      </c>
    </row>
    <row r="122" spans="1:51" s="13" customFormat="1" ht="12">
      <c r="A122" s="13"/>
      <c r="B122" s="250"/>
      <c r="C122" s="251"/>
      <c r="D122" s="246" t="s">
        <v>332</v>
      </c>
      <c r="E122" s="252" t="s">
        <v>19</v>
      </c>
      <c r="F122" s="253" t="s">
        <v>4731</v>
      </c>
      <c r="G122" s="251"/>
      <c r="H122" s="254">
        <v>5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60" t="s">
        <v>332</v>
      </c>
      <c r="AU122" s="260" t="s">
        <v>83</v>
      </c>
      <c r="AV122" s="13" t="s">
        <v>83</v>
      </c>
      <c r="AW122" s="13" t="s">
        <v>32</v>
      </c>
      <c r="AX122" s="13" t="s">
        <v>70</v>
      </c>
      <c r="AY122" s="260" t="s">
        <v>322</v>
      </c>
    </row>
    <row r="123" spans="1:51" s="14" customFormat="1" ht="12">
      <c r="A123" s="14"/>
      <c r="B123" s="261"/>
      <c r="C123" s="262"/>
      <c r="D123" s="246" t="s">
        <v>332</v>
      </c>
      <c r="E123" s="263" t="s">
        <v>19</v>
      </c>
      <c r="F123" s="264" t="s">
        <v>336</v>
      </c>
      <c r="G123" s="262"/>
      <c r="H123" s="265">
        <v>298</v>
      </c>
      <c r="I123" s="266"/>
      <c r="J123" s="262"/>
      <c r="K123" s="262"/>
      <c r="L123" s="267"/>
      <c r="M123" s="268"/>
      <c r="N123" s="269"/>
      <c r="O123" s="269"/>
      <c r="P123" s="269"/>
      <c r="Q123" s="269"/>
      <c r="R123" s="269"/>
      <c r="S123" s="269"/>
      <c r="T123" s="27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71" t="s">
        <v>332</v>
      </c>
      <c r="AU123" s="271" t="s">
        <v>83</v>
      </c>
      <c r="AV123" s="14" t="s">
        <v>328</v>
      </c>
      <c r="AW123" s="14" t="s">
        <v>32</v>
      </c>
      <c r="AX123" s="14" t="s">
        <v>77</v>
      </c>
      <c r="AY123" s="271" t="s">
        <v>322</v>
      </c>
    </row>
    <row r="124" spans="1:63" s="12" customFormat="1" ht="22.8" customHeight="1">
      <c r="A124" s="12"/>
      <c r="B124" s="217"/>
      <c r="C124" s="218"/>
      <c r="D124" s="219" t="s">
        <v>69</v>
      </c>
      <c r="E124" s="231" t="s">
        <v>352</v>
      </c>
      <c r="F124" s="231" t="s">
        <v>556</v>
      </c>
      <c r="G124" s="218"/>
      <c r="H124" s="218"/>
      <c r="I124" s="221"/>
      <c r="J124" s="232">
        <f>BK124</f>
        <v>0</v>
      </c>
      <c r="K124" s="218"/>
      <c r="L124" s="223"/>
      <c r="M124" s="224"/>
      <c r="N124" s="225"/>
      <c r="O124" s="225"/>
      <c r="P124" s="226">
        <f>SUM(P125:P179)</f>
        <v>0</v>
      </c>
      <c r="Q124" s="225"/>
      <c r="R124" s="226">
        <f>SUM(R125:R179)</f>
        <v>75.69962</v>
      </c>
      <c r="S124" s="225"/>
      <c r="T124" s="227">
        <f>SUM(T125:T179)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77</v>
      </c>
      <c r="AT124" s="229" t="s">
        <v>69</v>
      </c>
      <c r="AU124" s="229" t="s">
        <v>77</v>
      </c>
      <c r="AY124" s="228" t="s">
        <v>322</v>
      </c>
      <c r="BK124" s="230">
        <f>SUM(BK125:BK179)</f>
        <v>0</v>
      </c>
    </row>
    <row r="125" spans="1:65" s="2" customFormat="1" ht="16.5" customHeight="1">
      <c r="A125" s="40"/>
      <c r="B125" s="41"/>
      <c r="C125" s="233" t="s">
        <v>365</v>
      </c>
      <c r="D125" s="233" t="s">
        <v>324</v>
      </c>
      <c r="E125" s="234" t="s">
        <v>4756</v>
      </c>
      <c r="F125" s="235" t="s">
        <v>4757</v>
      </c>
      <c r="G125" s="236" t="s">
        <v>128</v>
      </c>
      <c r="H125" s="237">
        <v>298</v>
      </c>
      <c r="I125" s="238"/>
      <c r="J125" s="239">
        <f>ROUND(I125*H125,2)</f>
        <v>0</v>
      </c>
      <c r="K125" s="235" t="s">
        <v>327</v>
      </c>
      <c r="L125" s="46"/>
      <c r="M125" s="240" t="s">
        <v>19</v>
      </c>
      <c r="N125" s="241" t="s">
        <v>42</v>
      </c>
      <c r="O125" s="86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4" t="s">
        <v>328</v>
      </c>
      <c r="AT125" s="244" t="s">
        <v>324</v>
      </c>
      <c r="AU125" s="244" t="s">
        <v>83</v>
      </c>
      <c r="AY125" s="19" t="s">
        <v>322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9" t="s">
        <v>83</v>
      </c>
      <c r="BK125" s="245">
        <f>ROUND(I125*H125,2)</f>
        <v>0</v>
      </c>
      <c r="BL125" s="19" t="s">
        <v>328</v>
      </c>
      <c r="BM125" s="244" t="s">
        <v>4758</v>
      </c>
    </row>
    <row r="126" spans="1:47" s="2" customFormat="1" ht="12">
      <c r="A126" s="40"/>
      <c r="B126" s="41"/>
      <c r="C126" s="42"/>
      <c r="D126" s="246" t="s">
        <v>330</v>
      </c>
      <c r="E126" s="42"/>
      <c r="F126" s="247" t="s">
        <v>4759</v>
      </c>
      <c r="G126" s="42"/>
      <c r="H126" s="42"/>
      <c r="I126" s="150"/>
      <c r="J126" s="42"/>
      <c r="K126" s="42"/>
      <c r="L126" s="46"/>
      <c r="M126" s="248"/>
      <c r="N126" s="24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330</v>
      </c>
      <c r="AU126" s="19" t="s">
        <v>83</v>
      </c>
    </row>
    <row r="127" spans="1:47" s="2" customFormat="1" ht="12">
      <c r="A127" s="40"/>
      <c r="B127" s="41"/>
      <c r="C127" s="42"/>
      <c r="D127" s="246" t="s">
        <v>387</v>
      </c>
      <c r="E127" s="42"/>
      <c r="F127" s="282" t="s">
        <v>562</v>
      </c>
      <c r="G127" s="42"/>
      <c r="H127" s="42"/>
      <c r="I127" s="150"/>
      <c r="J127" s="42"/>
      <c r="K127" s="42"/>
      <c r="L127" s="46"/>
      <c r="M127" s="248"/>
      <c r="N127" s="24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387</v>
      </c>
      <c r="AU127" s="19" t="s">
        <v>83</v>
      </c>
    </row>
    <row r="128" spans="1:51" s="13" customFormat="1" ht="12">
      <c r="A128" s="13"/>
      <c r="B128" s="250"/>
      <c r="C128" s="251"/>
      <c r="D128" s="246" t="s">
        <v>332</v>
      </c>
      <c r="E128" s="252" t="s">
        <v>19</v>
      </c>
      <c r="F128" s="253" t="s">
        <v>4730</v>
      </c>
      <c r="G128" s="251"/>
      <c r="H128" s="254">
        <v>82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332</v>
      </c>
      <c r="AU128" s="260" t="s">
        <v>83</v>
      </c>
      <c r="AV128" s="13" t="s">
        <v>83</v>
      </c>
      <c r="AW128" s="13" t="s">
        <v>32</v>
      </c>
      <c r="AX128" s="13" t="s">
        <v>70</v>
      </c>
      <c r="AY128" s="260" t="s">
        <v>322</v>
      </c>
    </row>
    <row r="129" spans="1:51" s="13" customFormat="1" ht="12">
      <c r="A129" s="13"/>
      <c r="B129" s="250"/>
      <c r="C129" s="251"/>
      <c r="D129" s="246" t="s">
        <v>332</v>
      </c>
      <c r="E129" s="252" t="s">
        <v>19</v>
      </c>
      <c r="F129" s="253" t="s">
        <v>4729</v>
      </c>
      <c r="G129" s="251"/>
      <c r="H129" s="254">
        <v>82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332</v>
      </c>
      <c r="AU129" s="260" t="s">
        <v>83</v>
      </c>
      <c r="AV129" s="13" t="s">
        <v>83</v>
      </c>
      <c r="AW129" s="13" t="s">
        <v>32</v>
      </c>
      <c r="AX129" s="13" t="s">
        <v>70</v>
      </c>
      <c r="AY129" s="260" t="s">
        <v>322</v>
      </c>
    </row>
    <row r="130" spans="1:51" s="13" customFormat="1" ht="12">
      <c r="A130" s="13"/>
      <c r="B130" s="250"/>
      <c r="C130" s="251"/>
      <c r="D130" s="246" t="s">
        <v>332</v>
      </c>
      <c r="E130" s="252" t="s">
        <v>19</v>
      </c>
      <c r="F130" s="253" t="s">
        <v>4739</v>
      </c>
      <c r="G130" s="251"/>
      <c r="H130" s="254">
        <v>126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332</v>
      </c>
      <c r="AU130" s="260" t="s">
        <v>83</v>
      </c>
      <c r="AV130" s="13" t="s">
        <v>83</v>
      </c>
      <c r="AW130" s="13" t="s">
        <v>32</v>
      </c>
      <c r="AX130" s="13" t="s">
        <v>70</v>
      </c>
      <c r="AY130" s="260" t="s">
        <v>322</v>
      </c>
    </row>
    <row r="131" spans="1:51" s="13" customFormat="1" ht="12">
      <c r="A131" s="13"/>
      <c r="B131" s="250"/>
      <c r="C131" s="251"/>
      <c r="D131" s="246" t="s">
        <v>332</v>
      </c>
      <c r="E131" s="252" t="s">
        <v>19</v>
      </c>
      <c r="F131" s="253" t="s">
        <v>4754</v>
      </c>
      <c r="G131" s="251"/>
      <c r="H131" s="254">
        <v>3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332</v>
      </c>
      <c r="AU131" s="260" t="s">
        <v>83</v>
      </c>
      <c r="AV131" s="13" t="s">
        <v>83</v>
      </c>
      <c r="AW131" s="13" t="s">
        <v>32</v>
      </c>
      <c r="AX131" s="13" t="s">
        <v>70</v>
      </c>
      <c r="AY131" s="260" t="s">
        <v>322</v>
      </c>
    </row>
    <row r="132" spans="1:51" s="13" customFormat="1" ht="12">
      <c r="A132" s="13"/>
      <c r="B132" s="250"/>
      <c r="C132" s="251"/>
      <c r="D132" s="246" t="s">
        <v>332</v>
      </c>
      <c r="E132" s="252" t="s">
        <v>19</v>
      </c>
      <c r="F132" s="253" t="s">
        <v>4731</v>
      </c>
      <c r="G132" s="251"/>
      <c r="H132" s="254">
        <v>5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332</v>
      </c>
      <c r="AU132" s="260" t="s">
        <v>83</v>
      </c>
      <c r="AV132" s="13" t="s">
        <v>83</v>
      </c>
      <c r="AW132" s="13" t="s">
        <v>32</v>
      </c>
      <c r="AX132" s="13" t="s">
        <v>70</v>
      </c>
      <c r="AY132" s="260" t="s">
        <v>322</v>
      </c>
    </row>
    <row r="133" spans="1:51" s="14" customFormat="1" ht="12">
      <c r="A133" s="14"/>
      <c r="B133" s="261"/>
      <c r="C133" s="262"/>
      <c r="D133" s="246" t="s">
        <v>332</v>
      </c>
      <c r="E133" s="263" t="s">
        <v>19</v>
      </c>
      <c r="F133" s="264" t="s">
        <v>336</v>
      </c>
      <c r="G133" s="262"/>
      <c r="H133" s="265">
        <v>298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1" t="s">
        <v>332</v>
      </c>
      <c r="AU133" s="271" t="s">
        <v>83</v>
      </c>
      <c r="AV133" s="14" t="s">
        <v>328</v>
      </c>
      <c r="AW133" s="14" t="s">
        <v>32</v>
      </c>
      <c r="AX133" s="14" t="s">
        <v>77</v>
      </c>
      <c r="AY133" s="271" t="s">
        <v>322</v>
      </c>
    </row>
    <row r="134" spans="1:65" s="2" customFormat="1" ht="21.75" customHeight="1">
      <c r="A134" s="40"/>
      <c r="B134" s="41"/>
      <c r="C134" s="233" t="s">
        <v>371</v>
      </c>
      <c r="D134" s="233" t="s">
        <v>324</v>
      </c>
      <c r="E134" s="234" t="s">
        <v>558</v>
      </c>
      <c r="F134" s="235" t="s">
        <v>559</v>
      </c>
      <c r="G134" s="236" t="s">
        <v>128</v>
      </c>
      <c r="H134" s="237">
        <v>293</v>
      </c>
      <c r="I134" s="238"/>
      <c r="J134" s="239">
        <f>ROUND(I134*H134,2)</f>
        <v>0</v>
      </c>
      <c r="K134" s="235" t="s">
        <v>327</v>
      </c>
      <c r="L134" s="46"/>
      <c r="M134" s="240" t="s">
        <v>19</v>
      </c>
      <c r="N134" s="241" t="s">
        <v>42</v>
      </c>
      <c r="O134" s="86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4" t="s">
        <v>328</v>
      </c>
      <c r="AT134" s="244" t="s">
        <v>324</v>
      </c>
      <c r="AU134" s="244" t="s">
        <v>83</v>
      </c>
      <c r="AY134" s="19" t="s">
        <v>322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9" t="s">
        <v>83</v>
      </c>
      <c r="BK134" s="245">
        <f>ROUND(I134*H134,2)</f>
        <v>0</v>
      </c>
      <c r="BL134" s="19" t="s">
        <v>328</v>
      </c>
      <c r="BM134" s="244" t="s">
        <v>4760</v>
      </c>
    </row>
    <row r="135" spans="1:47" s="2" customFormat="1" ht="12">
      <c r="A135" s="40"/>
      <c r="B135" s="41"/>
      <c r="C135" s="42"/>
      <c r="D135" s="246" t="s">
        <v>330</v>
      </c>
      <c r="E135" s="42"/>
      <c r="F135" s="247" t="s">
        <v>561</v>
      </c>
      <c r="G135" s="42"/>
      <c r="H135" s="42"/>
      <c r="I135" s="150"/>
      <c r="J135" s="42"/>
      <c r="K135" s="42"/>
      <c r="L135" s="46"/>
      <c r="M135" s="248"/>
      <c r="N135" s="24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330</v>
      </c>
      <c r="AU135" s="19" t="s">
        <v>83</v>
      </c>
    </row>
    <row r="136" spans="1:47" s="2" customFormat="1" ht="12">
      <c r="A136" s="40"/>
      <c r="B136" s="41"/>
      <c r="C136" s="42"/>
      <c r="D136" s="246" t="s">
        <v>387</v>
      </c>
      <c r="E136" s="42"/>
      <c r="F136" s="282" t="s">
        <v>562</v>
      </c>
      <c r="G136" s="42"/>
      <c r="H136" s="42"/>
      <c r="I136" s="150"/>
      <c r="J136" s="42"/>
      <c r="K136" s="42"/>
      <c r="L136" s="46"/>
      <c r="M136" s="248"/>
      <c r="N136" s="24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387</v>
      </c>
      <c r="AU136" s="19" t="s">
        <v>83</v>
      </c>
    </row>
    <row r="137" spans="1:51" s="13" customFormat="1" ht="12">
      <c r="A137" s="13"/>
      <c r="B137" s="250"/>
      <c r="C137" s="251"/>
      <c r="D137" s="246" t="s">
        <v>332</v>
      </c>
      <c r="E137" s="252" t="s">
        <v>19</v>
      </c>
      <c r="F137" s="253" t="s">
        <v>4730</v>
      </c>
      <c r="G137" s="251"/>
      <c r="H137" s="254">
        <v>82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332</v>
      </c>
      <c r="AU137" s="260" t="s">
        <v>83</v>
      </c>
      <c r="AV137" s="13" t="s">
        <v>83</v>
      </c>
      <c r="AW137" s="13" t="s">
        <v>32</v>
      </c>
      <c r="AX137" s="13" t="s">
        <v>70</v>
      </c>
      <c r="AY137" s="260" t="s">
        <v>322</v>
      </c>
    </row>
    <row r="138" spans="1:51" s="13" customFormat="1" ht="12">
      <c r="A138" s="13"/>
      <c r="B138" s="250"/>
      <c r="C138" s="251"/>
      <c r="D138" s="246" t="s">
        <v>332</v>
      </c>
      <c r="E138" s="252" t="s">
        <v>19</v>
      </c>
      <c r="F138" s="253" t="s">
        <v>4729</v>
      </c>
      <c r="G138" s="251"/>
      <c r="H138" s="254">
        <v>82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332</v>
      </c>
      <c r="AU138" s="260" t="s">
        <v>83</v>
      </c>
      <c r="AV138" s="13" t="s">
        <v>83</v>
      </c>
      <c r="AW138" s="13" t="s">
        <v>32</v>
      </c>
      <c r="AX138" s="13" t="s">
        <v>70</v>
      </c>
      <c r="AY138" s="260" t="s">
        <v>322</v>
      </c>
    </row>
    <row r="139" spans="1:51" s="13" customFormat="1" ht="12">
      <c r="A139" s="13"/>
      <c r="B139" s="250"/>
      <c r="C139" s="251"/>
      <c r="D139" s="246" t="s">
        <v>332</v>
      </c>
      <c r="E139" s="252" t="s">
        <v>19</v>
      </c>
      <c r="F139" s="253" t="s">
        <v>4739</v>
      </c>
      <c r="G139" s="251"/>
      <c r="H139" s="254">
        <v>126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332</v>
      </c>
      <c r="AU139" s="260" t="s">
        <v>83</v>
      </c>
      <c r="AV139" s="13" t="s">
        <v>83</v>
      </c>
      <c r="AW139" s="13" t="s">
        <v>32</v>
      </c>
      <c r="AX139" s="13" t="s">
        <v>70</v>
      </c>
      <c r="AY139" s="260" t="s">
        <v>322</v>
      </c>
    </row>
    <row r="140" spans="1:51" s="13" customFormat="1" ht="12">
      <c r="A140" s="13"/>
      <c r="B140" s="250"/>
      <c r="C140" s="251"/>
      <c r="D140" s="246" t="s">
        <v>332</v>
      </c>
      <c r="E140" s="252" t="s">
        <v>19</v>
      </c>
      <c r="F140" s="253" t="s">
        <v>4754</v>
      </c>
      <c r="G140" s="251"/>
      <c r="H140" s="254">
        <v>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332</v>
      </c>
      <c r="AU140" s="260" t="s">
        <v>83</v>
      </c>
      <c r="AV140" s="13" t="s">
        <v>83</v>
      </c>
      <c r="AW140" s="13" t="s">
        <v>32</v>
      </c>
      <c r="AX140" s="13" t="s">
        <v>70</v>
      </c>
      <c r="AY140" s="260" t="s">
        <v>322</v>
      </c>
    </row>
    <row r="141" spans="1:51" s="14" customFormat="1" ht="12">
      <c r="A141" s="14"/>
      <c r="B141" s="261"/>
      <c r="C141" s="262"/>
      <c r="D141" s="246" t="s">
        <v>332</v>
      </c>
      <c r="E141" s="263" t="s">
        <v>19</v>
      </c>
      <c r="F141" s="264" t="s">
        <v>336</v>
      </c>
      <c r="G141" s="262"/>
      <c r="H141" s="265">
        <v>293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332</v>
      </c>
      <c r="AU141" s="271" t="s">
        <v>83</v>
      </c>
      <c r="AV141" s="14" t="s">
        <v>328</v>
      </c>
      <c r="AW141" s="14" t="s">
        <v>32</v>
      </c>
      <c r="AX141" s="14" t="s">
        <v>77</v>
      </c>
      <c r="AY141" s="271" t="s">
        <v>322</v>
      </c>
    </row>
    <row r="142" spans="1:65" s="2" customFormat="1" ht="21.75" customHeight="1">
      <c r="A142" s="40"/>
      <c r="B142" s="41"/>
      <c r="C142" s="233" t="s">
        <v>377</v>
      </c>
      <c r="D142" s="233" t="s">
        <v>324</v>
      </c>
      <c r="E142" s="234" t="s">
        <v>4761</v>
      </c>
      <c r="F142" s="235" t="s">
        <v>4762</v>
      </c>
      <c r="G142" s="236" t="s">
        <v>128</v>
      </c>
      <c r="H142" s="237">
        <v>298</v>
      </c>
      <c r="I142" s="238"/>
      <c r="J142" s="239">
        <f>ROUND(I142*H142,2)</f>
        <v>0</v>
      </c>
      <c r="K142" s="235" t="s">
        <v>327</v>
      </c>
      <c r="L142" s="46"/>
      <c r="M142" s="240" t="s">
        <v>19</v>
      </c>
      <c r="N142" s="241" t="s">
        <v>42</v>
      </c>
      <c r="O142" s="86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4" t="s">
        <v>328</v>
      </c>
      <c r="AT142" s="244" t="s">
        <v>324</v>
      </c>
      <c r="AU142" s="244" t="s">
        <v>83</v>
      </c>
      <c r="AY142" s="19" t="s">
        <v>322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9" t="s">
        <v>83</v>
      </c>
      <c r="BK142" s="245">
        <f>ROUND(I142*H142,2)</f>
        <v>0</v>
      </c>
      <c r="BL142" s="19" t="s">
        <v>328</v>
      </c>
      <c r="BM142" s="244" t="s">
        <v>4763</v>
      </c>
    </row>
    <row r="143" spans="1:47" s="2" customFormat="1" ht="12">
      <c r="A143" s="40"/>
      <c r="B143" s="41"/>
      <c r="C143" s="42"/>
      <c r="D143" s="246" t="s">
        <v>330</v>
      </c>
      <c r="E143" s="42"/>
      <c r="F143" s="247" t="s">
        <v>4764</v>
      </c>
      <c r="G143" s="42"/>
      <c r="H143" s="42"/>
      <c r="I143" s="150"/>
      <c r="J143" s="42"/>
      <c r="K143" s="42"/>
      <c r="L143" s="46"/>
      <c r="M143" s="248"/>
      <c r="N143" s="24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330</v>
      </c>
      <c r="AU143" s="19" t="s">
        <v>83</v>
      </c>
    </row>
    <row r="144" spans="1:47" s="2" customFormat="1" ht="12">
      <c r="A144" s="40"/>
      <c r="B144" s="41"/>
      <c r="C144" s="42"/>
      <c r="D144" s="246" t="s">
        <v>387</v>
      </c>
      <c r="E144" s="42"/>
      <c r="F144" s="282" t="s">
        <v>562</v>
      </c>
      <c r="G144" s="42"/>
      <c r="H144" s="42"/>
      <c r="I144" s="150"/>
      <c r="J144" s="42"/>
      <c r="K144" s="42"/>
      <c r="L144" s="46"/>
      <c r="M144" s="248"/>
      <c r="N144" s="24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387</v>
      </c>
      <c r="AU144" s="19" t="s">
        <v>83</v>
      </c>
    </row>
    <row r="145" spans="1:51" s="13" customFormat="1" ht="12">
      <c r="A145" s="13"/>
      <c r="B145" s="250"/>
      <c r="C145" s="251"/>
      <c r="D145" s="246" t="s">
        <v>332</v>
      </c>
      <c r="E145" s="252" t="s">
        <v>19</v>
      </c>
      <c r="F145" s="253" t="s">
        <v>4730</v>
      </c>
      <c r="G145" s="251"/>
      <c r="H145" s="254">
        <v>82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332</v>
      </c>
      <c r="AU145" s="260" t="s">
        <v>83</v>
      </c>
      <c r="AV145" s="13" t="s">
        <v>83</v>
      </c>
      <c r="AW145" s="13" t="s">
        <v>32</v>
      </c>
      <c r="AX145" s="13" t="s">
        <v>70</v>
      </c>
      <c r="AY145" s="260" t="s">
        <v>322</v>
      </c>
    </row>
    <row r="146" spans="1:51" s="13" customFormat="1" ht="12">
      <c r="A146" s="13"/>
      <c r="B146" s="250"/>
      <c r="C146" s="251"/>
      <c r="D146" s="246" t="s">
        <v>332</v>
      </c>
      <c r="E146" s="252" t="s">
        <v>19</v>
      </c>
      <c r="F146" s="253" t="s">
        <v>4729</v>
      </c>
      <c r="G146" s="251"/>
      <c r="H146" s="254">
        <v>82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332</v>
      </c>
      <c r="AU146" s="260" t="s">
        <v>83</v>
      </c>
      <c r="AV146" s="13" t="s">
        <v>83</v>
      </c>
      <c r="AW146" s="13" t="s">
        <v>32</v>
      </c>
      <c r="AX146" s="13" t="s">
        <v>70</v>
      </c>
      <c r="AY146" s="260" t="s">
        <v>322</v>
      </c>
    </row>
    <row r="147" spans="1:51" s="13" customFormat="1" ht="12">
      <c r="A147" s="13"/>
      <c r="B147" s="250"/>
      <c r="C147" s="251"/>
      <c r="D147" s="246" t="s">
        <v>332</v>
      </c>
      <c r="E147" s="252" t="s">
        <v>19</v>
      </c>
      <c r="F147" s="253" t="s">
        <v>4739</v>
      </c>
      <c r="G147" s="251"/>
      <c r="H147" s="254">
        <v>126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332</v>
      </c>
      <c r="AU147" s="260" t="s">
        <v>83</v>
      </c>
      <c r="AV147" s="13" t="s">
        <v>83</v>
      </c>
      <c r="AW147" s="13" t="s">
        <v>32</v>
      </c>
      <c r="AX147" s="13" t="s">
        <v>70</v>
      </c>
      <c r="AY147" s="260" t="s">
        <v>322</v>
      </c>
    </row>
    <row r="148" spans="1:51" s="13" customFormat="1" ht="12">
      <c r="A148" s="13"/>
      <c r="B148" s="250"/>
      <c r="C148" s="251"/>
      <c r="D148" s="246" t="s">
        <v>332</v>
      </c>
      <c r="E148" s="252" t="s">
        <v>19</v>
      </c>
      <c r="F148" s="253" t="s">
        <v>4754</v>
      </c>
      <c r="G148" s="251"/>
      <c r="H148" s="254">
        <v>3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332</v>
      </c>
      <c r="AU148" s="260" t="s">
        <v>83</v>
      </c>
      <c r="AV148" s="13" t="s">
        <v>83</v>
      </c>
      <c r="AW148" s="13" t="s">
        <v>32</v>
      </c>
      <c r="AX148" s="13" t="s">
        <v>70</v>
      </c>
      <c r="AY148" s="260" t="s">
        <v>322</v>
      </c>
    </row>
    <row r="149" spans="1:51" s="13" customFormat="1" ht="12">
      <c r="A149" s="13"/>
      <c r="B149" s="250"/>
      <c r="C149" s="251"/>
      <c r="D149" s="246" t="s">
        <v>332</v>
      </c>
      <c r="E149" s="252" t="s">
        <v>19</v>
      </c>
      <c r="F149" s="253" t="s">
        <v>4731</v>
      </c>
      <c r="G149" s="251"/>
      <c r="H149" s="254">
        <v>5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332</v>
      </c>
      <c r="AU149" s="260" t="s">
        <v>83</v>
      </c>
      <c r="AV149" s="13" t="s">
        <v>83</v>
      </c>
      <c r="AW149" s="13" t="s">
        <v>32</v>
      </c>
      <c r="AX149" s="13" t="s">
        <v>70</v>
      </c>
      <c r="AY149" s="260" t="s">
        <v>322</v>
      </c>
    </row>
    <row r="150" spans="1:51" s="14" customFormat="1" ht="12">
      <c r="A150" s="14"/>
      <c r="B150" s="261"/>
      <c r="C150" s="262"/>
      <c r="D150" s="246" t="s">
        <v>332</v>
      </c>
      <c r="E150" s="263" t="s">
        <v>19</v>
      </c>
      <c r="F150" s="264" t="s">
        <v>336</v>
      </c>
      <c r="G150" s="262"/>
      <c r="H150" s="265">
        <v>298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332</v>
      </c>
      <c r="AU150" s="271" t="s">
        <v>83</v>
      </c>
      <c r="AV150" s="14" t="s">
        <v>328</v>
      </c>
      <c r="AW150" s="14" t="s">
        <v>32</v>
      </c>
      <c r="AX150" s="14" t="s">
        <v>77</v>
      </c>
      <c r="AY150" s="271" t="s">
        <v>322</v>
      </c>
    </row>
    <row r="151" spans="1:65" s="2" customFormat="1" ht="21.75" customHeight="1">
      <c r="A151" s="40"/>
      <c r="B151" s="41"/>
      <c r="C151" s="233" t="s">
        <v>383</v>
      </c>
      <c r="D151" s="233" t="s">
        <v>324</v>
      </c>
      <c r="E151" s="234" t="s">
        <v>4765</v>
      </c>
      <c r="F151" s="235" t="s">
        <v>4766</v>
      </c>
      <c r="G151" s="236" t="s">
        <v>128</v>
      </c>
      <c r="H151" s="237">
        <v>5</v>
      </c>
      <c r="I151" s="238"/>
      <c r="J151" s="239">
        <f>ROUND(I151*H151,2)</f>
        <v>0</v>
      </c>
      <c r="K151" s="235" t="s">
        <v>327</v>
      </c>
      <c r="L151" s="46"/>
      <c r="M151" s="240" t="s">
        <v>19</v>
      </c>
      <c r="N151" s="241" t="s">
        <v>42</v>
      </c>
      <c r="O151" s="86"/>
      <c r="P151" s="242">
        <f>O151*H151</f>
        <v>0</v>
      </c>
      <c r="Q151" s="242">
        <v>0.408</v>
      </c>
      <c r="R151" s="242">
        <f>Q151*H151</f>
        <v>2.04</v>
      </c>
      <c r="S151" s="242">
        <v>0</v>
      </c>
      <c r="T151" s="24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4" t="s">
        <v>328</v>
      </c>
      <c r="AT151" s="244" t="s">
        <v>324</v>
      </c>
      <c r="AU151" s="244" t="s">
        <v>83</v>
      </c>
      <c r="AY151" s="19" t="s">
        <v>322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9" t="s">
        <v>83</v>
      </c>
      <c r="BK151" s="245">
        <f>ROUND(I151*H151,2)</f>
        <v>0</v>
      </c>
      <c r="BL151" s="19" t="s">
        <v>328</v>
      </c>
      <c r="BM151" s="244" t="s">
        <v>4767</v>
      </c>
    </row>
    <row r="152" spans="1:47" s="2" customFormat="1" ht="12">
      <c r="A152" s="40"/>
      <c r="B152" s="41"/>
      <c r="C152" s="42"/>
      <c r="D152" s="246" t="s">
        <v>330</v>
      </c>
      <c r="E152" s="42"/>
      <c r="F152" s="247" t="s">
        <v>4768</v>
      </c>
      <c r="G152" s="42"/>
      <c r="H152" s="42"/>
      <c r="I152" s="150"/>
      <c r="J152" s="42"/>
      <c r="K152" s="42"/>
      <c r="L152" s="46"/>
      <c r="M152" s="248"/>
      <c r="N152" s="249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330</v>
      </c>
      <c r="AU152" s="19" t="s">
        <v>83</v>
      </c>
    </row>
    <row r="153" spans="1:51" s="13" customFormat="1" ht="12">
      <c r="A153" s="13"/>
      <c r="B153" s="250"/>
      <c r="C153" s="251"/>
      <c r="D153" s="246" t="s">
        <v>332</v>
      </c>
      <c r="E153" s="252" t="s">
        <v>4731</v>
      </c>
      <c r="F153" s="253" t="s">
        <v>4769</v>
      </c>
      <c r="G153" s="251"/>
      <c r="H153" s="254">
        <v>5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332</v>
      </c>
      <c r="AU153" s="260" t="s">
        <v>83</v>
      </c>
      <c r="AV153" s="13" t="s">
        <v>83</v>
      </c>
      <c r="AW153" s="13" t="s">
        <v>32</v>
      </c>
      <c r="AX153" s="13" t="s">
        <v>77</v>
      </c>
      <c r="AY153" s="260" t="s">
        <v>322</v>
      </c>
    </row>
    <row r="154" spans="1:65" s="2" customFormat="1" ht="21.75" customHeight="1">
      <c r="A154" s="40"/>
      <c r="B154" s="41"/>
      <c r="C154" s="233" t="s">
        <v>391</v>
      </c>
      <c r="D154" s="233" t="s">
        <v>324</v>
      </c>
      <c r="E154" s="234" t="s">
        <v>564</v>
      </c>
      <c r="F154" s="235" t="s">
        <v>565</v>
      </c>
      <c r="G154" s="236" t="s">
        <v>128</v>
      </c>
      <c r="H154" s="237">
        <v>167</v>
      </c>
      <c r="I154" s="238"/>
      <c r="J154" s="239">
        <f>ROUND(I154*H154,2)</f>
        <v>0</v>
      </c>
      <c r="K154" s="235" t="s">
        <v>327</v>
      </c>
      <c r="L154" s="46"/>
      <c r="M154" s="240" t="s">
        <v>19</v>
      </c>
      <c r="N154" s="241" t="s">
        <v>42</v>
      </c>
      <c r="O154" s="86"/>
      <c r="P154" s="242">
        <f>O154*H154</f>
        <v>0</v>
      </c>
      <c r="Q154" s="242">
        <v>0.10362</v>
      </c>
      <c r="R154" s="242">
        <f>Q154*H154</f>
        <v>17.30454</v>
      </c>
      <c r="S154" s="242">
        <v>0</v>
      </c>
      <c r="T154" s="24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4" t="s">
        <v>328</v>
      </c>
      <c r="AT154" s="244" t="s">
        <v>324</v>
      </c>
      <c r="AU154" s="244" t="s">
        <v>83</v>
      </c>
      <c r="AY154" s="19" t="s">
        <v>322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9" t="s">
        <v>83</v>
      </c>
      <c r="BK154" s="245">
        <f>ROUND(I154*H154,2)</f>
        <v>0</v>
      </c>
      <c r="BL154" s="19" t="s">
        <v>328</v>
      </c>
      <c r="BM154" s="244" t="s">
        <v>4770</v>
      </c>
    </row>
    <row r="155" spans="1:47" s="2" customFormat="1" ht="12">
      <c r="A155" s="40"/>
      <c r="B155" s="41"/>
      <c r="C155" s="42"/>
      <c r="D155" s="246" t="s">
        <v>330</v>
      </c>
      <c r="E155" s="42"/>
      <c r="F155" s="247" t="s">
        <v>567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330</v>
      </c>
      <c r="AU155" s="19" t="s">
        <v>83</v>
      </c>
    </row>
    <row r="156" spans="1:65" s="2" customFormat="1" ht="16.5" customHeight="1">
      <c r="A156" s="40"/>
      <c r="B156" s="41"/>
      <c r="C156" s="272" t="s">
        <v>398</v>
      </c>
      <c r="D156" s="272" t="s">
        <v>366</v>
      </c>
      <c r="E156" s="273" t="s">
        <v>569</v>
      </c>
      <c r="F156" s="274" t="s">
        <v>570</v>
      </c>
      <c r="G156" s="275" t="s">
        <v>128</v>
      </c>
      <c r="H156" s="276">
        <v>86.84</v>
      </c>
      <c r="I156" s="277"/>
      <c r="J156" s="278">
        <f>ROUND(I156*H156,2)</f>
        <v>0</v>
      </c>
      <c r="K156" s="274" t="s">
        <v>327</v>
      </c>
      <c r="L156" s="279"/>
      <c r="M156" s="280" t="s">
        <v>19</v>
      </c>
      <c r="N156" s="281" t="s">
        <v>42</v>
      </c>
      <c r="O156" s="86"/>
      <c r="P156" s="242">
        <f>O156*H156</f>
        <v>0</v>
      </c>
      <c r="Q156" s="242">
        <v>0.176</v>
      </c>
      <c r="R156" s="242">
        <f>Q156*H156</f>
        <v>15.28384</v>
      </c>
      <c r="S156" s="242">
        <v>0</v>
      </c>
      <c r="T156" s="24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4" t="s">
        <v>365</v>
      </c>
      <c r="AT156" s="244" t="s">
        <v>366</v>
      </c>
      <c r="AU156" s="244" t="s">
        <v>83</v>
      </c>
      <c r="AY156" s="19" t="s">
        <v>322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9" t="s">
        <v>83</v>
      </c>
      <c r="BK156" s="245">
        <f>ROUND(I156*H156,2)</f>
        <v>0</v>
      </c>
      <c r="BL156" s="19" t="s">
        <v>328</v>
      </c>
      <c r="BM156" s="244" t="s">
        <v>4771</v>
      </c>
    </row>
    <row r="157" spans="1:47" s="2" customFormat="1" ht="12">
      <c r="A157" s="40"/>
      <c r="B157" s="41"/>
      <c r="C157" s="42"/>
      <c r="D157" s="246" t="s">
        <v>330</v>
      </c>
      <c r="E157" s="42"/>
      <c r="F157" s="247" t="s">
        <v>570</v>
      </c>
      <c r="G157" s="42"/>
      <c r="H157" s="42"/>
      <c r="I157" s="150"/>
      <c r="J157" s="42"/>
      <c r="K157" s="42"/>
      <c r="L157" s="46"/>
      <c r="M157" s="248"/>
      <c r="N157" s="24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330</v>
      </c>
      <c r="AU157" s="19" t="s">
        <v>83</v>
      </c>
    </row>
    <row r="158" spans="1:51" s="13" customFormat="1" ht="12">
      <c r="A158" s="13"/>
      <c r="B158" s="250"/>
      <c r="C158" s="251"/>
      <c r="D158" s="246" t="s">
        <v>332</v>
      </c>
      <c r="E158" s="252" t="s">
        <v>4730</v>
      </c>
      <c r="F158" s="253" t="s">
        <v>4772</v>
      </c>
      <c r="G158" s="251"/>
      <c r="H158" s="254">
        <v>82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332</v>
      </c>
      <c r="AU158" s="260" t="s">
        <v>83</v>
      </c>
      <c r="AV158" s="13" t="s">
        <v>83</v>
      </c>
      <c r="AW158" s="13" t="s">
        <v>32</v>
      </c>
      <c r="AX158" s="13" t="s">
        <v>70</v>
      </c>
      <c r="AY158" s="260" t="s">
        <v>322</v>
      </c>
    </row>
    <row r="159" spans="1:51" s="13" customFormat="1" ht="12">
      <c r="A159" s="13"/>
      <c r="B159" s="250"/>
      <c r="C159" s="251"/>
      <c r="D159" s="246" t="s">
        <v>332</v>
      </c>
      <c r="E159" s="252" t="s">
        <v>4736</v>
      </c>
      <c r="F159" s="253" t="s">
        <v>4773</v>
      </c>
      <c r="G159" s="251"/>
      <c r="H159" s="254">
        <v>1.5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332</v>
      </c>
      <c r="AU159" s="260" t="s">
        <v>83</v>
      </c>
      <c r="AV159" s="13" t="s">
        <v>83</v>
      </c>
      <c r="AW159" s="13" t="s">
        <v>32</v>
      </c>
      <c r="AX159" s="13" t="s">
        <v>70</v>
      </c>
      <c r="AY159" s="260" t="s">
        <v>322</v>
      </c>
    </row>
    <row r="160" spans="1:51" s="14" customFormat="1" ht="12">
      <c r="A160" s="14"/>
      <c r="B160" s="261"/>
      <c r="C160" s="262"/>
      <c r="D160" s="246" t="s">
        <v>332</v>
      </c>
      <c r="E160" s="263" t="s">
        <v>19</v>
      </c>
      <c r="F160" s="264" t="s">
        <v>336</v>
      </c>
      <c r="G160" s="262"/>
      <c r="H160" s="265">
        <v>83.5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332</v>
      </c>
      <c r="AU160" s="271" t="s">
        <v>83</v>
      </c>
      <c r="AV160" s="14" t="s">
        <v>328</v>
      </c>
      <c r="AW160" s="14" t="s">
        <v>32</v>
      </c>
      <c r="AX160" s="14" t="s">
        <v>70</v>
      </c>
      <c r="AY160" s="271" t="s">
        <v>322</v>
      </c>
    </row>
    <row r="161" spans="1:51" s="13" customFormat="1" ht="12">
      <c r="A161" s="13"/>
      <c r="B161" s="250"/>
      <c r="C161" s="251"/>
      <c r="D161" s="246" t="s">
        <v>332</v>
      </c>
      <c r="E161" s="252" t="s">
        <v>19</v>
      </c>
      <c r="F161" s="253" t="s">
        <v>4774</v>
      </c>
      <c r="G161" s="251"/>
      <c r="H161" s="254">
        <v>86.84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332</v>
      </c>
      <c r="AU161" s="260" t="s">
        <v>83</v>
      </c>
      <c r="AV161" s="13" t="s">
        <v>83</v>
      </c>
      <c r="AW161" s="13" t="s">
        <v>32</v>
      </c>
      <c r="AX161" s="13" t="s">
        <v>77</v>
      </c>
      <c r="AY161" s="260" t="s">
        <v>322</v>
      </c>
    </row>
    <row r="162" spans="1:65" s="2" customFormat="1" ht="16.5" customHeight="1">
      <c r="A162" s="40"/>
      <c r="B162" s="41"/>
      <c r="C162" s="272" t="s">
        <v>406</v>
      </c>
      <c r="D162" s="272" t="s">
        <v>366</v>
      </c>
      <c r="E162" s="273" t="s">
        <v>575</v>
      </c>
      <c r="F162" s="274" t="s">
        <v>576</v>
      </c>
      <c r="G162" s="275" t="s">
        <v>128</v>
      </c>
      <c r="H162" s="276">
        <v>86.84</v>
      </c>
      <c r="I162" s="277"/>
      <c r="J162" s="278">
        <f>ROUND(I162*H162,2)</f>
        <v>0</v>
      </c>
      <c r="K162" s="274" t="s">
        <v>327</v>
      </c>
      <c r="L162" s="279"/>
      <c r="M162" s="280" t="s">
        <v>19</v>
      </c>
      <c r="N162" s="281" t="s">
        <v>42</v>
      </c>
      <c r="O162" s="86"/>
      <c r="P162" s="242">
        <f>O162*H162</f>
        <v>0</v>
      </c>
      <c r="Q162" s="242">
        <v>0.161</v>
      </c>
      <c r="R162" s="242">
        <f>Q162*H162</f>
        <v>13.981240000000001</v>
      </c>
      <c r="S162" s="242">
        <v>0</v>
      </c>
      <c r="T162" s="24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4" t="s">
        <v>365</v>
      </c>
      <c r="AT162" s="244" t="s">
        <v>366</v>
      </c>
      <c r="AU162" s="244" t="s">
        <v>83</v>
      </c>
      <c r="AY162" s="19" t="s">
        <v>322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9" t="s">
        <v>83</v>
      </c>
      <c r="BK162" s="245">
        <f>ROUND(I162*H162,2)</f>
        <v>0</v>
      </c>
      <c r="BL162" s="19" t="s">
        <v>328</v>
      </c>
      <c r="BM162" s="244" t="s">
        <v>4775</v>
      </c>
    </row>
    <row r="163" spans="1:47" s="2" customFormat="1" ht="12">
      <c r="A163" s="40"/>
      <c r="B163" s="41"/>
      <c r="C163" s="42"/>
      <c r="D163" s="246" t="s">
        <v>330</v>
      </c>
      <c r="E163" s="42"/>
      <c r="F163" s="247" t="s">
        <v>576</v>
      </c>
      <c r="G163" s="42"/>
      <c r="H163" s="42"/>
      <c r="I163" s="150"/>
      <c r="J163" s="42"/>
      <c r="K163" s="42"/>
      <c r="L163" s="46"/>
      <c r="M163" s="248"/>
      <c r="N163" s="24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330</v>
      </c>
      <c r="AU163" s="19" t="s">
        <v>83</v>
      </c>
    </row>
    <row r="164" spans="1:51" s="13" customFormat="1" ht="12">
      <c r="A164" s="13"/>
      <c r="B164" s="250"/>
      <c r="C164" s="251"/>
      <c r="D164" s="246" t="s">
        <v>332</v>
      </c>
      <c r="E164" s="252" t="s">
        <v>4729</v>
      </c>
      <c r="F164" s="253" t="s">
        <v>4772</v>
      </c>
      <c r="G164" s="251"/>
      <c r="H164" s="254">
        <v>82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332</v>
      </c>
      <c r="AU164" s="260" t="s">
        <v>83</v>
      </c>
      <c r="AV164" s="13" t="s">
        <v>83</v>
      </c>
      <c r="AW164" s="13" t="s">
        <v>32</v>
      </c>
      <c r="AX164" s="13" t="s">
        <v>70</v>
      </c>
      <c r="AY164" s="260" t="s">
        <v>322</v>
      </c>
    </row>
    <row r="165" spans="1:51" s="13" customFormat="1" ht="12">
      <c r="A165" s="13"/>
      <c r="B165" s="250"/>
      <c r="C165" s="251"/>
      <c r="D165" s="246" t="s">
        <v>332</v>
      </c>
      <c r="E165" s="252" t="s">
        <v>4734</v>
      </c>
      <c r="F165" s="253" t="s">
        <v>4773</v>
      </c>
      <c r="G165" s="251"/>
      <c r="H165" s="254">
        <v>1.5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332</v>
      </c>
      <c r="AU165" s="260" t="s">
        <v>83</v>
      </c>
      <c r="AV165" s="13" t="s">
        <v>83</v>
      </c>
      <c r="AW165" s="13" t="s">
        <v>32</v>
      </c>
      <c r="AX165" s="13" t="s">
        <v>70</v>
      </c>
      <c r="AY165" s="260" t="s">
        <v>322</v>
      </c>
    </row>
    <row r="166" spans="1:51" s="14" customFormat="1" ht="12">
      <c r="A166" s="14"/>
      <c r="B166" s="261"/>
      <c r="C166" s="262"/>
      <c r="D166" s="246" t="s">
        <v>332</v>
      </c>
      <c r="E166" s="263" t="s">
        <v>19</v>
      </c>
      <c r="F166" s="264" t="s">
        <v>336</v>
      </c>
      <c r="G166" s="262"/>
      <c r="H166" s="265">
        <v>83.5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332</v>
      </c>
      <c r="AU166" s="271" t="s">
        <v>83</v>
      </c>
      <c r="AV166" s="14" t="s">
        <v>328</v>
      </c>
      <c r="AW166" s="14" t="s">
        <v>32</v>
      </c>
      <c r="AX166" s="14" t="s">
        <v>70</v>
      </c>
      <c r="AY166" s="271" t="s">
        <v>322</v>
      </c>
    </row>
    <row r="167" spans="1:51" s="13" customFormat="1" ht="12">
      <c r="A167" s="13"/>
      <c r="B167" s="250"/>
      <c r="C167" s="251"/>
      <c r="D167" s="246" t="s">
        <v>332</v>
      </c>
      <c r="E167" s="252" t="s">
        <v>19</v>
      </c>
      <c r="F167" s="253" t="s">
        <v>4774</v>
      </c>
      <c r="G167" s="251"/>
      <c r="H167" s="254">
        <v>86.84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332</v>
      </c>
      <c r="AU167" s="260" t="s">
        <v>83</v>
      </c>
      <c r="AV167" s="13" t="s">
        <v>83</v>
      </c>
      <c r="AW167" s="13" t="s">
        <v>32</v>
      </c>
      <c r="AX167" s="13" t="s">
        <v>77</v>
      </c>
      <c r="AY167" s="260" t="s">
        <v>322</v>
      </c>
    </row>
    <row r="168" spans="1:65" s="2" customFormat="1" ht="21.75" customHeight="1">
      <c r="A168" s="40"/>
      <c r="B168" s="41"/>
      <c r="C168" s="233" t="s">
        <v>8</v>
      </c>
      <c r="D168" s="233" t="s">
        <v>324</v>
      </c>
      <c r="E168" s="234" t="s">
        <v>579</v>
      </c>
      <c r="F168" s="235" t="s">
        <v>580</v>
      </c>
      <c r="G168" s="236" t="s">
        <v>128</v>
      </c>
      <c r="H168" s="237">
        <v>164</v>
      </c>
      <c r="I168" s="238"/>
      <c r="J168" s="239">
        <f>ROUND(I168*H168,2)</f>
        <v>0</v>
      </c>
      <c r="K168" s="235" t="s">
        <v>327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328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328</v>
      </c>
      <c r="BM168" s="244" t="s">
        <v>4776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582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51" s="13" customFormat="1" ht="12">
      <c r="A170" s="13"/>
      <c r="B170" s="250"/>
      <c r="C170" s="251"/>
      <c r="D170" s="246" t="s">
        <v>332</v>
      </c>
      <c r="E170" s="252" t="s">
        <v>19</v>
      </c>
      <c r="F170" s="253" t="s">
        <v>4730</v>
      </c>
      <c r="G170" s="251"/>
      <c r="H170" s="254">
        <v>82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332</v>
      </c>
      <c r="AU170" s="260" t="s">
        <v>83</v>
      </c>
      <c r="AV170" s="13" t="s">
        <v>83</v>
      </c>
      <c r="AW170" s="13" t="s">
        <v>32</v>
      </c>
      <c r="AX170" s="13" t="s">
        <v>70</v>
      </c>
      <c r="AY170" s="260" t="s">
        <v>322</v>
      </c>
    </row>
    <row r="171" spans="1:51" s="13" customFormat="1" ht="12">
      <c r="A171" s="13"/>
      <c r="B171" s="250"/>
      <c r="C171" s="251"/>
      <c r="D171" s="246" t="s">
        <v>332</v>
      </c>
      <c r="E171" s="252" t="s">
        <v>19</v>
      </c>
      <c r="F171" s="253" t="s">
        <v>4729</v>
      </c>
      <c r="G171" s="251"/>
      <c r="H171" s="254">
        <v>82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332</v>
      </c>
      <c r="AU171" s="260" t="s">
        <v>83</v>
      </c>
      <c r="AV171" s="13" t="s">
        <v>83</v>
      </c>
      <c r="AW171" s="13" t="s">
        <v>32</v>
      </c>
      <c r="AX171" s="13" t="s">
        <v>70</v>
      </c>
      <c r="AY171" s="260" t="s">
        <v>322</v>
      </c>
    </row>
    <row r="172" spans="1:51" s="14" customFormat="1" ht="12">
      <c r="A172" s="14"/>
      <c r="B172" s="261"/>
      <c r="C172" s="262"/>
      <c r="D172" s="246" t="s">
        <v>332</v>
      </c>
      <c r="E172" s="263" t="s">
        <v>19</v>
      </c>
      <c r="F172" s="264" t="s">
        <v>336</v>
      </c>
      <c r="G172" s="262"/>
      <c r="H172" s="265">
        <v>164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332</v>
      </c>
      <c r="AU172" s="271" t="s">
        <v>83</v>
      </c>
      <c r="AV172" s="14" t="s">
        <v>328</v>
      </c>
      <c r="AW172" s="14" t="s">
        <v>32</v>
      </c>
      <c r="AX172" s="14" t="s">
        <v>77</v>
      </c>
      <c r="AY172" s="271" t="s">
        <v>322</v>
      </c>
    </row>
    <row r="173" spans="1:65" s="2" customFormat="1" ht="21.75" customHeight="1">
      <c r="A173" s="40"/>
      <c r="B173" s="41"/>
      <c r="C173" s="233" t="s">
        <v>418</v>
      </c>
      <c r="D173" s="233" t="s">
        <v>324</v>
      </c>
      <c r="E173" s="234" t="s">
        <v>4777</v>
      </c>
      <c r="F173" s="235" t="s">
        <v>4778</v>
      </c>
      <c r="G173" s="236" t="s">
        <v>128</v>
      </c>
      <c r="H173" s="237">
        <v>126</v>
      </c>
      <c r="I173" s="238"/>
      <c r="J173" s="239">
        <f>ROUND(I173*H173,2)</f>
        <v>0</v>
      </c>
      <c r="K173" s="235" t="s">
        <v>327</v>
      </c>
      <c r="L173" s="46"/>
      <c r="M173" s="240" t="s">
        <v>19</v>
      </c>
      <c r="N173" s="241" t="s">
        <v>42</v>
      </c>
      <c r="O173" s="86"/>
      <c r="P173" s="242">
        <f>O173*H173</f>
        <v>0</v>
      </c>
      <c r="Q173" s="242">
        <v>0.098</v>
      </c>
      <c r="R173" s="242">
        <f>Q173*H173</f>
        <v>12.348</v>
      </c>
      <c r="S173" s="242">
        <v>0</v>
      </c>
      <c r="T173" s="24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4" t="s">
        <v>328</v>
      </c>
      <c r="AT173" s="244" t="s">
        <v>324</v>
      </c>
      <c r="AU173" s="244" t="s">
        <v>83</v>
      </c>
      <c r="AY173" s="19" t="s">
        <v>322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9" t="s">
        <v>83</v>
      </c>
      <c r="BK173" s="245">
        <f>ROUND(I173*H173,2)</f>
        <v>0</v>
      </c>
      <c r="BL173" s="19" t="s">
        <v>328</v>
      </c>
      <c r="BM173" s="244" t="s">
        <v>4779</v>
      </c>
    </row>
    <row r="174" spans="1:47" s="2" customFormat="1" ht="12">
      <c r="A174" s="40"/>
      <c r="B174" s="41"/>
      <c r="C174" s="42"/>
      <c r="D174" s="246" t="s">
        <v>330</v>
      </c>
      <c r="E174" s="42"/>
      <c r="F174" s="247" t="s">
        <v>4780</v>
      </c>
      <c r="G174" s="42"/>
      <c r="H174" s="42"/>
      <c r="I174" s="150"/>
      <c r="J174" s="42"/>
      <c r="K174" s="42"/>
      <c r="L174" s="46"/>
      <c r="M174" s="248"/>
      <c r="N174" s="249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330</v>
      </c>
      <c r="AU174" s="19" t="s">
        <v>83</v>
      </c>
    </row>
    <row r="175" spans="1:65" s="2" customFormat="1" ht="16.5" customHeight="1">
      <c r="A175" s="40"/>
      <c r="B175" s="41"/>
      <c r="C175" s="272" t="s">
        <v>425</v>
      </c>
      <c r="D175" s="272" t="s">
        <v>366</v>
      </c>
      <c r="E175" s="273" t="s">
        <v>4781</v>
      </c>
      <c r="F175" s="274" t="s">
        <v>4782</v>
      </c>
      <c r="G175" s="275" t="s">
        <v>128</v>
      </c>
      <c r="H175" s="276">
        <v>131.04</v>
      </c>
      <c r="I175" s="277"/>
      <c r="J175" s="278">
        <f>ROUND(I175*H175,2)</f>
        <v>0</v>
      </c>
      <c r="K175" s="274" t="s">
        <v>327</v>
      </c>
      <c r="L175" s="279"/>
      <c r="M175" s="280" t="s">
        <v>19</v>
      </c>
      <c r="N175" s="281" t="s">
        <v>42</v>
      </c>
      <c r="O175" s="86"/>
      <c r="P175" s="242">
        <f>O175*H175</f>
        <v>0</v>
      </c>
      <c r="Q175" s="242">
        <v>0.1125</v>
      </c>
      <c r="R175" s="242">
        <f>Q175*H175</f>
        <v>14.741999999999999</v>
      </c>
      <c r="S175" s="242">
        <v>0</v>
      </c>
      <c r="T175" s="24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4" t="s">
        <v>365</v>
      </c>
      <c r="AT175" s="244" t="s">
        <v>366</v>
      </c>
      <c r="AU175" s="244" t="s">
        <v>83</v>
      </c>
      <c r="AY175" s="19" t="s">
        <v>322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9" t="s">
        <v>83</v>
      </c>
      <c r="BK175" s="245">
        <f>ROUND(I175*H175,2)</f>
        <v>0</v>
      </c>
      <c r="BL175" s="19" t="s">
        <v>328</v>
      </c>
      <c r="BM175" s="244" t="s">
        <v>4783</v>
      </c>
    </row>
    <row r="176" spans="1:47" s="2" customFormat="1" ht="12">
      <c r="A176" s="40"/>
      <c r="B176" s="41"/>
      <c r="C176" s="42"/>
      <c r="D176" s="246" t="s">
        <v>330</v>
      </c>
      <c r="E176" s="42"/>
      <c r="F176" s="247" t="s">
        <v>4782</v>
      </c>
      <c r="G176" s="42"/>
      <c r="H176" s="42"/>
      <c r="I176" s="150"/>
      <c r="J176" s="42"/>
      <c r="K176" s="42"/>
      <c r="L176" s="46"/>
      <c r="M176" s="248"/>
      <c r="N176" s="249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330</v>
      </c>
      <c r="AU176" s="19" t="s">
        <v>83</v>
      </c>
    </row>
    <row r="177" spans="1:51" s="13" customFormat="1" ht="12">
      <c r="A177" s="13"/>
      <c r="B177" s="250"/>
      <c r="C177" s="251"/>
      <c r="D177" s="246" t="s">
        <v>332</v>
      </c>
      <c r="E177" s="252" t="s">
        <v>4739</v>
      </c>
      <c r="F177" s="253" t="s">
        <v>4784</v>
      </c>
      <c r="G177" s="251"/>
      <c r="H177" s="254">
        <v>126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332</v>
      </c>
      <c r="AU177" s="260" t="s">
        <v>83</v>
      </c>
      <c r="AV177" s="13" t="s">
        <v>83</v>
      </c>
      <c r="AW177" s="13" t="s">
        <v>32</v>
      </c>
      <c r="AX177" s="13" t="s">
        <v>70</v>
      </c>
      <c r="AY177" s="260" t="s">
        <v>322</v>
      </c>
    </row>
    <row r="178" spans="1:51" s="14" customFormat="1" ht="12">
      <c r="A178" s="14"/>
      <c r="B178" s="261"/>
      <c r="C178" s="262"/>
      <c r="D178" s="246" t="s">
        <v>332</v>
      </c>
      <c r="E178" s="263" t="s">
        <v>19</v>
      </c>
      <c r="F178" s="264" t="s">
        <v>336</v>
      </c>
      <c r="G178" s="262"/>
      <c r="H178" s="265">
        <v>126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332</v>
      </c>
      <c r="AU178" s="271" t="s">
        <v>83</v>
      </c>
      <c r="AV178" s="14" t="s">
        <v>328</v>
      </c>
      <c r="AW178" s="14" t="s">
        <v>32</v>
      </c>
      <c r="AX178" s="14" t="s">
        <v>70</v>
      </c>
      <c r="AY178" s="271" t="s">
        <v>322</v>
      </c>
    </row>
    <row r="179" spans="1:51" s="13" customFormat="1" ht="12">
      <c r="A179" s="13"/>
      <c r="B179" s="250"/>
      <c r="C179" s="251"/>
      <c r="D179" s="246" t="s">
        <v>332</v>
      </c>
      <c r="E179" s="252" t="s">
        <v>19</v>
      </c>
      <c r="F179" s="253" t="s">
        <v>4785</v>
      </c>
      <c r="G179" s="251"/>
      <c r="H179" s="254">
        <v>131.04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332</v>
      </c>
      <c r="AU179" s="260" t="s">
        <v>83</v>
      </c>
      <c r="AV179" s="13" t="s">
        <v>83</v>
      </c>
      <c r="AW179" s="13" t="s">
        <v>32</v>
      </c>
      <c r="AX179" s="13" t="s">
        <v>77</v>
      </c>
      <c r="AY179" s="260" t="s">
        <v>322</v>
      </c>
    </row>
    <row r="180" spans="1:63" s="12" customFormat="1" ht="22.8" customHeight="1">
      <c r="A180" s="12"/>
      <c r="B180" s="217"/>
      <c r="C180" s="218"/>
      <c r="D180" s="219" t="s">
        <v>69</v>
      </c>
      <c r="E180" s="231" t="s">
        <v>371</v>
      </c>
      <c r="F180" s="231" t="s">
        <v>953</v>
      </c>
      <c r="G180" s="218"/>
      <c r="H180" s="218"/>
      <c r="I180" s="221"/>
      <c r="J180" s="232">
        <f>BK180</f>
        <v>0</v>
      </c>
      <c r="K180" s="218"/>
      <c r="L180" s="223"/>
      <c r="M180" s="224"/>
      <c r="N180" s="225"/>
      <c r="O180" s="225"/>
      <c r="P180" s="226">
        <f>SUM(P181:P191)</f>
        <v>0</v>
      </c>
      <c r="Q180" s="225"/>
      <c r="R180" s="226">
        <f>SUM(R181:R191)</f>
        <v>22.137655119999998</v>
      </c>
      <c r="S180" s="225"/>
      <c r="T180" s="227">
        <f>SUM(T181:T191)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8" t="s">
        <v>77</v>
      </c>
      <c r="AT180" s="229" t="s">
        <v>69</v>
      </c>
      <c r="AU180" s="229" t="s">
        <v>77</v>
      </c>
      <c r="AY180" s="228" t="s">
        <v>322</v>
      </c>
      <c r="BK180" s="230">
        <f>SUM(BK181:BK191)</f>
        <v>0</v>
      </c>
    </row>
    <row r="181" spans="1:65" s="2" customFormat="1" ht="21.75" customHeight="1">
      <c r="A181" s="40"/>
      <c r="B181" s="41"/>
      <c r="C181" s="233" t="s">
        <v>447</v>
      </c>
      <c r="D181" s="233" t="s">
        <v>324</v>
      </c>
      <c r="E181" s="234" t="s">
        <v>4786</v>
      </c>
      <c r="F181" s="235" t="s">
        <v>4787</v>
      </c>
      <c r="G181" s="236" t="s">
        <v>135</v>
      </c>
      <c r="H181" s="237">
        <v>92.5</v>
      </c>
      <c r="I181" s="238"/>
      <c r="J181" s="239">
        <f>ROUND(I181*H181,2)</f>
        <v>0</v>
      </c>
      <c r="K181" s="235" t="s">
        <v>327</v>
      </c>
      <c r="L181" s="46"/>
      <c r="M181" s="240" t="s">
        <v>19</v>
      </c>
      <c r="N181" s="241" t="s">
        <v>42</v>
      </c>
      <c r="O181" s="86"/>
      <c r="P181" s="242">
        <f>O181*H181</f>
        <v>0</v>
      </c>
      <c r="Q181" s="242">
        <v>0.1295</v>
      </c>
      <c r="R181" s="242">
        <f>Q181*H181</f>
        <v>11.97875</v>
      </c>
      <c r="S181" s="242">
        <v>0</v>
      </c>
      <c r="T181" s="24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4" t="s">
        <v>328</v>
      </c>
      <c r="AT181" s="244" t="s">
        <v>324</v>
      </c>
      <c r="AU181" s="244" t="s">
        <v>83</v>
      </c>
      <c r="AY181" s="19" t="s">
        <v>322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9" t="s">
        <v>83</v>
      </c>
      <c r="BK181" s="245">
        <f>ROUND(I181*H181,2)</f>
        <v>0</v>
      </c>
      <c r="BL181" s="19" t="s">
        <v>328</v>
      </c>
      <c r="BM181" s="244" t="s">
        <v>4788</v>
      </c>
    </row>
    <row r="182" spans="1:47" s="2" customFormat="1" ht="12">
      <c r="A182" s="40"/>
      <c r="B182" s="41"/>
      <c r="C182" s="42"/>
      <c r="D182" s="246" t="s">
        <v>330</v>
      </c>
      <c r="E182" s="42"/>
      <c r="F182" s="247" t="s">
        <v>4789</v>
      </c>
      <c r="G182" s="42"/>
      <c r="H182" s="42"/>
      <c r="I182" s="150"/>
      <c r="J182" s="42"/>
      <c r="K182" s="42"/>
      <c r="L182" s="46"/>
      <c r="M182" s="248"/>
      <c r="N182" s="24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330</v>
      </c>
      <c r="AU182" s="19" t="s">
        <v>83</v>
      </c>
    </row>
    <row r="183" spans="1:65" s="2" customFormat="1" ht="16.5" customHeight="1">
      <c r="A183" s="40"/>
      <c r="B183" s="41"/>
      <c r="C183" s="272" t="s">
        <v>455</v>
      </c>
      <c r="D183" s="272" t="s">
        <v>366</v>
      </c>
      <c r="E183" s="273" t="s">
        <v>4790</v>
      </c>
      <c r="F183" s="274" t="s">
        <v>4791</v>
      </c>
      <c r="G183" s="275" t="s">
        <v>135</v>
      </c>
      <c r="H183" s="276">
        <v>85.575</v>
      </c>
      <c r="I183" s="277"/>
      <c r="J183" s="278">
        <f>ROUND(I183*H183,2)</f>
        <v>0</v>
      </c>
      <c r="K183" s="274" t="s">
        <v>327</v>
      </c>
      <c r="L183" s="279"/>
      <c r="M183" s="280" t="s">
        <v>19</v>
      </c>
      <c r="N183" s="281" t="s">
        <v>42</v>
      </c>
      <c r="O183" s="86"/>
      <c r="P183" s="242">
        <f>O183*H183</f>
        <v>0</v>
      </c>
      <c r="Q183" s="242">
        <v>0.022</v>
      </c>
      <c r="R183" s="242">
        <f>Q183*H183</f>
        <v>1.88265</v>
      </c>
      <c r="S183" s="242">
        <v>0</v>
      </c>
      <c r="T183" s="243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4" t="s">
        <v>365</v>
      </c>
      <c r="AT183" s="244" t="s">
        <v>366</v>
      </c>
      <c r="AU183" s="244" t="s">
        <v>83</v>
      </c>
      <c r="AY183" s="19" t="s">
        <v>322</v>
      </c>
      <c r="BE183" s="245">
        <f>IF(N183="základní",J183,0)</f>
        <v>0</v>
      </c>
      <c r="BF183" s="245">
        <f>IF(N183="snížená",J183,0)</f>
        <v>0</v>
      </c>
      <c r="BG183" s="245">
        <f>IF(N183="zákl. přenesená",J183,0)</f>
        <v>0</v>
      </c>
      <c r="BH183" s="245">
        <f>IF(N183="sníž. přenesená",J183,0)</f>
        <v>0</v>
      </c>
      <c r="BI183" s="245">
        <f>IF(N183="nulová",J183,0)</f>
        <v>0</v>
      </c>
      <c r="BJ183" s="19" t="s">
        <v>83</v>
      </c>
      <c r="BK183" s="245">
        <f>ROUND(I183*H183,2)</f>
        <v>0</v>
      </c>
      <c r="BL183" s="19" t="s">
        <v>328</v>
      </c>
      <c r="BM183" s="244" t="s">
        <v>4792</v>
      </c>
    </row>
    <row r="184" spans="1:47" s="2" customFormat="1" ht="12">
      <c r="A184" s="40"/>
      <c r="B184" s="41"/>
      <c r="C184" s="42"/>
      <c r="D184" s="246" t="s">
        <v>330</v>
      </c>
      <c r="E184" s="42"/>
      <c r="F184" s="247" t="s">
        <v>4791</v>
      </c>
      <c r="G184" s="42"/>
      <c r="H184" s="42"/>
      <c r="I184" s="150"/>
      <c r="J184" s="42"/>
      <c r="K184" s="42"/>
      <c r="L184" s="46"/>
      <c r="M184" s="248"/>
      <c r="N184" s="249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330</v>
      </c>
      <c r="AU184" s="19" t="s">
        <v>83</v>
      </c>
    </row>
    <row r="185" spans="1:51" s="13" customFormat="1" ht="12">
      <c r="A185" s="13"/>
      <c r="B185" s="250"/>
      <c r="C185" s="251"/>
      <c r="D185" s="246" t="s">
        <v>332</v>
      </c>
      <c r="E185" s="252" t="s">
        <v>19</v>
      </c>
      <c r="F185" s="253" t="s">
        <v>4793</v>
      </c>
      <c r="G185" s="251"/>
      <c r="H185" s="254">
        <v>76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332</v>
      </c>
      <c r="AU185" s="260" t="s">
        <v>83</v>
      </c>
      <c r="AV185" s="13" t="s">
        <v>83</v>
      </c>
      <c r="AW185" s="13" t="s">
        <v>32</v>
      </c>
      <c r="AX185" s="13" t="s">
        <v>70</v>
      </c>
      <c r="AY185" s="260" t="s">
        <v>322</v>
      </c>
    </row>
    <row r="186" spans="1:51" s="13" customFormat="1" ht="12">
      <c r="A186" s="13"/>
      <c r="B186" s="250"/>
      <c r="C186" s="251"/>
      <c r="D186" s="246" t="s">
        <v>332</v>
      </c>
      <c r="E186" s="252" t="s">
        <v>19</v>
      </c>
      <c r="F186" s="253" t="s">
        <v>4794</v>
      </c>
      <c r="G186" s="251"/>
      <c r="H186" s="254">
        <v>5.5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332</v>
      </c>
      <c r="AU186" s="260" t="s">
        <v>83</v>
      </c>
      <c r="AV186" s="13" t="s">
        <v>83</v>
      </c>
      <c r="AW186" s="13" t="s">
        <v>32</v>
      </c>
      <c r="AX186" s="13" t="s">
        <v>70</v>
      </c>
      <c r="AY186" s="260" t="s">
        <v>322</v>
      </c>
    </row>
    <row r="187" spans="1:51" s="14" customFormat="1" ht="12">
      <c r="A187" s="14"/>
      <c r="B187" s="261"/>
      <c r="C187" s="262"/>
      <c r="D187" s="246" t="s">
        <v>332</v>
      </c>
      <c r="E187" s="263" t="s">
        <v>4732</v>
      </c>
      <c r="F187" s="264" t="s">
        <v>336</v>
      </c>
      <c r="G187" s="262"/>
      <c r="H187" s="265">
        <v>81.5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332</v>
      </c>
      <c r="AU187" s="271" t="s">
        <v>83</v>
      </c>
      <c r="AV187" s="14" t="s">
        <v>328</v>
      </c>
      <c r="AW187" s="14" t="s">
        <v>32</v>
      </c>
      <c r="AX187" s="14" t="s">
        <v>70</v>
      </c>
      <c r="AY187" s="271" t="s">
        <v>322</v>
      </c>
    </row>
    <row r="188" spans="1:51" s="13" customFormat="1" ht="12">
      <c r="A188" s="13"/>
      <c r="B188" s="250"/>
      <c r="C188" s="251"/>
      <c r="D188" s="246" t="s">
        <v>332</v>
      </c>
      <c r="E188" s="252" t="s">
        <v>19</v>
      </c>
      <c r="F188" s="253" t="s">
        <v>4795</v>
      </c>
      <c r="G188" s="251"/>
      <c r="H188" s="254">
        <v>85.575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332</v>
      </c>
      <c r="AU188" s="260" t="s">
        <v>83</v>
      </c>
      <c r="AV188" s="13" t="s">
        <v>83</v>
      </c>
      <c r="AW188" s="13" t="s">
        <v>32</v>
      </c>
      <c r="AX188" s="13" t="s">
        <v>77</v>
      </c>
      <c r="AY188" s="260" t="s">
        <v>322</v>
      </c>
    </row>
    <row r="189" spans="1:65" s="2" customFormat="1" ht="21.75" customHeight="1">
      <c r="A189" s="40"/>
      <c r="B189" s="41"/>
      <c r="C189" s="233" t="s">
        <v>464</v>
      </c>
      <c r="D189" s="233" t="s">
        <v>324</v>
      </c>
      <c r="E189" s="234" t="s">
        <v>4796</v>
      </c>
      <c r="F189" s="235" t="s">
        <v>4797</v>
      </c>
      <c r="G189" s="236" t="s">
        <v>131</v>
      </c>
      <c r="H189" s="237">
        <v>3.668</v>
      </c>
      <c r="I189" s="238"/>
      <c r="J189" s="239">
        <f>ROUND(I189*H189,2)</f>
        <v>0</v>
      </c>
      <c r="K189" s="235" t="s">
        <v>327</v>
      </c>
      <c r="L189" s="46"/>
      <c r="M189" s="240" t="s">
        <v>19</v>
      </c>
      <c r="N189" s="241" t="s">
        <v>42</v>
      </c>
      <c r="O189" s="86"/>
      <c r="P189" s="242">
        <f>O189*H189</f>
        <v>0</v>
      </c>
      <c r="Q189" s="242">
        <v>2.25634</v>
      </c>
      <c r="R189" s="242">
        <f>Q189*H189</f>
        <v>8.27625512</v>
      </c>
      <c r="S189" s="242">
        <v>0</v>
      </c>
      <c r="T189" s="243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4" t="s">
        <v>328</v>
      </c>
      <c r="AT189" s="244" t="s">
        <v>324</v>
      </c>
      <c r="AU189" s="244" t="s">
        <v>83</v>
      </c>
      <c r="AY189" s="19" t="s">
        <v>322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19" t="s">
        <v>83</v>
      </c>
      <c r="BK189" s="245">
        <f>ROUND(I189*H189,2)</f>
        <v>0</v>
      </c>
      <c r="BL189" s="19" t="s">
        <v>328</v>
      </c>
      <c r="BM189" s="244" t="s">
        <v>4798</v>
      </c>
    </row>
    <row r="190" spans="1:47" s="2" customFormat="1" ht="12">
      <c r="A190" s="40"/>
      <c r="B190" s="41"/>
      <c r="C190" s="42"/>
      <c r="D190" s="246" t="s">
        <v>330</v>
      </c>
      <c r="E190" s="42"/>
      <c r="F190" s="247" t="s">
        <v>4799</v>
      </c>
      <c r="G190" s="42"/>
      <c r="H190" s="42"/>
      <c r="I190" s="150"/>
      <c r="J190" s="42"/>
      <c r="K190" s="42"/>
      <c r="L190" s="46"/>
      <c r="M190" s="248"/>
      <c r="N190" s="249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330</v>
      </c>
      <c r="AU190" s="19" t="s">
        <v>83</v>
      </c>
    </row>
    <row r="191" spans="1:51" s="13" customFormat="1" ht="12">
      <c r="A191" s="13"/>
      <c r="B191" s="250"/>
      <c r="C191" s="251"/>
      <c r="D191" s="246" t="s">
        <v>332</v>
      </c>
      <c r="E191" s="252" t="s">
        <v>19</v>
      </c>
      <c r="F191" s="253" t="s">
        <v>4800</v>
      </c>
      <c r="G191" s="251"/>
      <c r="H191" s="254">
        <v>3.668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332</v>
      </c>
      <c r="AU191" s="260" t="s">
        <v>83</v>
      </c>
      <c r="AV191" s="13" t="s">
        <v>83</v>
      </c>
      <c r="AW191" s="13" t="s">
        <v>32</v>
      </c>
      <c r="AX191" s="13" t="s">
        <v>77</v>
      </c>
      <c r="AY191" s="260" t="s">
        <v>322</v>
      </c>
    </row>
    <row r="192" spans="1:63" s="12" customFormat="1" ht="22.8" customHeight="1">
      <c r="A192" s="12"/>
      <c r="B192" s="217"/>
      <c r="C192" s="218"/>
      <c r="D192" s="219" t="s">
        <v>69</v>
      </c>
      <c r="E192" s="231" t="s">
        <v>1460</v>
      </c>
      <c r="F192" s="231" t="s">
        <v>1461</v>
      </c>
      <c r="G192" s="218"/>
      <c r="H192" s="218"/>
      <c r="I192" s="221"/>
      <c r="J192" s="232">
        <f>BK192</f>
        <v>0</v>
      </c>
      <c r="K192" s="218"/>
      <c r="L192" s="223"/>
      <c r="M192" s="224"/>
      <c r="N192" s="225"/>
      <c r="O192" s="225"/>
      <c r="P192" s="226">
        <f>SUM(P193:P194)</f>
        <v>0</v>
      </c>
      <c r="Q192" s="225"/>
      <c r="R192" s="226">
        <f>SUM(R193:R194)</f>
        <v>0</v>
      </c>
      <c r="S192" s="225"/>
      <c r="T192" s="227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8" t="s">
        <v>77</v>
      </c>
      <c r="AT192" s="229" t="s">
        <v>69</v>
      </c>
      <c r="AU192" s="229" t="s">
        <v>77</v>
      </c>
      <c r="AY192" s="228" t="s">
        <v>322</v>
      </c>
      <c r="BK192" s="230">
        <f>SUM(BK193:BK194)</f>
        <v>0</v>
      </c>
    </row>
    <row r="193" spans="1:65" s="2" customFormat="1" ht="21.75" customHeight="1">
      <c r="A193" s="40"/>
      <c r="B193" s="41"/>
      <c r="C193" s="233" t="s">
        <v>7</v>
      </c>
      <c r="D193" s="233" t="s">
        <v>324</v>
      </c>
      <c r="E193" s="234" t="s">
        <v>4801</v>
      </c>
      <c r="F193" s="235" t="s">
        <v>4802</v>
      </c>
      <c r="G193" s="236" t="s">
        <v>160</v>
      </c>
      <c r="H193" s="237">
        <v>97.837</v>
      </c>
      <c r="I193" s="238"/>
      <c r="J193" s="239">
        <f>ROUND(I193*H193,2)</f>
        <v>0</v>
      </c>
      <c r="K193" s="235" t="s">
        <v>327</v>
      </c>
      <c r="L193" s="46"/>
      <c r="M193" s="240" t="s">
        <v>19</v>
      </c>
      <c r="N193" s="241" t="s">
        <v>42</v>
      </c>
      <c r="O193" s="86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4" t="s">
        <v>328</v>
      </c>
      <c r="AT193" s="244" t="s">
        <v>324</v>
      </c>
      <c r="AU193" s="244" t="s">
        <v>83</v>
      </c>
      <c r="AY193" s="19" t="s">
        <v>322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9" t="s">
        <v>83</v>
      </c>
      <c r="BK193" s="245">
        <f>ROUND(I193*H193,2)</f>
        <v>0</v>
      </c>
      <c r="BL193" s="19" t="s">
        <v>328</v>
      </c>
      <c r="BM193" s="244" t="s">
        <v>4803</v>
      </c>
    </row>
    <row r="194" spans="1:47" s="2" customFormat="1" ht="12">
      <c r="A194" s="40"/>
      <c r="B194" s="41"/>
      <c r="C194" s="42"/>
      <c r="D194" s="246" t="s">
        <v>330</v>
      </c>
      <c r="E194" s="42"/>
      <c r="F194" s="247" t="s">
        <v>4804</v>
      </c>
      <c r="G194" s="42"/>
      <c r="H194" s="42"/>
      <c r="I194" s="150"/>
      <c r="J194" s="42"/>
      <c r="K194" s="42"/>
      <c r="L194" s="46"/>
      <c r="M194" s="308"/>
      <c r="N194" s="309"/>
      <c r="O194" s="310"/>
      <c r="P194" s="310"/>
      <c r="Q194" s="310"/>
      <c r="R194" s="310"/>
      <c r="S194" s="310"/>
      <c r="T194" s="311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330</v>
      </c>
      <c r="AU194" s="19" t="s">
        <v>83</v>
      </c>
    </row>
    <row r="195" spans="1:31" s="2" customFormat="1" ht="6.95" customHeight="1">
      <c r="A195" s="40"/>
      <c r="B195" s="61"/>
      <c r="C195" s="62"/>
      <c r="D195" s="62"/>
      <c r="E195" s="62"/>
      <c r="F195" s="62"/>
      <c r="G195" s="62"/>
      <c r="H195" s="62"/>
      <c r="I195" s="180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password="CC35" sheet="1" objects="1" scenarios="1" formatColumns="0" formatRows="0" autoFilter="0"/>
  <autoFilter ref="C84:K19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1:31" s="2" customFormat="1" ht="12" customHeight="1">
      <c r="A8" s="40"/>
      <c r="B8" s="46"/>
      <c r="C8" s="40"/>
      <c r="D8" s="148" t="s">
        <v>143</v>
      </c>
      <c r="E8" s="40"/>
      <c r="F8" s="40"/>
      <c r="G8" s="40"/>
      <c r="H8" s="40"/>
      <c r="I8" s="150"/>
      <c r="J8" s="40"/>
      <c r="K8" s="40"/>
      <c r="L8" s="15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2" t="s">
        <v>4805</v>
      </c>
      <c r="F9" s="40"/>
      <c r="G9" s="40"/>
      <c r="H9" s="40"/>
      <c r="I9" s="150"/>
      <c r="J9" s="40"/>
      <c r="K9" s="40"/>
      <c r="L9" s="15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0"/>
      <c r="J10" s="40"/>
      <c r="K10" s="40"/>
      <c r="L10" s="1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8" t="s">
        <v>18</v>
      </c>
      <c r="E11" s="40"/>
      <c r="F11" s="135" t="s">
        <v>19</v>
      </c>
      <c r="G11" s="40"/>
      <c r="H11" s="40"/>
      <c r="I11" s="153" t="s">
        <v>20</v>
      </c>
      <c r="J11" s="135" t="s">
        <v>19</v>
      </c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21</v>
      </c>
      <c r="E12" s="40"/>
      <c r="F12" s="135" t="s">
        <v>22</v>
      </c>
      <c r="G12" s="40"/>
      <c r="H12" s="40"/>
      <c r="I12" s="153" t="s">
        <v>23</v>
      </c>
      <c r="J12" s="154" t="str">
        <f>'Rekapitulace stavby'!AN8</f>
        <v>17. 4. 2020</v>
      </c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8" t="s">
        <v>25</v>
      </c>
      <c r="E14" s="40"/>
      <c r="F14" s="40"/>
      <c r="G14" s="40"/>
      <c r="H14" s="40"/>
      <c r="I14" s="153" t="s">
        <v>26</v>
      </c>
      <c r="J14" s="135" t="s">
        <v>19</v>
      </c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53" t="s">
        <v>28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0"/>
      <c r="J16" s="40"/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8" t="s">
        <v>29</v>
      </c>
      <c r="E17" s="40"/>
      <c r="F17" s="40"/>
      <c r="G17" s="40"/>
      <c r="H17" s="40"/>
      <c r="I17" s="153" t="s">
        <v>26</v>
      </c>
      <c r="J17" s="35" t="str">
        <f>'Rekapitulace stavby'!AN13</f>
        <v>Vyplň údaj</v>
      </c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3" t="s">
        <v>28</v>
      </c>
      <c r="J18" s="35" t="str">
        <f>'Rekapitulace stavby'!AN14</f>
        <v>Vyplň údaj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0"/>
      <c r="J19" s="40"/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8" t="s">
        <v>31</v>
      </c>
      <c r="E20" s="40"/>
      <c r="F20" s="40"/>
      <c r="G20" s="40"/>
      <c r="H20" s="40"/>
      <c r="I20" s="153" t="s">
        <v>26</v>
      </c>
      <c r="J20" s="135" t="s">
        <v>19</v>
      </c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27</v>
      </c>
      <c r="F21" s="40"/>
      <c r="G21" s="40"/>
      <c r="H21" s="40"/>
      <c r="I21" s="153" t="s">
        <v>28</v>
      </c>
      <c r="J21" s="135" t="s">
        <v>19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0"/>
      <c r="J22" s="40"/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8" t="s">
        <v>33</v>
      </c>
      <c r="E23" s="40"/>
      <c r="F23" s="40"/>
      <c r="G23" s="40"/>
      <c r="H23" s="40"/>
      <c r="I23" s="153" t="s">
        <v>26</v>
      </c>
      <c r="J23" s="135" t="s">
        <v>19</v>
      </c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27</v>
      </c>
      <c r="F24" s="40"/>
      <c r="G24" s="40"/>
      <c r="H24" s="40"/>
      <c r="I24" s="153" t="s">
        <v>28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0"/>
      <c r="J25" s="40"/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8" t="s">
        <v>34</v>
      </c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5"/>
      <c r="B27" s="156"/>
      <c r="C27" s="155"/>
      <c r="D27" s="155"/>
      <c r="E27" s="157" t="s">
        <v>19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0"/>
      <c r="J28" s="40"/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1"/>
      <c r="E29" s="161"/>
      <c r="F29" s="161"/>
      <c r="G29" s="161"/>
      <c r="H29" s="161"/>
      <c r="I29" s="162"/>
      <c r="J29" s="161"/>
      <c r="K29" s="161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3" t="s">
        <v>36</v>
      </c>
      <c r="E30" s="40"/>
      <c r="F30" s="40"/>
      <c r="G30" s="40"/>
      <c r="H30" s="40"/>
      <c r="I30" s="150"/>
      <c r="J30" s="164">
        <f>ROUND(J94,2)</f>
        <v>0</v>
      </c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1"/>
      <c r="E31" s="161"/>
      <c r="F31" s="161"/>
      <c r="G31" s="161"/>
      <c r="H31" s="161"/>
      <c r="I31" s="162"/>
      <c r="J31" s="161"/>
      <c r="K31" s="161"/>
      <c r="L31" s="15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5" t="s">
        <v>38</v>
      </c>
      <c r="G32" s="40"/>
      <c r="H32" s="40"/>
      <c r="I32" s="166" t="s">
        <v>37</v>
      </c>
      <c r="J32" s="165" t="s">
        <v>39</v>
      </c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7" t="s">
        <v>40</v>
      </c>
      <c r="E33" s="148" t="s">
        <v>41</v>
      </c>
      <c r="F33" s="168">
        <f>ROUND((SUM(BE94:BE194)),2)</f>
        <v>0</v>
      </c>
      <c r="G33" s="40"/>
      <c r="H33" s="40"/>
      <c r="I33" s="169">
        <v>0.21</v>
      </c>
      <c r="J33" s="168">
        <f>ROUND(((SUM(BE94:BE194))*I33),2)</f>
        <v>0</v>
      </c>
      <c r="K33" s="4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8" t="s">
        <v>42</v>
      </c>
      <c r="F34" s="168">
        <f>ROUND((SUM(BF94:BF194)),2)</f>
        <v>0</v>
      </c>
      <c r="G34" s="40"/>
      <c r="H34" s="40"/>
      <c r="I34" s="169">
        <v>0.15</v>
      </c>
      <c r="J34" s="168">
        <f>ROUND(((SUM(BF94:BF194))*I34),2)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8" t="s">
        <v>43</v>
      </c>
      <c r="F35" s="168">
        <f>ROUND((SUM(BG94:BG194)),2)</f>
        <v>0</v>
      </c>
      <c r="G35" s="40"/>
      <c r="H35" s="40"/>
      <c r="I35" s="169">
        <v>0.21</v>
      </c>
      <c r="J35" s="168">
        <f>0</f>
        <v>0</v>
      </c>
      <c r="K35" s="4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8" t="s">
        <v>44</v>
      </c>
      <c r="F36" s="168">
        <f>ROUND((SUM(BH94:BH194)),2)</f>
        <v>0</v>
      </c>
      <c r="G36" s="40"/>
      <c r="H36" s="40"/>
      <c r="I36" s="169">
        <v>0.15</v>
      </c>
      <c r="J36" s="168">
        <f>0</f>
        <v>0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8" t="s">
        <v>45</v>
      </c>
      <c r="F37" s="168">
        <f>ROUND((SUM(BI94:BI194)),2)</f>
        <v>0</v>
      </c>
      <c r="G37" s="40"/>
      <c r="H37" s="40"/>
      <c r="I37" s="169">
        <v>0</v>
      </c>
      <c r="J37" s="168">
        <f>0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0"/>
      <c r="J38" s="40"/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0"/>
      <c r="D39" s="171" t="s">
        <v>46</v>
      </c>
      <c r="E39" s="172"/>
      <c r="F39" s="172"/>
      <c r="G39" s="173" t="s">
        <v>47</v>
      </c>
      <c r="H39" s="174" t="s">
        <v>48</v>
      </c>
      <c r="I39" s="175"/>
      <c r="J39" s="176">
        <f>SUM(J30:J37)</f>
        <v>0</v>
      </c>
      <c r="K39" s="177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8"/>
      <c r="C40" s="179"/>
      <c r="D40" s="179"/>
      <c r="E40" s="179"/>
      <c r="F40" s="179"/>
      <c r="G40" s="179"/>
      <c r="H40" s="179"/>
      <c r="I40" s="180"/>
      <c r="J40" s="179"/>
      <c r="K40" s="179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81"/>
      <c r="C44" s="182"/>
      <c r="D44" s="182"/>
      <c r="E44" s="182"/>
      <c r="F44" s="182"/>
      <c r="G44" s="182"/>
      <c r="H44" s="182"/>
      <c r="I44" s="183"/>
      <c r="J44" s="182"/>
      <c r="K44" s="182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227</v>
      </c>
      <c r="D45" s="42"/>
      <c r="E45" s="42"/>
      <c r="F45" s="42"/>
      <c r="G45" s="42"/>
      <c r="H45" s="42"/>
      <c r="I45" s="150"/>
      <c r="J45" s="42"/>
      <c r="K45" s="42"/>
      <c r="L45" s="15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50"/>
      <c r="J46" s="42"/>
      <c r="K46" s="42"/>
      <c r="L46" s="15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50"/>
      <c r="J47" s="42"/>
      <c r="K47" s="42"/>
      <c r="L47" s="15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84" t="str">
        <f>E7</f>
        <v>Rekonstrukce BD 244</v>
      </c>
      <c r="F48" s="34"/>
      <c r="G48" s="34"/>
      <c r="H48" s="34"/>
      <c r="I48" s="150"/>
      <c r="J48" s="42"/>
      <c r="K48" s="4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IO.02 - Vodovodní přípojka</v>
      </c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Heřmanův Městec</v>
      </c>
      <c r="G52" s="42"/>
      <c r="H52" s="42"/>
      <c r="I52" s="153" t="s">
        <v>23</v>
      </c>
      <c r="J52" s="74" t="str">
        <f>IF(J12="","",J12)</f>
        <v>17. 4. 2020</v>
      </c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50"/>
      <c r="J53" s="42"/>
      <c r="K53" s="42"/>
      <c r="L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53" t="s">
        <v>31</v>
      </c>
      <c r="J54" s="38" t="str">
        <f>E21</f>
        <v xml:space="preserve"> </v>
      </c>
      <c r="K54" s="42"/>
      <c r="L54" s="15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53" t="s">
        <v>33</v>
      </c>
      <c r="J55" s="38" t="str">
        <f>E24</f>
        <v xml:space="preserve"> </v>
      </c>
      <c r="K55" s="42"/>
      <c r="L55" s="15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85" t="s">
        <v>255</v>
      </c>
      <c r="D57" s="186"/>
      <c r="E57" s="186"/>
      <c r="F57" s="186"/>
      <c r="G57" s="186"/>
      <c r="H57" s="186"/>
      <c r="I57" s="187"/>
      <c r="J57" s="188" t="s">
        <v>256</v>
      </c>
      <c r="K57" s="186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89" t="s">
        <v>68</v>
      </c>
      <c r="D59" s="42"/>
      <c r="E59" s="42"/>
      <c r="F59" s="42"/>
      <c r="G59" s="42"/>
      <c r="H59" s="42"/>
      <c r="I59" s="150"/>
      <c r="J59" s="104">
        <f>J94</f>
        <v>0</v>
      </c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261</v>
      </c>
    </row>
    <row r="60" spans="1:31" s="9" customFormat="1" ht="24.95" customHeight="1">
      <c r="A60" s="9"/>
      <c r="B60" s="190"/>
      <c r="C60" s="191"/>
      <c r="D60" s="192" t="s">
        <v>4806</v>
      </c>
      <c r="E60" s="193"/>
      <c r="F60" s="193"/>
      <c r="G60" s="193"/>
      <c r="H60" s="193"/>
      <c r="I60" s="194"/>
      <c r="J60" s="195">
        <f>J95</f>
        <v>0</v>
      </c>
      <c r="K60" s="191"/>
      <c r="L60" s="19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8"/>
      <c r="C61" s="127"/>
      <c r="D61" s="199" t="s">
        <v>4807</v>
      </c>
      <c r="E61" s="200"/>
      <c r="F61" s="200"/>
      <c r="G61" s="200"/>
      <c r="H61" s="200"/>
      <c r="I61" s="201"/>
      <c r="J61" s="202">
        <f>J96</f>
        <v>0</v>
      </c>
      <c r="K61" s="127"/>
      <c r="L61" s="20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8"/>
      <c r="C62" s="127"/>
      <c r="D62" s="199" t="s">
        <v>2807</v>
      </c>
      <c r="E62" s="200"/>
      <c r="F62" s="200"/>
      <c r="G62" s="200"/>
      <c r="H62" s="200"/>
      <c r="I62" s="201"/>
      <c r="J62" s="202">
        <f>J105</f>
        <v>0</v>
      </c>
      <c r="K62" s="127"/>
      <c r="L62" s="20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8"/>
      <c r="C63" s="127"/>
      <c r="D63" s="199" t="s">
        <v>2808</v>
      </c>
      <c r="E63" s="200"/>
      <c r="F63" s="200"/>
      <c r="G63" s="200"/>
      <c r="H63" s="200"/>
      <c r="I63" s="201"/>
      <c r="J63" s="202">
        <f>J109</f>
        <v>0</v>
      </c>
      <c r="K63" s="127"/>
      <c r="L63" s="20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8"/>
      <c r="C64" s="127"/>
      <c r="D64" s="199" t="s">
        <v>2809</v>
      </c>
      <c r="E64" s="200"/>
      <c r="F64" s="200"/>
      <c r="G64" s="200"/>
      <c r="H64" s="200"/>
      <c r="I64" s="201"/>
      <c r="J64" s="202">
        <f>J112</f>
        <v>0</v>
      </c>
      <c r="K64" s="127"/>
      <c r="L64" s="20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8"/>
      <c r="C65" s="127"/>
      <c r="D65" s="199" t="s">
        <v>2810</v>
      </c>
      <c r="E65" s="200"/>
      <c r="F65" s="200"/>
      <c r="G65" s="200"/>
      <c r="H65" s="200"/>
      <c r="I65" s="201"/>
      <c r="J65" s="202">
        <f>J119</f>
        <v>0</v>
      </c>
      <c r="K65" s="127"/>
      <c r="L65" s="20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8"/>
      <c r="C66" s="127"/>
      <c r="D66" s="199" t="s">
        <v>4808</v>
      </c>
      <c r="E66" s="200"/>
      <c r="F66" s="200"/>
      <c r="G66" s="200"/>
      <c r="H66" s="200"/>
      <c r="I66" s="201"/>
      <c r="J66" s="202">
        <f>J122</f>
        <v>0</v>
      </c>
      <c r="K66" s="127"/>
      <c r="L66" s="20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8"/>
      <c r="C67" s="127"/>
      <c r="D67" s="199" t="s">
        <v>2812</v>
      </c>
      <c r="E67" s="200"/>
      <c r="F67" s="200"/>
      <c r="G67" s="200"/>
      <c r="H67" s="200"/>
      <c r="I67" s="201"/>
      <c r="J67" s="202">
        <f>J125</f>
        <v>0</v>
      </c>
      <c r="K67" s="127"/>
      <c r="L67" s="20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8"/>
      <c r="C68" s="127"/>
      <c r="D68" s="199" t="s">
        <v>2814</v>
      </c>
      <c r="E68" s="200"/>
      <c r="F68" s="200"/>
      <c r="G68" s="200"/>
      <c r="H68" s="200"/>
      <c r="I68" s="201"/>
      <c r="J68" s="202">
        <f>J129</f>
        <v>0</v>
      </c>
      <c r="K68" s="127"/>
      <c r="L68" s="20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8"/>
      <c r="C69" s="127"/>
      <c r="D69" s="199" t="s">
        <v>2815</v>
      </c>
      <c r="E69" s="200"/>
      <c r="F69" s="200"/>
      <c r="G69" s="200"/>
      <c r="H69" s="200"/>
      <c r="I69" s="201"/>
      <c r="J69" s="202">
        <f>J156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8"/>
      <c r="C70" s="127"/>
      <c r="D70" s="199" t="s">
        <v>2817</v>
      </c>
      <c r="E70" s="200"/>
      <c r="F70" s="200"/>
      <c r="G70" s="200"/>
      <c r="H70" s="200"/>
      <c r="I70" s="201"/>
      <c r="J70" s="202">
        <f>J167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8"/>
      <c r="C71" s="127"/>
      <c r="D71" s="199" t="s">
        <v>4809</v>
      </c>
      <c r="E71" s="200"/>
      <c r="F71" s="200"/>
      <c r="G71" s="200"/>
      <c r="H71" s="200"/>
      <c r="I71" s="201"/>
      <c r="J71" s="202">
        <f>J178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4453</v>
      </c>
      <c r="E72" s="200"/>
      <c r="F72" s="200"/>
      <c r="G72" s="200"/>
      <c r="H72" s="200"/>
      <c r="I72" s="201"/>
      <c r="J72" s="202">
        <f>J181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2819</v>
      </c>
      <c r="E73" s="200"/>
      <c r="F73" s="200"/>
      <c r="G73" s="200"/>
      <c r="H73" s="200"/>
      <c r="I73" s="201"/>
      <c r="J73" s="202">
        <f>J184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8"/>
      <c r="C74" s="127"/>
      <c r="D74" s="199" t="s">
        <v>4810</v>
      </c>
      <c r="E74" s="200"/>
      <c r="F74" s="200"/>
      <c r="G74" s="200"/>
      <c r="H74" s="200"/>
      <c r="I74" s="201"/>
      <c r="J74" s="202">
        <f>J187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180"/>
      <c r="J76" s="62"/>
      <c r="K76" s="6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183"/>
      <c r="J80" s="64"/>
      <c r="K80" s="64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307</v>
      </c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84" t="str">
        <f>E7</f>
        <v>Rekonstrukce BD 244</v>
      </c>
      <c r="F84" s="34"/>
      <c r="G84" s="34"/>
      <c r="H84" s="34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143</v>
      </c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IO.02 - Vodovodní přípojka</v>
      </c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Heřmanův Městec</v>
      </c>
      <c r="G88" s="42"/>
      <c r="H88" s="42"/>
      <c r="I88" s="153" t="s">
        <v>23</v>
      </c>
      <c r="J88" s="74" t="str">
        <f>IF(J12="","",J12)</f>
        <v>17. 4. 2020</v>
      </c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E15</f>
        <v xml:space="preserve"> </v>
      </c>
      <c r="G90" s="42"/>
      <c r="H90" s="42"/>
      <c r="I90" s="153" t="s">
        <v>31</v>
      </c>
      <c r="J90" s="38" t="str">
        <f>E21</f>
        <v xml:space="preserve"> </v>
      </c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IF(E18="","",E18)</f>
        <v>Vyplň údaj</v>
      </c>
      <c r="G91" s="42"/>
      <c r="H91" s="42"/>
      <c r="I91" s="153" t="s">
        <v>33</v>
      </c>
      <c r="J91" s="38" t="str">
        <f>E24</f>
        <v xml:space="preserve"> 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205"/>
      <c r="B93" s="206"/>
      <c r="C93" s="207" t="s">
        <v>308</v>
      </c>
      <c r="D93" s="208" t="s">
        <v>55</v>
      </c>
      <c r="E93" s="208" t="s">
        <v>51</v>
      </c>
      <c r="F93" s="208" t="s">
        <v>52</v>
      </c>
      <c r="G93" s="208" t="s">
        <v>309</v>
      </c>
      <c r="H93" s="208" t="s">
        <v>310</v>
      </c>
      <c r="I93" s="209" t="s">
        <v>311</v>
      </c>
      <c r="J93" s="208" t="s">
        <v>256</v>
      </c>
      <c r="K93" s="210" t="s">
        <v>312</v>
      </c>
      <c r="L93" s="211"/>
      <c r="M93" s="94" t="s">
        <v>19</v>
      </c>
      <c r="N93" s="95" t="s">
        <v>40</v>
      </c>
      <c r="O93" s="95" t="s">
        <v>313</v>
      </c>
      <c r="P93" s="95" t="s">
        <v>314</v>
      </c>
      <c r="Q93" s="95" t="s">
        <v>315</v>
      </c>
      <c r="R93" s="95" t="s">
        <v>316</v>
      </c>
      <c r="S93" s="95" t="s">
        <v>317</v>
      </c>
      <c r="T93" s="96" t="s">
        <v>318</v>
      </c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</row>
    <row r="94" spans="1:63" s="2" customFormat="1" ht="22.8" customHeight="1">
      <c r="A94" s="40"/>
      <c r="B94" s="41"/>
      <c r="C94" s="101" t="s">
        <v>319</v>
      </c>
      <c r="D94" s="42"/>
      <c r="E94" s="42"/>
      <c r="F94" s="42"/>
      <c r="G94" s="42"/>
      <c r="H94" s="42"/>
      <c r="I94" s="150"/>
      <c r="J94" s="212">
        <f>BK94</f>
        <v>0</v>
      </c>
      <c r="K94" s="42"/>
      <c r="L94" s="46"/>
      <c r="M94" s="97"/>
      <c r="N94" s="213"/>
      <c r="O94" s="98"/>
      <c r="P94" s="214">
        <f>P95</f>
        <v>0</v>
      </c>
      <c r="Q94" s="98"/>
      <c r="R94" s="214">
        <f>R95</f>
        <v>8.290602000000002</v>
      </c>
      <c r="S94" s="98"/>
      <c r="T94" s="215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69</v>
      </c>
      <c r="AU94" s="19" t="s">
        <v>261</v>
      </c>
      <c r="BK94" s="216">
        <f>BK95</f>
        <v>0</v>
      </c>
    </row>
    <row r="95" spans="1:63" s="12" customFormat="1" ht="25.9" customHeight="1">
      <c r="A95" s="12"/>
      <c r="B95" s="217"/>
      <c r="C95" s="218"/>
      <c r="D95" s="219" t="s">
        <v>69</v>
      </c>
      <c r="E95" s="220" t="s">
        <v>134</v>
      </c>
      <c r="F95" s="220" t="s">
        <v>121</v>
      </c>
      <c r="G95" s="218"/>
      <c r="H95" s="218"/>
      <c r="I95" s="221"/>
      <c r="J95" s="222">
        <f>BK95</f>
        <v>0</v>
      </c>
      <c r="K95" s="218"/>
      <c r="L95" s="223"/>
      <c r="M95" s="224"/>
      <c r="N95" s="225"/>
      <c r="O95" s="225"/>
      <c r="P95" s="226">
        <f>P96+P105+P109+P112+P119+P122+P125+P129+P156+P167+P178+P181+P184+P187</f>
        <v>0</v>
      </c>
      <c r="Q95" s="225"/>
      <c r="R95" s="226">
        <f>R96+R105+R109+R112+R119+R122+R125+R129+R156+R167+R178+R181+R184+R187</f>
        <v>8.290602000000002</v>
      </c>
      <c r="S95" s="225"/>
      <c r="T95" s="227">
        <f>T96+T105+T109+T112+T119+T122+T125+T129+T156+T167+T178+T181+T184+T187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8" t="s">
        <v>83</v>
      </c>
      <c r="AT95" s="229" t="s">
        <v>69</v>
      </c>
      <c r="AU95" s="229" t="s">
        <v>70</v>
      </c>
      <c r="AY95" s="228" t="s">
        <v>322</v>
      </c>
      <c r="BK95" s="230">
        <f>BK96+BK105+BK109+BK112+BK119+BK122+BK125+BK129+BK156+BK167+BK178+BK181+BK184+BK187</f>
        <v>0</v>
      </c>
    </row>
    <row r="96" spans="1:63" s="12" customFormat="1" ht="22.8" customHeight="1">
      <c r="A96" s="12"/>
      <c r="B96" s="217"/>
      <c r="C96" s="218"/>
      <c r="D96" s="219" t="s">
        <v>69</v>
      </c>
      <c r="E96" s="231" t="s">
        <v>383</v>
      </c>
      <c r="F96" s="231" t="s">
        <v>4811</v>
      </c>
      <c r="G96" s="218"/>
      <c r="H96" s="218"/>
      <c r="I96" s="221"/>
      <c r="J96" s="232">
        <f>BK96</f>
        <v>0</v>
      </c>
      <c r="K96" s="218"/>
      <c r="L96" s="223"/>
      <c r="M96" s="224"/>
      <c r="N96" s="225"/>
      <c r="O96" s="225"/>
      <c r="P96" s="226">
        <f>SUM(P97:P104)</f>
        <v>0</v>
      </c>
      <c r="Q96" s="225"/>
      <c r="R96" s="226">
        <f>SUM(R97:R104)</f>
        <v>2.09059</v>
      </c>
      <c r="S96" s="225"/>
      <c r="T96" s="227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8" t="s">
        <v>83</v>
      </c>
      <c r="AT96" s="229" t="s">
        <v>69</v>
      </c>
      <c r="AU96" s="229" t="s">
        <v>77</v>
      </c>
      <c r="AY96" s="228" t="s">
        <v>322</v>
      </c>
      <c r="BK96" s="230">
        <f>SUM(BK97:BK104)</f>
        <v>0</v>
      </c>
    </row>
    <row r="97" spans="1:65" s="2" customFormat="1" ht="16.5" customHeight="1">
      <c r="A97" s="40"/>
      <c r="B97" s="41"/>
      <c r="C97" s="233" t="s">
        <v>70</v>
      </c>
      <c r="D97" s="233" t="s">
        <v>324</v>
      </c>
      <c r="E97" s="234" t="s">
        <v>4812</v>
      </c>
      <c r="F97" s="235" t="s">
        <v>4813</v>
      </c>
      <c r="G97" s="236" t="s">
        <v>128</v>
      </c>
      <c r="H97" s="237">
        <v>4</v>
      </c>
      <c r="I97" s="238"/>
      <c r="J97" s="239">
        <f>ROUND(I97*H97,2)</f>
        <v>0</v>
      </c>
      <c r="K97" s="235" t="s">
        <v>2824</v>
      </c>
      <c r="L97" s="46"/>
      <c r="M97" s="240" t="s">
        <v>19</v>
      </c>
      <c r="N97" s="241" t="s">
        <v>42</v>
      </c>
      <c r="O97" s="86"/>
      <c r="P97" s="242">
        <f>O97*H97</f>
        <v>0</v>
      </c>
      <c r="Q97" s="242">
        <v>0.417</v>
      </c>
      <c r="R97" s="242">
        <f>Q97*H97</f>
        <v>1.668</v>
      </c>
      <c r="S97" s="242">
        <v>0</v>
      </c>
      <c r="T97" s="243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4" t="s">
        <v>418</v>
      </c>
      <c r="AT97" s="244" t="s">
        <v>324</v>
      </c>
      <c r="AU97" s="244" t="s">
        <v>83</v>
      </c>
      <c r="AY97" s="19" t="s">
        <v>322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19" t="s">
        <v>83</v>
      </c>
      <c r="BK97" s="245">
        <f>ROUND(I97*H97,2)</f>
        <v>0</v>
      </c>
      <c r="BL97" s="19" t="s">
        <v>418</v>
      </c>
      <c r="BM97" s="244" t="s">
        <v>4814</v>
      </c>
    </row>
    <row r="98" spans="1:47" s="2" customFormat="1" ht="12">
      <c r="A98" s="40"/>
      <c r="B98" s="41"/>
      <c r="C98" s="42"/>
      <c r="D98" s="246" t="s">
        <v>330</v>
      </c>
      <c r="E98" s="42"/>
      <c r="F98" s="247" t="s">
        <v>4813</v>
      </c>
      <c r="G98" s="42"/>
      <c r="H98" s="42"/>
      <c r="I98" s="150"/>
      <c r="J98" s="42"/>
      <c r="K98" s="42"/>
      <c r="L98" s="46"/>
      <c r="M98" s="248"/>
      <c r="N98" s="249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330</v>
      </c>
      <c r="AU98" s="19" t="s">
        <v>83</v>
      </c>
    </row>
    <row r="99" spans="1:65" s="2" customFormat="1" ht="16.5" customHeight="1">
      <c r="A99" s="40"/>
      <c r="B99" s="41"/>
      <c r="C99" s="233" t="s">
        <v>70</v>
      </c>
      <c r="D99" s="233" t="s">
        <v>324</v>
      </c>
      <c r="E99" s="234" t="s">
        <v>4815</v>
      </c>
      <c r="F99" s="235" t="s">
        <v>4816</v>
      </c>
      <c r="G99" s="236" t="s">
        <v>135</v>
      </c>
      <c r="H99" s="237">
        <v>2</v>
      </c>
      <c r="I99" s="238"/>
      <c r="J99" s="239">
        <f>ROUND(I99*H99,2)</f>
        <v>0</v>
      </c>
      <c r="K99" s="235" t="s">
        <v>2824</v>
      </c>
      <c r="L99" s="46"/>
      <c r="M99" s="240" t="s">
        <v>19</v>
      </c>
      <c r="N99" s="241" t="s">
        <v>42</v>
      </c>
      <c r="O99" s="86"/>
      <c r="P99" s="242">
        <f>O99*H99</f>
        <v>0</v>
      </c>
      <c r="Q99" s="242">
        <v>0.145</v>
      </c>
      <c r="R99" s="242">
        <f>Q99*H99</f>
        <v>0.29</v>
      </c>
      <c r="S99" s="242">
        <v>0</v>
      </c>
      <c r="T99" s="24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4" t="s">
        <v>418</v>
      </c>
      <c r="AT99" s="244" t="s">
        <v>324</v>
      </c>
      <c r="AU99" s="244" t="s">
        <v>83</v>
      </c>
      <c r="AY99" s="19" t="s">
        <v>322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19" t="s">
        <v>83</v>
      </c>
      <c r="BK99" s="245">
        <f>ROUND(I99*H99,2)</f>
        <v>0</v>
      </c>
      <c r="BL99" s="19" t="s">
        <v>418</v>
      </c>
      <c r="BM99" s="244" t="s">
        <v>4817</v>
      </c>
    </row>
    <row r="100" spans="1:47" s="2" customFormat="1" ht="12">
      <c r="A100" s="40"/>
      <c r="B100" s="41"/>
      <c r="C100" s="42"/>
      <c r="D100" s="246" t="s">
        <v>330</v>
      </c>
      <c r="E100" s="42"/>
      <c r="F100" s="247" t="s">
        <v>4816</v>
      </c>
      <c r="G100" s="42"/>
      <c r="H100" s="42"/>
      <c r="I100" s="150"/>
      <c r="J100" s="42"/>
      <c r="K100" s="42"/>
      <c r="L100" s="46"/>
      <c r="M100" s="248"/>
      <c r="N100" s="249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330</v>
      </c>
      <c r="AU100" s="19" t="s">
        <v>83</v>
      </c>
    </row>
    <row r="101" spans="1:65" s="2" customFormat="1" ht="16.5" customHeight="1">
      <c r="A101" s="40"/>
      <c r="B101" s="41"/>
      <c r="C101" s="233" t="s">
        <v>70</v>
      </c>
      <c r="D101" s="233" t="s">
        <v>324</v>
      </c>
      <c r="E101" s="234" t="s">
        <v>4818</v>
      </c>
      <c r="F101" s="235" t="s">
        <v>4819</v>
      </c>
      <c r="G101" s="236" t="s">
        <v>135</v>
      </c>
      <c r="H101" s="237">
        <v>1</v>
      </c>
      <c r="I101" s="238"/>
      <c r="J101" s="239">
        <f>ROUND(I101*H101,2)</f>
        <v>0</v>
      </c>
      <c r="K101" s="235" t="s">
        <v>2824</v>
      </c>
      <c r="L101" s="46"/>
      <c r="M101" s="240" t="s">
        <v>19</v>
      </c>
      <c r="N101" s="241" t="s">
        <v>42</v>
      </c>
      <c r="O101" s="86"/>
      <c r="P101" s="242">
        <f>O101*H101</f>
        <v>0</v>
      </c>
      <c r="Q101" s="242">
        <v>0.00869</v>
      </c>
      <c r="R101" s="242">
        <f>Q101*H101</f>
        <v>0.00869</v>
      </c>
      <c r="S101" s="242">
        <v>0</v>
      </c>
      <c r="T101" s="24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4" t="s">
        <v>418</v>
      </c>
      <c r="AT101" s="244" t="s">
        <v>324</v>
      </c>
      <c r="AU101" s="244" t="s">
        <v>83</v>
      </c>
      <c r="AY101" s="19" t="s">
        <v>322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19" t="s">
        <v>83</v>
      </c>
      <c r="BK101" s="245">
        <f>ROUND(I101*H101,2)</f>
        <v>0</v>
      </c>
      <c r="BL101" s="19" t="s">
        <v>418</v>
      </c>
      <c r="BM101" s="244" t="s">
        <v>4820</v>
      </c>
    </row>
    <row r="102" spans="1:47" s="2" customFormat="1" ht="12">
      <c r="A102" s="40"/>
      <c r="B102" s="41"/>
      <c r="C102" s="42"/>
      <c r="D102" s="246" t="s">
        <v>330</v>
      </c>
      <c r="E102" s="42"/>
      <c r="F102" s="247" t="s">
        <v>4819</v>
      </c>
      <c r="G102" s="42"/>
      <c r="H102" s="42"/>
      <c r="I102" s="150"/>
      <c r="J102" s="42"/>
      <c r="K102" s="42"/>
      <c r="L102" s="46"/>
      <c r="M102" s="248"/>
      <c r="N102" s="249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330</v>
      </c>
      <c r="AU102" s="19" t="s">
        <v>83</v>
      </c>
    </row>
    <row r="103" spans="1:65" s="2" customFormat="1" ht="16.5" customHeight="1">
      <c r="A103" s="40"/>
      <c r="B103" s="41"/>
      <c r="C103" s="233" t="s">
        <v>70</v>
      </c>
      <c r="D103" s="233" t="s">
        <v>324</v>
      </c>
      <c r="E103" s="234" t="s">
        <v>4821</v>
      </c>
      <c r="F103" s="235" t="s">
        <v>4822</v>
      </c>
      <c r="G103" s="236" t="s">
        <v>135</v>
      </c>
      <c r="H103" s="237">
        <v>5</v>
      </c>
      <c r="I103" s="238"/>
      <c r="J103" s="239">
        <f>ROUND(I103*H103,2)</f>
        <v>0</v>
      </c>
      <c r="K103" s="235" t="s">
        <v>2824</v>
      </c>
      <c r="L103" s="46"/>
      <c r="M103" s="240" t="s">
        <v>19</v>
      </c>
      <c r="N103" s="241" t="s">
        <v>42</v>
      </c>
      <c r="O103" s="86"/>
      <c r="P103" s="242">
        <f>O103*H103</f>
        <v>0</v>
      </c>
      <c r="Q103" s="242">
        <v>0.02478</v>
      </c>
      <c r="R103" s="242">
        <f>Q103*H103</f>
        <v>0.1239</v>
      </c>
      <c r="S103" s="242">
        <v>0</v>
      </c>
      <c r="T103" s="24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4" t="s">
        <v>418</v>
      </c>
      <c r="AT103" s="244" t="s">
        <v>324</v>
      </c>
      <c r="AU103" s="244" t="s">
        <v>83</v>
      </c>
      <c r="AY103" s="19" t="s">
        <v>322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19" t="s">
        <v>83</v>
      </c>
      <c r="BK103" s="245">
        <f>ROUND(I103*H103,2)</f>
        <v>0</v>
      </c>
      <c r="BL103" s="19" t="s">
        <v>418</v>
      </c>
      <c r="BM103" s="244" t="s">
        <v>4823</v>
      </c>
    </row>
    <row r="104" spans="1:47" s="2" customFormat="1" ht="12">
      <c r="A104" s="40"/>
      <c r="B104" s="41"/>
      <c r="C104" s="42"/>
      <c r="D104" s="246" t="s">
        <v>330</v>
      </c>
      <c r="E104" s="42"/>
      <c r="F104" s="247" t="s">
        <v>4822</v>
      </c>
      <c r="G104" s="42"/>
      <c r="H104" s="42"/>
      <c r="I104" s="150"/>
      <c r="J104" s="42"/>
      <c r="K104" s="42"/>
      <c r="L104" s="46"/>
      <c r="M104" s="248"/>
      <c r="N104" s="249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330</v>
      </c>
      <c r="AU104" s="19" t="s">
        <v>83</v>
      </c>
    </row>
    <row r="105" spans="1:63" s="12" customFormat="1" ht="22.8" customHeight="1">
      <c r="A105" s="12"/>
      <c r="B105" s="217"/>
      <c r="C105" s="218"/>
      <c r="D105" s="219" t="s">
        <v>69</v>
      </c>
      <c r="E105" s="231" t="s">
        <v>398</v>
      </c>
      <c r="F105" s="231" t="s">
        <v>2821</v>
      </c>
      <c r="G105" s="218"/>
      <c r="H105" s="218"/>
      <c r="I105" s="221"/>
      <c r="J105" s="232">
        <f>BK105</f>
        <v>0</v>
      </c>
      <c r="K105" s="218"/>
      <c r="L105" s="223"/>
      <c r="M105" s="224"/>
      <c r="N105" s="225"/>
      <c r="O105" s="225"/>
      <c r="P105" s="226">
        <f>SUM(P106:P108)</f>
        <v>0</v>
      </c>
      <c r="Q105" s="225"/>
      <c r="R105" s="226">
        <f>SUM(R106:R108)</f>
        <v>0</v>
      </c>
      <c r="S105" s="225"/>
      <c r="T105" s="227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8" t="s">
        <v>83</v>
      </c>
      <c r="AT105" s="229" t="s">
        <v>69</v>
      </c>
      <c r="AU105" s="229" t="s">
        <v>77</v>
      </c>
      <c r="AY105" s="228" t="s">
        <v>322</v>
      </c>
      <c r="BK105" s="230">
        <f>SUM(BK106:BK108)</f>
        <v>0</v>
      </c>
    </row>
    <row r="106" spans="1:65" s="2" customFormat="1" ht="16.5" customHeight="1">
      <c r="A106" s="40"/>
      <c r="B106" s="41"/>
      <c r="C106" s="233" t="s">
        <v>70</v>
      </c>
      <c r="D106" s="233" t="s">
        <v>324</v>
      </c>
      <c r="E106" s="234" t="s">
        <v>4824</v>
      </c>
      <c r="F106" s="235" t="s">
        <v>4825</v>
      </c>
      <c r="G106" s="236" t="s">
        <v>131</v>
      </c>
      <c r="H106" s="237">
        <v>3.6</v>
      </c>
      <c r="I106" s="238"/>
      <c r="J106" s="239">
        <f>ROUND(I106*H106,2)</f>
        <v>0</v>
      </c>
      <c r="K106" s="235" t="s">
        <v>2824</v>
      </c>
      <c r="L106" s="46"/>
      <c r="M106" s="240" t="s">
        <v>19</v>
      </c>
      <c r="N106" s="241" t="s">
        <v>42</v>
      </c>
      <c r="O106" s="86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4" t="s">
        <v>418</v>
      </c>
      <c r="AT106" s="244" t="s">
        <v>324</v>
      </c>
      <c r="AU106" s="244" t="s">
        <v>83</v>
      </c>
      <c r="AY106" s="19" t="s">
        <v>322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19" t="s">
        <v>83</v>
      </c>
      <c r="BK106" s="245">
        <f>ROUND(I106*H106,2)</f>
        <v>0</v>
      </c>
      <c r="BL106" s="19" t="s">
        <v>418</v>
      </c>
      <c r="BM106" s="244" t="s">
        <v>4826</v>
      </c>
    </row>
    <row r="107" spans="1:47" s="2" customFormat="1" ht="12">
      <c r="A107" s="40"/>
      <c r="B107" s="41"/>
      <c r="C107" s="42"/>
      <c r="D107" s="246" t="s">
        <v>330</v>
      </c>
      <c r="E107" s="42"/>
      <c r="F107" s="247" t="s">
        <v>4825</v>
      </c>
      <c r="G107" s="42"/>
      <c r="H107" s="42"/>
      <c r="I107" s="150"/>
      <c r="J107" s="42"/>
      <c r="K107" s="42"/>
      <c r="L107" s="46"/>
      <c r="M107" s="248"/>
      <c r="N107" s="24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330</v>
      </c>
      <c r="AU107" s="19" t="s">
        <v>83</v>
      </c>
    </row>
    <row r="108" spans="1:47" s="2" customFormat="1" ht="12">
      <c r="A108" s="40"/>
      <c r="B108" s="41"/>
      <c r="C108" s="42"/>
      <c r="D108" s="246" t="s">
        <v>387</v>
      </c>
      <c r="E108" s="42"/>
      <c r="F108" s="282" t="s">
        <v>2826</v>
      </c>
      <c r="G108" s="42"/>
      <c r="H108" s="42"/>
      <c r="I108" s="150"/>
      <c r="J108" s="42"/>
      <c r="K108" s="42"/>
      <c r="L108" s="46"/>
      <c r="M108" s="248"/>
      <c r="N108" s="24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387</v>
      </c>
      <c r="AU108" s="19" t="s">
        <v>83</v>
      </c>
    </row>
    <row r="109" spans="1:63" s="12" customFormat="1" ht="22.8" customHeight="1">
      <c r="A109" s="12"/>
      <c r="B109" s="217"/>
      <c r="C109" s="218"/>
      <c r="D109" s="219" t="s">
        <v>69</v>
      </c>
      <c r="E109" s="231" t="s">
        <v>418</v>
      </c>
      <c r="F109" s="231" t="s">
        <v>2827</v>
      </c>
      <c r="G109" s="218"/>
      <c r="H109" s="218"/>
      <c r="I109" s="221"/>
      <c r="J109" s="232">
        <f>BK109</f>
        <v>0</v>
      </c>
      <c r="K109" s="218"/>
      <c r="L109" s="223"/>
      <c r="M109" s="224"/>
      <c r="N109" s="225"/>
      <c r="O109" s="225"/>
      <c r="P109" s="226">
        <f>SUM(P110:P111)</f>
        <v>0</v>
      </c>
      <c r="Q109" s="225"/>
      <c r="R109" s="226">
        <f>SUM(R110:R111)</f>
        <v>0</v>
      </c>
      <c r="S109" s="225"/>
      <c r="T109" s="227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8" t="s">
        <v>83</v>
      </c>
      <c r="AT109" s="229" t="s">
        <v>69</v>
      </c>
      <c r="AU109" s="229" t="s">
        <v>77</v>
      </c>
      <c r="AY109" s="228" t="s">
        <v>322</v>
      </c>
      <c r="BK109" s="230">
        <f>SUM(BK110:BK111)</f>
        <v>0</v>
      </c>
    </row>
    <row r="110" spans="1:65" s="2" customFormat="1" ht="16.5" customHeight="1">
      <c r="A110" s="40"/>
      <c r="B110" s="41"/>
      <c r="C110" s="233" t="s">
        <v>70</v>
      </c>
      <c r="D110" s="233" t="s">
        <v>324</v>
      </c>
      <c r="E110" s="234" t="s">
        <v>2828</v>
      </c>
      <c r="F110" s="235" t="s">
        <v>2829</v>
      </c>
      <c r="G110" s="236" t="s">
        <v>131</v>
      </c>
      <c r="H110" s="237">
        <v>3.6</v>
      </c>
      <c r="I110" s="238"/>
      <c r="J110" s="239">
        <f>ROUND(I110*H110,2)</f>
        <v>0</v>
      </c>
      <c r="K110" s="235" t="s">
        <v>2824</v>
      </c>
      <c r="L110" s="46"/>
      <c r="M110" s="240" t="s">
        <v>19</v>
      </c>
      <c r="N110" s="241" t="s">
        <v>42</v>
      </c>
      <c r="O110" s="86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4" t="s">
        <v>418</v>
      </c>
      <c r="AT110" s="244" t="s">
        <v>324</v>
      </c>
      <c r="AU110" s="244" t="s">
        <v>83</v>
      </c>
      <c r="AY110" s="19" t="s">
        <v>322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19" t="s">
        <v>83</v>
      </c>
      <c r="BK110" s="245">
        <f>ROUND(I110*H110,2)</f>
        <v>0</v>
      </c>
      <c r="BL110" s="19" t="s">
        <v>418</v>
      </c>
      <c r="BM110" s="244" t="s">
        <v>4827</v>
      </c>
    </row>
    <row r="111" spans="1:47" s="2" customFormat="1" ht="12">
      <c r="A111" s="40"/>
      <c r="B111" s="41"/>
      <c r="C111" s="42"/>
      <c r="D111" s="246" t="s">
        <v>330</v>
      </c>
      <c r="E111" s="42"/>
      <c r="F111" s="247" t="s">
        <v>2829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330</v>
      </c>
      <c r="AU111" s="19" t="s">
        <v>83</v>
      </c>
    </row>
    <row r="112" spans="1:63" s="12" customFormat="1" ht="22.8" customHeight="1">
      <c r="A112" s="12"/>
      <c r="B112" s="217"/>
      <c r="C112" s="218"/>
      <c r="D112" s="219" t="s">
        <v>69</v>
      </c>
      <c r="E112" s="231" t="s">
        <v>425</v>
      </c>
      <c r="F112" s="231" t="s">
        <v>2831</v>
      </c>
      <c r="G112" s="218"/>
      <c r="H112" s="218"/>
      <c r="I112" s="221"/>
      <c r="J112" s="232">
        <f>BK112</f>
        <v>0</v>
      </c>
      <c r="K112" s="218"/>
      <c r="L112" s="223"/>
      <c r="M112" s="224"/>
      <c r="N112" s="225"/>
      <c r="O112" s="225"/>
      <c r="P112" s="226">
        <f>SUM(P113:P118)</f>
        <v>0</v>
      </c>
      <c r="Q112" s="225"/>
      <c r="R112" s="226">
        <f>SUM(R113:R118)</f>
        <v>3.34</v>
      </c>
      <c r="S112" s="225"/>
      <c r="T112" s="227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8" t="s">
        <v>83</v>
      </c>
      <c r="AT112" s="229" t="s">
        <v>69</v>
      </c>
      <c r="AU112" s="229" t="s">
        <v>77</v>
      </c>
      <c r="AY112" s="228" t="s">
        <v>322</v>
      </c>
      <c r="BK112" s="230">
        <f>SUM(BK113:BK118)</f>
        <v>0</v>
      </c>
    </row>
    <row r="113" spans="1:65" s="2" customFormat="1" ht="16.5" customHeight="1">
      <c r="A113" s="40"/>
      <c r="B113" s="41"/>
      <c r="C113" s="233" t="s">
        <v>70</v>
      </c>
      <c r="D113" s="233" t="s">
        <v>324</v>
      </c>
      <c r="E113" s="234" t="s">
        <v>4828</v>
      </c>
      <c r="F113" s="235" t="s">
        <v>4829</v>
      </c>
      <c r="G113" s="236" t="s">
        <v>131</v>
      </c>
      <c r="H113" s="237">
        <v>1.5</v>
      </c>
      <c r="I113" s="238"/>
      <c r="J113" s="239">
        <f>ROUND(I113*H113,2)</f>
        <v>0</v>
      </c>
      <c r="K113" s="235" t="s">
        <v>2824</v>
      </c>
      <c r="L113" s="46"/>
      <c r="M113" s="240" t="s">
        <v>19</v>
      </c>
      <c r="N113" s="241" t="s">
        <v>42</v>
      </c>
      <c r="O113" s="86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4" t="s">
        <v>418</v>
      </c>
      <c r="AT113" s="244" t="s">
        <v>324</v>
      </c>
      <c r="AU113" s="244" t="s">
        <v>83</v>
      </c>
      <c r="AY113" s="19" t="s">
        <v>322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19" t="s">
        <v>83</v>
      </c>
      <c r="BK113" s="245">
        <f>ROUND(I113*H113,2)</f>
        <v>0</v>
      </c>
      <c r="BL113" s="19" t="s">
        <v>418</v>
      </c>
      <c r="BM113" s="244" t="s">
        <v>4830</v>
      </c>
    </row>
    <row r="114" spans="1:47" s="2" customFormat="1" ht="12">
      <c r="A114" s="40"/>
      <c r="B114" s="41"/>
      <c r="C114" s="42"/>
      <c r="D114" s="246" t="s">
        <v>330</v>
      </c>
      <c r="E114" s="42"/>
      <c r="F114" s="247" t="s">
        <v>4829</v>
      </c>
      <c r="G114" s="42"/>
      <c r="H114" s="42"/>
      <c r="I114" s="150"/>
      <c r="J114" s="42"/>
      <c r="K114" s="42"/>
      <c r="L114" s="46"/>
      <c r="M114" s="248"/>
      <c r="N114" s="249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330</v>
      </c>
      <c r="AU114" s="19" t="s">
        <v>83</v>
      </c>
    </row>
    <row r="115" spans="1:47" s="2" customFormat="1" ht="12">
      <c r="A115" s="40"/>
      <c r="B115" s="41"/>
      <c r="C115" s="42"/>
      <c r="D115" s="246" t="s">
        <v>387</v>
      </c>
      <c r="E115" s="42"/>
      <c r="F115" s="282" t="s">
        <v>4831</v>
      </c>
      <c r="G115" s="42"/>
      <c r="H115" s="42"/>
      <c r="I115" s="150"/>
      <c r="J115" s="42"/>
      <c r="K115" s="42"/>
      <c r="L115" s="46"/>
      <c r="M115" s="248"/>
      <c r="N115" s="24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387</v>
      </c>
      <c r="AU115" s="19" t="s">
        <v>83</v>
      </c>
    </row>
    <row r="116" spans="1:65" s="2" customFormat="1" ht="16.5" customHeight="1">
      <c r="A116" s="40"/>
      <c r="B116" s="41"/>
      <c r="C116" s="233" t="s">
        <v>70</v>
      </c>
      <c r="D116" s="233" t="s">
        <v>324</v>
      </c>
      <c r="E116" s="234" t="s">
        <v>4832</v>
      </c>
      <c r="F116" s="235" t="s">
        <v>4833</v>
      </c>
      <c r="G116" s="236" t="s">
        <v>131</v>
      </c>
      <c r="H116" s="237">
        <v>2</v>
      </c>
      <c r="I116" s="238"/>
      <c r="J116" s="239">
        <f>ROUND(I116*H116,2)</f>
        <v>0</v>
      </c>
      <c r="K116" s="235" t="s">
        <v>2824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1.67</v>
      </c>
      <c r="R116" s="242">
        <f>Q116*H116</f>
        <v>3.34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418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418</v>
      </c>
      <c r="BM116" s="244" t="s">
        <v>4834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4833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47" s="2" customFormat="1" ht="12">
      <c r="A118" s="40"/>
      <c r="B118" s="41"/>
      <c r="C118" s="42"/>
      <c r="D118" s="246" t="s">
        <v>387</v>
      </c>
      <c r="E118" s="42"/>
      <c r="F118" s="282" t="s">
        <v>4835</v>
      </c>
      <c r="G118" s="42"/>
      <c r="H118" s="42"/>
      <c r="I118" s="150"/>
      <c r="J118" s="42"/>
      <c r="K118" s="42"/>
      <c r="L118" s="46"/>
      <c r="M118" s="248"/>
      <c r="N118" s="24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387</v>
      </c>
      <c r="AU118" s="19" t="s">
        <v>83</v>
      </c>
    </row>
    <row r="119" spans="1:63" s="12" customFormat="1" ht="22.8" customHeight="1">
      <c r="A119" s="12"/>
      <c r="B119" s="217"/>
      <c r="C119" s="218"/>
      <c r="D119" s="219" t="s">
        <v>69</v>
      </c>
      <c r="E119" s="231" t="s">
        <v>455</v>
      </c>
      <c r="F119" s="231" t="s">
        <v>2836</v>
      </c>
      <c r="G119" s="218"/>
      <c r="H119" s="218"/>
      <c r="I119" s="221"/>
      <c r="J119" s="232">
        <f>BK119</f>
        <v>0</v>
      </c>
      <c r="K119" s="218"/>
      <c r="L119" s="223"/>
      <c r="M119" s="224"/>
      <c r="N119" s="225"/>
      <c r="O119" s="225"/>
      <c r="P119" s="226">
        <f>SUM(P120:P121)</f>
        <v>0</v>
      </c>
      <c r="Q119" s="225"/>
      <c r="R119" s="226">
        <f>SUM(R120:R121)</f>
        <v>0</v>
      </c>
      <c r="S119" s="225"/>
      <c r="T119" s="227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83</v>
      </c>
      <c r="AT119" s="229" t="s">
        <v>69</v>
      </c>
      <c r="AU119" s="229" t="s">
        <v>77</v>
      </c>
      <c r="AY119" s="228" t="s">
        <v>322</v>
      </c>
      <c r="BK119" s="230">
        <f>SUM(BK120:BK121)</f>
        <v>0</v>
      </c>
    </row>
    <row r="120" spans="1:65" s="2" customFormat="1" ht="16.5" customHeight="1">
      <c r="A120" s="40"/>
      <c r="B120" s="41"/>
      <c r="C120" s="233" t="s">
        <v>70</v>
      </c>
      <c r="D120" s="233" t="s">
        <v>324</v>
      </c>
      <c r="E120" s="234" t="s">
        <v>2837</v>
      </c>
      <c r="F120" s="235" t="s">
        <v>2838</v>
      </c>
      <c r="G120" s="236" t="s">
        <v>131</v>
      </c>
      <c r="H120" s="237">
        <v>2</v>
      </c>
      <c r="I120" s="238"/>
      <c r="J120" s="239">
        <f>ROUND(I120*H120,2)</f>
        <v>0</v>
      </c>
      <c r="K120" s="235" t="s">
        <v>2824</v>
      </c>
      <c r="L120" s="46"/>
      <c r="M120" s="240" t="s">
        <v>19</v>
      </c>
      <c r="N120" s="241" t="s">
        <v>42</v>
      </c>
      <c r="O120" s="86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4" t="s">
        <v>418</v>
      </c>
      <c r="AT120" s="244" t="s">
        <v>324</v>
      </c>
      <c r="AU120" s="244" t="s">
        <v>83</v>
      </c>
      <c r="AY120" s="19" t="s">
        <v>322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19" t="s">
        <v>83</v>
      </c>
      <c r="BK120" s="245">
        <f>ROUND(I120*H120,2)</f>
        <v>0</v>
      </c>
      <c r="BL120" s="19" t="s">
        <v>418</v>
      </c>
      <c r="BM120" s="244" t="s">
        <v>4836</v>
      </c>
    </row>
    <row r="121" spans="1:47" s="2" customFormat="1" ht="12">
      <c r="A121" s="40"/>
      <c r="B121" s="41"/>
      <c r="C121" s="42"/>
      <c r="D121" s="246" t="s">
        <v>330</v>
      </c>
      <c r="E121" s="42"/>
      <c r="F121" s="247" t="s">
        <v>2838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330</v>
      </c>
      <c r="AU121" s="19" t="s">
        <v>83</v>
      </c>
    </row>
    <row r="122" spans="1:63" s="12" customFormat="1" ht="22.8" customHeight="1">
      <c r="A122" s="12"/>
      <c r="B122" s="217"/>
      <c r="C122" s="218"/>
      <c r="D122" s="219" t="s">
        <v>69</v>
      </c>
      <c r="E122" s="231" t="s">
        <v>764</v>
      </c>
      <c r="F122" s="231" t="s">
        <v>4837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SUM(P123:P124)</f>
        <v>0</v>
      </c>
      <c r="Q122" s="225"/>
      <c r="R122" s="226">
        <f>SUM(R123:R124)</f>
        <v>0</v>
      </c>
      <c r="S122" s="225"/>
      <c r="T122" s="227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83</v>
      </c>
      <c r="AT122" s="229" t="s">
        <v>69</v>
      </c>
      <c r="AU122" s="229" t="s">
        <v>77</v>
      </c>
      <c r="AY122" s="228" t="s">
        <v>322</v>
      </c>
      <c r="BK122" s="230">
        <f>SUM(BK123:BK124)</f>
        <v>0</v>
      </c>
    </row>
    <row r="123" spans="1:65" s="2" customFormat="1" ht="16.5" customHeight="1">
      <c r="A123" s="40"/>
      <c r="B123" s="41"/>
      <c r="C123" s="233" t="s">
        <v>70</v>
      </c>
      <c r="D123" s="233" t="s">
        <v>324</v>
      </c>
      <c r="E123" s="234" t="s">
        <v>4838</v>
      </c>
      <c r="F123" s="235" t="s">
        <v>4839</v>
      </c>
      <c r="G123" s="236" t="s">
        <v>128</v>
      </c>
      <c r="H123" s="237">
        <v>4</v>
      </c>
      <c r="I123" s="238"/>
      <c r="J123" s="239">
        <f>ROUND(I123*H123,2)</f>
        <v>0</v>
      </c>
      <c r="K123" s="235" t="s">
        <v>2824</v>
      </c>
      <c r="L123" s="46"/>
      <c r="M123" s="240" t="s">
        <v>19</v>
      </c>
      <c r="N123" s="241" t="s">
        <v>42</v>
      </c>
      <c r="O123" s="86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4" t="s">
        <v>418</v>
      </c>
      <c r="AT123" s="244" t="s">
        <v>324</v>
      </c>
      <c r="AU123" s="244" t="s">
        <v>83</v>
      </c>
      <c r="AY123" s="19" t="s">
        <v>322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9" t="s">
        <v>83</v>
      </c>
      <c r="BK123" s="245">
        <f>ROUND(I123*H123,2)</f>
        <v>0</v>
      </c>
      <c r="BL123" s="19" t="s">
        <v>418</v>
      </c>
      <c r="BM123" s="244" t="s">
        <v>4840</v>
      </c>
    </row>
    <row r="124" spans="1:47" s="2" customFormat="1" ht="12">
      <c r="A124" s="40"/>
      <c r="B124" s="41"/>
      <c r="C124" s="42"/>
      <c r="D124" s="246" t="s">
        <v>330</v>
      </c>
      <c r="E124" s="42"/>
      <c r="F124" s="247" t="s">
        <v>4839</v>
      </c>
      <c r="G124" s="42"/>
      <c r="H124" s="42"/>
      <c r="I124" s="150"/>
      <c r="J124" s="42"/>
      <c r="K124" s="42"/>
      <c r="L124" s="46"/>
      <c r="M124" s="248"/>
      <c r="N124" s="24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330</v>
      </c>
      <c r="AU124" s="19" t="s">
        <v>83</v>
      </c>
    </row>
    <row r="125" spans="1:63" s="12" customFormat="1" ht="22.8" customHeight="1">
      <c r="A125" s="12"/>
      <c r="B125" s="217"/>
      <c r="C125" s="218"/>
      <c r="D125" s="219" t="s">
        <v>69</v>
      </c>
      <c r="E125" s="231" t="s">
        <v>776</v>
      </c>
      <c r="F125" s="231" t="s">
        <v>2854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SUM(P126:P128)</f>
        <v>0</v>
      </c>
      <c r="Q125" s="225"/>
      <c r="R125" s="226">
        <f>SUM(R126:R128)</f>
        <v>2.53016</v>
      </c>
      <c r="S125" s="225"/>
      <c r="T125" s="227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83</v>
      </c>
      <c r="AT125" s="229" t="s">
        <v>69</v>
      </c>
      <c r="AU125" s="229" t="s">
        <v>77</v>
      </c>
      <c r="AY125" s="228" t="s">
        <v>322</v>
      </c>
      <c r="BK125" s="230">
        <f>SUM(BK126:BK128)</f>
        <v>0</v>
      </c>
    </row>
    <row r="126" spans="1:65" s="2" customFormat="1" ht="16.5" customHeight="1">
      <c r="A126" s="40"/>
      <c r="B126" s="41"/>
      <c r="C126" s="233" t="s">
        <v>70</v>
      </c>
      <c r="D126" s="233" t="s">
        <v>324</v>
      </c>
      <c r="E126" s="234" t="s">
        <v>4841</v>
      </c>
      <c r="F126" s="235" t="s">
        <v>4842</v>
      </c>
      <c r="G126" s="236" t="s">
        <v>128</v>
      </c>
      <c r="H126" s="237">
        <v>4</v>
      </c>
      <c r="I126" s="238"/>
      <c r="J126" s="239">
        <f>ROUND(I126*H126,2)</f>
        <v>0</v>
      </c>
      <c r="K126" s="235" t="s">
        <v>2824</v>
      </c>
      <c r="L126" s="46"/>
      <c r="M126" s="240" t="s">
        <v>19</v>
      </c>
      <c r="N126" s="241" t="s">
        <v>42</v>
      </c>
      <c r="O126" s="86"/>
      <c r="P126" s="242">
        <f>O126*H126</f>
        <v>0</v>
      </c>
      <c r="Q126" s="242">
        <v>0.63254</v>
      </c>
      <c r="R126" s="242">
        <f>Q126*H126</f>
        <v>2.53016</v>
      </c>
      <c r="S126" s="242">
        <v>0</v>
      </c>
      <c r="T126" s="24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4" t="s">
        <v>418</v>
      </c>
      <c r="AT126" s="244" t="s">
        <v>324</v>
      </c>
      <c r="AU126" s="244" t="s">
        <v>83</v>
      </c>
      <c r="AY126" s="19" t="s">
        <v>322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9" t="s">
        <v>83</v>
      </c>
      <c r="BK126" s="245">
        <f>ROUND(I126*H126,2)</f>
        <v>0</v>
      </c>
      <c r="BL126" s="19" t="s">
        <v>418</v>
      </c>
      <c r="BM126" s="244" t="s">
        <v>4843</v>
      </c>
    </row>
    <row r="127" spans="1:47" s="2" customFormat="1" ht="12">
      <c r="A127" s="40"/>
      <c r="B127" s="41"/>
      <c r="C127" s="42"/>
      <c r="D127" s="246" t="s">
        <v>330</v>
      </c>
      <c r="E127" s="42"/>
      <c r="F127" s="247" t="s">
        <v>4842</v>
      </c>
      <c r="G127" s="42"/>
      <c r="H127" s="42"/>
      <c r="I127" s="150"/>
      <c r="J127" s="42"/>
      <c r="K127" s="42"/>
      <c r="L127" s="46"/>
      <c r="M127" s="248"/>
      <c r="N127" s="24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330</v>
      </c>
      <c r="AU127" s="19" t="s">
        <v>83</v>
      </c>
    </row>
    <row r="128" spans="1:47" s="2" customFormat="1" ht="12">
      <c r="A128" s="40"/>
      <c r="B128" s="41"/>
      <c r="C128" s="42"/>
      <c r="D128" s="246" t="s">
        <v>387</v>
      </c>
      <c r="E128" s="42"/>
      <c r="F128" s="282" t="s">
        <v>4844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387</v>
      </c>
      <c r="AU128" s="19" t="s">
        <v>83</v>
      </c>
    </row>
    <row r="129" spans="1:63" s="12" customFormat="1" ht="22.8" customHeight="1">
      <c r="A129" s="12"/>
      <c r="B129" s="217"/>
      <c r="C129" s="218"/>
      <c r="D129" s="219" t="s">
        <v>69</v>
      </c>
      <c r="E129" s="231" t="s">
        <v>2966</v>
      </c>
      <c r="F129" s="231" t="s">
        <v>2967</v>
      </c>
      <c r="G129" s="218"/>
      <c r="H129" s="218"/>
      <c r="I129" s="221"/>
      <c r="J129" s="232">
        <f>BK129</f>
        <v>0</v>
      </c>
      <c r="K129" s="218"/>
      <c r="L129" s="223"/>
      <c r="M129" s="224"/>
      <c r="N129" s="225"/>
      <c r="O129" s="225"/>
      <c r="P129" s="226">
        <f>SUM(P130:P155)</f>
        <v>0</v>
      </c>
      <c r="Q129" s="225"/>
      <c r="R129" s="226">
        <f>SUM(R130:R155)</f>
        <v>0.06667</v>
      </c>
      <c r="S129" s="225"/>
      <c r="T129" s="227">
        <f>SUM(T130:T155)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8" t="s">
        <v>83</v>
      </c>
      <c r="AT129" s="229" t="s">
        <v>69</v>
      </c>
      <c r="AU129" s="229" t="s">
        <v>77</v>
      </c>
      <c r="AY129" s="228" t="s">
        <v>322</v>
      </c>
      <c r="BK129" s="230">
        <f>SUM(BK130:BK155)</f>
        <v>0</v>
      </c>
    </row>
    <row r="130" spans="1:65" s="2" customFormat="1" ht="16.5" customHeight="1">
      <c r="A130" s="40"/>
      <c r="B130" s="41"/>
      <c r="C130" s="233" t="s">
        <v>70</v>
      </c>
      <c r="D130" s="233" t="s">
        <v>324</v>
      </c>
      <c r="E130" s="234" t="s">
        <v>4845</v>
      </c>
      <c r="F130" s="235" t="s">
        <v>4846</v>
      </c>
      <c r="G130" s="236" t="s">
        <v>546</v>
      </c>
      <c r="H130" s="237">
        <v>1</v>
      </c>
      <c r="I130" s="238"/>
      <c r="J130" s="239">
        <f>ROUND(I130*H130,2)</f>
        <v>0</v>
      </c>
      <c r="K130" s="235" t="s">
        <v>2824</v>
      </c>
      <c r="L130" s="46"/>
      <c r="M130" s="240" t="s">
        <v>19</v>
      </c>
      <c r="N130" s="241" t="s">
        <v>42</v>
      </c>
      <c r="O130" s="86"/>
      <c r="P130" s="242">
        <f>O130*H130</f>
        <v>0</v>
      </c>
      <c r="Q130" s="242">
        <v>0.0001</v>
      </c>
      <c r="R130" s="242">
        <f>Q130*H130</f>
        <v>0.0001</v>
      </c>
      <c r="S130" s="242">
        <v>0</v>
      </c>
      <c r="T130" s="24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4" t="s">
        <v>418</v>
      </c>
      <c r="AT130" s="244" t="s">
        <v>324</v>
      </c>
      <c r="AU130" s="244" t="s">
        <v>83</v>
      </c>
      <c r="AY130" s="19" t="s">
        <v>322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9" t="s">
        <v>83</v>
      </c>
      <c r="BK130" s="245">
        <f>ROUND(I130*H130,2)</f>
        <v>0</v>
      </c>
      <c r="BL130" s="19" t="s">
        <v>418</v>
      </c>
      <c r="BM130" s="244" t="s">
        <v>4847</v>
      </c>
    </row>
    <row r="131" spans="1:47" s="2" customFormat="1" ht="12">
      <c r="A131" s="40"/>
      <c r="B131" s="41"/>
      <c r="C131" s="42"/>
      <c r="D131" s="246" t="s">
        <v>330</v>
      </c>
      <c r="E131" s="42"/>
      <c r="F131" s="247" t="s">
        <v>4846</v>
      </c>
      <c r="G131" s="42"/>
      <c r="H131" s="42"/>
      <c r="I131" s="150"/>
      <c r="J131" s="42"/>
      <c r="K131" s="42"/>
      <c r="L131" s="46"/>
      <c r="M131" s="248"/>
      <c r="N131" s="24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330</v>
      </c>
      <c r="AU131" s="19" t="s">
        <v>83</v>
      </c>
    </row>
    <row r="132" spans="1:65" s="2" customFormat="1" ht="16.5" customHeight="1">
      <c r="A132" s="40"/>
      <c r="B132" s="41"/>
      <c r="C132" s="233" t="s">
        <v>70</v>
      </c>
      <c r="D132" s="233" t="s">
        <v>324</v>
      </c>
      <c r="E132" s="234" t="s">
        <v>2980</v>
      </c>
      <c r="F132" s="235" t="s">
        <v>2981</v>
      </c>
      <c r="G132" s="236" t="s">
        <v>135</v>
      </c>
      <c r="H132" s="237">
        <v>8</v>
      </c>
      <c r="I132" s="238"/>
      <c r="J132" s="239">
        <f>ROUND(I132*H132,2)</f>
        <v>0</v>
      </c>
      <c r="K132" s="235" t="s">
        <v>2824</v>
      </c>
      <c r="L132" s="46"/>
      <c r="M132" s="240" t="s">
        <v>19</v>
      </c>
      <c r="N132" s="241" t="s">
        <v>42</v>
      </c>
      <c r="O132" s="86"/>
      <c r="P132" s="242">
        <f>O132*H132</f>
        <v>0</v>
      </c>
      <c r="Q132" s="242">
        <v>0.0008</v>
      </c>
      <c r="R132" s="242">
        <f>Q132*H132</f>
        <v>0.0064</v>
      </c>
      <c r="S132" s="242">
        <v>0</v>
      </c>
      <c r="T132" s="24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4" t="s">
        <v>418</v>
      </c>
      <c r="AT132" s="244" t="s">
        <v>324</v>
      </c>
      <c r="AU132" s="244" t="s">
        <v>83</v>
      </c>
      <c r="AY132" s="19" t="s">
        <v>322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9" t="s">
        <v>83</v>
      </c>
      <c r="BK132" s="245">
        <f>ROUND(I132*H132,2)</f>
        <v>0</v>
      </c>
      <c r="BL132" s="19" t="s">
        <v>418</v>
      </c>
      <c r="BM132" s="244" t="s">
        <v>4848</v>
      </c>
    </row>
    <row r="133" spans="1:47" s="2" customFormat="1" ht="12">
      <c r="A133" s="40"/>
      <c r="B133" s="41"/>
      <c r="C133" s="42"/>
      <c r="D133" s="246" t="s">
        <v>330</v>
      </c>
      <c r="E133" s="42"/>
      <c r="F133" s="247" t="s">
        <v>2981</v>
      </c>
      <c r="G133" s="42"/>
      <c r="H133" s="42"/>
      <c r="I133" s="150"/>
      <c r="J133" s="42"/>
      <c r="K133" s="42"/>
      <c r="L133" s="46"/>
      <c r="M133" s="248"/>
      <c r="N133" s="24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330</v>
      </c>
      <c r="AU133" s="19" t="s">
        <v>83</v>
      </c>
    </row>
    <row r="134" spans="1:65" s="2" customFormat="1" ht="16.5" customHeight="1">
      <c r="A134" s="40"/>
      <c r="B134" s="41"/>
      <c r="C134" s="233" t="s">
        <v>70</v>
      </c>
      <c r="D134" s="233" t="s">
        <v>324</v>
      </c>
      <c r="E134" s="234" t="s">
        <v>4849</v>
      </c>
      <c r="F134" s="235" t="s">
        <v>4850</v>
      </c>
      <c r="G134" s="236" t="s">
        <v>3033</v>
      </c>
      <c r="H134" s="237">
        <v>1</v>
      </c>
      <c r="I134" s="238"/>
      <c r="J134" s="239">
        <f>ROUND(I134*H134,2)</f>
        <v>0</v>
      </c>
      <c r="K134" s="235" t="s">
        <v>2824</v>
      </c>
      <c r="L134" s="46"/>
      <c r="M134" s="240" t="s">
        <v>19</v>
      </c>
      <c r="N134" s="241" t="s">
        <v>42</v>
      </c>
      <c r="O134" s="86"/>
      <c r="P134" s="242">
        <f>O134*H134</f>
        <v>0</v>
      </c>
      <c r="Q134" s="242">
        <v>0.037</v>
      </c>
      <c r="R134" s="242">
        <f>Q134*H134</f>
        <v>0.037</v>
      </c>
      <c r="S134" s="242">
        <v>0</v>
      </c>
      <c r="T134" s="24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4" t="s">
        <v>418</v>
      </c>
      <c r="AT134" s="244" t="s">
        <v>324</v>
      </c>
      <c r="AU134" s="244" t="s">
        <v>83</v>
      </c>
      <c r="AY134" s="19" t="s">
        <v>322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9" t="s">
        <v>83</v>
      </c>
      <c r="BK134" s="245">
        <f>ROUND(I134*H134,2)</f>
        <v>0</v>
      </c>
      <c r="BL134" s="19" t="s">
        <v>418</v>
      </c>
      <c r="BM134" s="244" t="s">
        <v>4851</v>
      </c>
    </row>
    <row r="135" spans="1:47" s="2" customFormat="1" ht="12">
      <c r="A135" s="40"/>
      <c r="B135" s="41"/>
      <c r="C135" s="42"/>
      <c r="D135" s="246" t="s">
        <v>330</v>
      </c>
      <c r="E135" s="42"/>
      <c r="F135" s="247" t="s">
        <v>4850</v>
      </c>
      <c r="G135" s="42"/>
      <c r="H135" s="42"/>
      <c r="I135" s="150"/>
      <c r="J135" s="42"/>
      <c r="K135" s="42"/>
      <c r="L135" s="46"/>
      <c r="M135" s="248"/>
      <c r="N135" s="24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330</v>
      </c>
      <c r="AU135" s="19" t="s">
        <v>83</v>
      </c>
    </row>
    <row r="136" spans="1:65" s="2" customFormat="1" ht="16.5" customHeight="1">
      <c r="A136" s="40"/>
      <c r="B136" s="41"/>
      <c r="C136" s="233" t="s">
        <v>70</v>
      </c>
      <c r="D136" s="233" t="s">
        <v>324</v>
      </c>
      <c r="E136" s="234" t="s">
        <v>4852</v>
      </c>
      <c r="F136" s="235" t="s">
        <v>4853</v>
      </c>
      <c r="G136" s="236" t="s">
        <v>546</v>
      </c>
      <c r="H136" s="237">
        <v>1</v>
      </c>
      <c r="I136" s="238"/>
      <c r="J136" s="239">
        <f>ROUND(I136*H136,2)</f>
        <v>0</v>
      </c>
      <c r="K136" s="235" t="s">
        <v>2824</v>
      </c>
      <c r="L136" s="46"/>
      <c r="M136" s="240" t="s">
        <v>19</v>
      </c>
      <c r="N136" s="241" t="s">
        <v>42</v>
      </c>
      <c r="O136" s="86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4" t="s">
        <v>418</v>
      </c>
      <c r="AT136" s="244" t="s">
        <v>324</v>
      </c>
      <c r="AU136" s="244" t="s">
        <v>83</v>
      </c>
      <c r="AY136" s="19" t="s">
        <v>322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9" t="s">
        <v>83</v>
      </c>
      <c r="BK136" s="245">
        <f>ROUND(I136*H136,2)</f>
        <v>0</v>
      </c>
      <c r="BL136" s="19" t="s">
        <v>418</v>
      </c>
      <c r="BM136" s="244" t="s">
        <v>4854</v>
      </c>
    </row>
    <row r="137" spans="1:47" s="2" customFormat="1" ht="12">
      <c r="A137" s="40"/>
      <c r="B137" s="41"/>
      <c r="C137" s="42"/>
      <c r="D137" s="246" t="s">
        <v>330</v>
      </c>
      <c r="E137" s="42"/>
      <c r="F137" s="247" t="s">
        <v>4853</v>
      </c>
      <c r="G137" s="42"/>
      <c r="H137" s="42"/>
      <c r="I137" s="150"/>
      <c r="J137" s="42"/>
      <c r="K137" s="42"/>
      <c r="L137" s="46"/>
      <c r="M137" s="248"/>
      <c r="N137" s="24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330</v>
      </c>
      <c r="AU137" s="19" t="s">
        <v>83</v>
      </c>
    </row>
    <row r="138" spans="1:65" s="2" customFormat="1" ht="16.5" customHeight="1">
      <c r="A138" s="40"/>
      <c r="B138" s="41"/>
      <c r="C138" s="233" t="s">
        <v>70</v>
      </c>
      <c r="D138" s="233" t="s">
        <v>324</v>
      </c>
      <c r="E138" s="234" t="s">
        <v>4855</v>
      </c>
      <c r="F138" s="235" t="s">
        <v>4856</v>
      </c>
      <c r="G138" s="236" t="s">
        <v>546</v>
      </c>
      <c r="H138" s="237">
        <v>2</v>
      </c>
      <c r="I138" s="238"/>
      <c r="J138" s="239">
        <f>ROUND(I138*H138,2)</f>
        <v>0</v>
      </c>
      <c r="K138" s="235" t="s">
        <v>2824</v>
      </c>
      <c r="L138" s="46"/>
      <c r="M138" s="240" t="s">
        <v>19</v>
      </c>
      <c r="N138" s="241" t="s">
        <v>42</v>
      </c>
      <c r="O138" s="86"/>
      <c r="P138" s="242">
        <f>O138*H138</f>
        <v>0</v>
      </c>
      <c r="Q138" s="242">
        <v>0.00679</v>
      </c>
      <c r="R138" s="242">
        <f>Q138*H138</f>
        <v>0.01358</v>
      </c>
      <c r="S138" s="242">
        <v>0</v>
      </c>
      <c r="T138" s="243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4" t="s">
        <v>418</v>
      </c>
      <c r="AT138" s="244" t="s">
        <v>324</v>
      </c>
      <c r="AU138" s="244" t="s">
        <v>83</v>
      </c>
      <c r="AY138" s="19" t="s">
        <v>322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9" t="s">
        <v>83</v>
      </c>
      <c r="BK138" s="245">
        <f>ROUND(I138*H138,2)</f>
        <v>0</v>
      </c>
      <c r="BL138" s="19" t="s">
        <v>418</v>
      </c>
      <c r="BM138" s="244" t="s">
        <v>4857</v>
      </c>
    </row>
    <row r="139" spans="1:47" s="2" customFormat="1" ht="12">
      <c r="A139" s="40"/>
      <c r="B139" s="41"/>
      <c r="C139" s="42"/>
      <c r="D139" s="246" t="s">
        <v>330</v>
      </c>
      <c r="E139" s="42"/>
      <c r="F139" s="247" t="s">
        <v>4856</v>
      </c>
      <c r="G139" s="42"/>
      <c r="H139" s="42"/>
      <c r="I139" s="150"/>
      <c r="J139" s="42"/>
      <c r="K139" s="42"/>
      <c r="L139" s="46"/>
      <c r="M139" s="248"/>
      <c r="N139" s="249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330</v>
      </c>
      <c r="AU139" s="19" t="s">
        <v>83</v>
      </c>
    </row>
    <row r="140" spans="1:65" s="2" customFormat="1" ht="16.5" customHeight="1">
      <c r="A140" s="40"/>
      <c r="B140" s="41"/>
      <c r="C140" s="233" t="s">
        <v>70</v>
      </c>
      <c r="D140" s="233" t="s">
        <v>324</v>
      </c>
      <c r="E140" s="234" t="s">
        <v>3072</v>
      </c>
      <c r="F140" s="235" t="s">
        <v>3073</v>
      </c>
      <c r="G140" s="236" t="s">
        <v>546</v>
      </c>
      <c r="H140" s="237">
        <v>1</v>
      </c>
      <c r="I140" s="238"/>
      <c r="J140" s="239">
        <f>ROUND(I140*H140,2)</f>
        <v>0</v>
      </c>
      <c r="K140" s="235" t="s">
        <v>2824</v>
      </c>
      <c r="L140" s="46"/>
      <c r="M140" s="240" t="s">
        <v>19</v>
      </c>
      <c r="N140" s="241" t="s">
        <v>42</v>
      </c>
      <c r="O140" s="86"/>
      <c r="P140" s="242">
        <f>O140*H140</f>
        <v>0</v>
      </c>
      <c r="Q140" s="242">
        <v>0.0002</v>
      </c>
      <c r="R140" s="242">
        <f>Q140*H140</f>
        <v>0.0002</v>
      </c>
      <c r="S140" s="242">
        <v>0</v>
      </c>
      <c r="T140" s="243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4" t="s">
        <v>418</v>
      </c>
      <c r="AT140" s="244" t="s">
        <v>324</v>
      </c>
      <c r="AU140" s="244" t="s">
        <v>83</v>
      </c>
      <c r="AY140" s="19" t="s">
        <v>322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9" t="s">
        <v>83</v>
      </c>
      <c r="BK140" s="245">
        <f>ROUND(I140*H140,2)</f>
        <v>0</v>
      </c>
      <c r="BL140" s="19" t="s">
        <v>418</v>
      </c>
      <c r="BM140" s="244" t="s">
        <v>4858</v>
      </c>
    </row>
    <row r="141" spans="1:47" s="2" customFormat="1" ht="12">
      <c r="A141" s="40"/>
      <c r="B141" s="41"/>
      <c r="C141" s="42"/>
      <c r="D141" s="246" t="s">
        <v>330</v>
      </c>
      <c r="E141" s="42"/>
      <c r="F141" s="247" t="s">
        <v>3073</v>
      </c>
      <c r="G141" s="42"/>
      <c r="H141" s="42"/>
      <c r="I141" s="150"/>
      <c r="J141" s="42"/>
      <c r="K141" s="42"/>
      <c r="L141" s="46"/>
      <c r="M141" s="248"/>
      <c r="N141" s="24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330</v>
      </c>
      <c r="AU141" s="19" t="s">
        <v>83</v>
      </c>
    </row>
    <row r="142" spans="1:65" s="2" customFormat="1" ht="16.5" customHeight="1">
      <c r="A142" s="40"/>
      <c r="B142" s="41"/>
      <c r="C142" s="233" t="s">
        <v>70</v>
      </c>
      <c r="D142" s="233" t="s">
        <v>324</v>
      </c>
      <c r="E142" s="234" t="s">
        <v>3078</v>
      </c>
      <c r="F142" s="235" t="s">
        <v>3079</v>
      </c>
      <c r="G142" s="236" t="s">
        <v>546</v>
      </c>
      <c r="H142" s="237">
        <v>3</v>
      </c>
      <c r="I142" s="238"/>
      <c r="J142" s="239">
        <f>ROUND(I142*H142,2)</f>
        <v>0</v>
      </c>
      <c r="K142" s="235" t="s">
        <v>2824</v>
      </c>
      <c r="L142" s="46"/>
      <c r="M142" s="240" t="s">
        <v>19</v>
      </c>
      <c r="N142" s="241" t="s">
        <v>42</v>
      </c>
      <c r="O142" s="86"/>
      <c r="P142" s="242">
        <f>O142*H142</f>
        <v>0</v>
      </c>
      <c r="Q142" s="242">
        <v>0.00052</v>
      </c>
      <c r="R142" s="242">
        <f>Q142*H142</f>
        <v>0.0015599999999999998</v>
      </c>
      <c r="S142" s="242">
        <v>0</v>
      </c>
      <c r="T142" s="24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4" t="s">
        <v>418</v>
      </c>
      <c r="AT142" s="244" t="s">
        <v>324</v>
      </c>
      <c r="AU142" s="244" t="s">
        <v>83</v>
      </c>
      <c r="AY142" s="19" t="s">
        <v>322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9" t="s">
        <v>83</v>
      </c>
      <c r="BK142" s="245">
        <f>ROUND(I142*H142,2)</f>
        <v>0</v>
      </c>
      <c r="BL142" s="19" t="s">
        <v>418</v>
      </c>
      <c r="BM142" s="244" t="s">
        <v>4859</v>
      </c>
    </row>
    <row r="143" spans="1:47" s="2" customFormat="1" ht="12">
      <c r="A143" s="40"/>
      <c r="B143" s="41"/>
      <c r="C143" s="42"/>
      <c r="D143" s="246" t="s">
        <v>330</v>
      </c>
      <c r="E143" s="42"/>
      <c r="F143" s="247" t="s">
        <v>3079</v>
      </c>
      <c r="G143" s="42"/>
      <c r="H143" s="42"/>
      <c r="I143" s="150"/>
      <c r="J143" s="42"/>
      <c r="K143" s="42"/>
      <c r="L143" s="46"/>
      <c r="M143" s="248"/>
      <c r="N143" s="24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330</v>
      </c>
      <c r="AU143" s="19" t="s">
        <v>83</v>
      </c>
    </row>
    <row r="144" spans="1:65" s="2" customFormat="1" ht="16.5" customHeight="1">
      <c r="A144" s="40"/>
      <c r="B144" s="41"/>
      <c r="C144" s="233" t="s">
        <v>70</v>
      </c>
      <c r="D144" s="233" t="s">
        <v>324</v>
      </c>
      <c r="E144" s="234" t="s">
        <v>4860</v>
      </c>
      <c r="F144" s="235" t="s">
        <v>4861</v>
      </c>
      <c r="G144" s="236" t="s">
        <v>546</v>
      </c>
      <c r="H144" s="237">
        <v>1</v>
      </c>
      <c r="I144" s="238"/>
      <c r="J144" s="239">
        <f>ROUND(I144*H144,2)</f>
        <v>0</v>
      </c>
      <c r="K144" s="235" t="s">
        <v>2824</v>
      </c>
      <c r="L144" s="46"/>
      <c r="M144" s="240" t="s">
        <v>19</v>
      </c>
      <c r="N144" s="241" t="s">
        <v>42</v>
      </c>
      <c r="O144" s="86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4" t="s">
        <v>418</v>
      </c>
      <c r="AT144" s="244" t="s">
        <v>324</v>
      </c>
      <c r="AU144" s="244" t="s">
        <v>83</v>
      </c>
      <c r="AY144" s="19" t="s">
        <v>322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9" t="s">
        <v>83</v>
      </c>
      <c r="BK144" s="245">
        <f>ROUND(I144*H144,2)</f>
        <v>0</v>
      </c>
      <c r="BL144" s="19" t="s">
        <v>418</v>
      </c>
      <c r="BM144" s="244" t="s">
        <v>4862</v>
      </c>
    </row>
    <row r="145" spans="1:47" s="2" customFormat="1" ht="12">
      <c r="A145" s="40"/>
      <c r="B145" s="41"/>
      <c r="C145" s="42"/>
      <c r="D145" s="246" t="s">
        <v>330</v>
      </c>
      <c r="E145" s="42"/>
      <c r="F145" s="247" t="s">
        <v>4861</v>
      </c>
      <c r="G145" s="42"/>
      <c r="H145" s="42"/>
      <c r="I145" s="150"/>
      <c r="J145" s="42"/>
      <c r="K145" s="42"/>
      <c r="L145" s="46"/>
      <c r="M145" s="248"/>
      <c r="N145" s="24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330</v>
      </c>
      <c r="AU145" s="19" t="s">
        <v>83</v>
      </c>
    </row>
    <row r="146" spans="1:65" s="2" customFormat="1" ht="16.5" customHeight="1">
      <c r="A146" s="40"/>
      <c r="B146" s="41"/>
      <c r="C146" s="233" t="s">
        <v>70</v>
      </c>
      <c r="D146" s="233" t="s">
        <v>324</v>
      </c>
      <c r="E146" s="234" t="s">
        <v>3087</v>
      </c>
      <c r="F146" s="235" t="s">
        <v>3088</v>
      </c>
      <c r="G146" s="236" t="s">
        <v>546</v>
      </c>
      <c r="H146" s="237">
        <v>1</v>
      </c>
      <c r="I146" s="238"/>
      <c r="J146" s="239">
        <f>ROUND(I146*H146,2)</f>
        <v>0</v>
      </c>
      <c r="K146" s="235" t="s">
        <v>2824</v>
      </c>
      <c r="L146" s="46"/>
      <c r="M146" s="240" t="s">
        <v>19</v>
      </c>
      <c r="N146" s="241" t="s">
        <v>42</v>
      </c>
      <c r="O146" s="86"/>
      <c r="P146" s="242">
        <f>O146*H146</f>
        <v>0</v>
      </c>
      <c r="Q146" s="242">
        <v>0.0007</v>
      </c>
      <c r="R146" s="242">
        <f>Q146*H146</f>
        <v>0.0007</v>
      </c>
      <c r="S146" s="242">
        <v>0</v>
      </c>
      <c r="T146" s="24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4" t="s">
        <v>418</v>
      </c>
      <c r="AT146" s="244" t="s">
        <v>324</v>
      </c>
      <c r="AU146" s="244" t="s">
        <v>83</v>
      </c>
      <c r="AY146" s="19" t="s">
        <v>322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9" t="s">
        <v>83</v>
      </c>
      <c r="BK146" s="245">
        <f>ROUND(I146*H146,2)</f>
        <v>0</v>
      </c>
      <c r="BL146" s="19" t="s">
        <v>418</v>
      </c>
      <c r="BM146" s="244" t="s">
        <v>4863</v>
      </c>
    </row>
    <row r="147" spans="1:47" s="2" customFormat="1" ht="12">
      <c r="A147" s="40"/>
      <c r="B147" s="41"/>
      <c r="C147" s="42"/>
      <c r="D147" s="246" t="s">
        <v>330</v>
      </c>
      <c r="E147" s="42"/>
      <c r="F147" s="247" t="s">
        <v>3088</v>
      </c>
      <c r="G147" s="42"/>
      <c r="H147" s="42"/>
      <c r="I147" s="150"/>
      <c r="J147" s="42"/>
      <c r="K147" s="42"/>
      <c r="L147" s="46"/>
      <c r="M147" s="248"/>
      <c r="N147" s="24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330</v>
      </c>
      <c r="AU147" s="19" t="s">
        <v>83</v>
      </c>
    </row>
    <row r="148" spans="1:65" s="2" customFormat="1" ht="16.5" customHeight="1">
      <c r="A148" s="40"/>
      <c r="B148" s="41"/>
      <c r="C148" s="233" t="s">
        <v>70</v>
      </c>
      <c r="D148" s="233" t="s">
        <v>324</v>
      </c>
      <c r="E148" s="234" t="s">
        <v>4864</v>
      </c>
      <c r="F148" s="235" t="s">
        <v>4865</v>
      </c>
      <c r="G148" s="236" t="s">
        <v>546</v>
      </c>
      <c r="H148" s="237">
        <v>1</v>
      </c>
      <c r="I148" s="238"/>
      <c r="J148" s="239">
        <f>ROUND(I148*H148,2)</f>
        <v>0</v>
      </c>
      <c r="K148" s="235" t="s">
        <v>2824</v>
      </c>
      <c r="L148" s="46"/>
      <c r="M148" s="240" t="s">
        <v>19</v>
      </c>
      <c r="N148" s="241" t="s">
        <v>42</v>
      </c>
      <c r="O148" s="86"/>
      <c r="P148" s="242">
        <f>O148*H148</f>
        <v>0</v>
      </c>
      <c r="Q148" s="242">
        <v>0.0026</v>
      </c>
      <c r="R148" s="242">
        <f>Q148*H148</f>
        <v>0.0026</v>
      </c>
      <c r="S148" s="242">
        <v>0</v>
      </c>
      <c r="T148" s="24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4" t="s">
        <v>418</v>
      </c>
      <c r="AT148" s="244" t="s">
        <v>324</v>
      </c>
      <c r="AU148" s="244" t="s">
        <v>83</v>
      </c>
      <c r="AY148" s="19" t="s">
        <v>322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9" t="s">
        <v>83</v>
      </c>
      <c r="BK148" s="245">
        <f>ROUND(I148*H148,2)</f>
        <v>0</v>
      </c>
      <c r="BL148" s="19" t="s">
        <v>418</v>
      </c>
      <c r="BM148" s="244" t="s">
        <v>4866</v>
      </c>
    </row>
    <row r="149" spans="1:47" s="2" customFormat="1" ht="12">
      <c r="A149" s="40"/>
      <c r="B149" s="41"/>
      <c r="C149" s="42"/>
      <c r="D149" s="246" t="s">
        <v>330</v>
      </c>
      <c r="E149" s="42"/>
      <c r="F149" s="247" t="s">
        <v>4865</v>
      </c>
      <c r="G149" s="42"/>
      <c r="H149" s="42"/>
      <c r="I149" s="150"/>
      <c r="J149" s="42"/>
      <c r="K149" s="42"/>
      <c r="L149" s="46"/>
      <c r="M149" s="248"/>
      <c r="N149" s="249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330</v>
      </c>
      <c r="AU149" s="19" t="s">
        <v>83</v>
      </c>
    </row>
    <row r="150" spans="1:65" s="2" customFormat="1" ht="16.5" customHeight="1">
      <c r="A150" s="40"/>
      <c r="B150" s="41"/>
      <c r="C150" s="233" t="s">
        <v>70</v>
      </c>
      <c r="D150" s="233" t="s">
        <v>324</v>
      </c>
      <c r="E150" s="234" t="s">
        <v>4867</v>
      </c>
      <c r="F150" s="235" t="s">
        <v>4868</v>
      </c>
      <c r="G150" s="236" t="s">
        <v>546</v>
      </c>
      <c r="H150" s="237">
        <v>1</v>
      </c>
      <c r="I150" s="238"/>
      <c r="J150" s="239">
        <f>ROUND(I150*H150,2)</f>
        <v>0</v>
      </c>
      <c r="K150" s="235" t="s">
        <v>2824</v>
      </c>
      <c r="L150" s="46"/>
      <c r="M150" s="240" t="s">
        <v>19</v>
      </c>
      <c r="N150" s="241" t="s">
        <v>42</v>
      </c>
      <c r="O150" s="86"/>
      <c r="P150" s="242">
        <f>O150*H150</f>
        <v>0</v>
      </c>
      <c r="Q150" s="242">
        <v>0.00359</v>
      </c>
      <c r="R150" s="242">
        <f>Q150*H150</f>
        <v>0.00359</v>
      </c>
      <c r="S150" s="242">
        <v>0</v>
      </c>
      <c r="T150" s="24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4" t="s">
        <v>418</v>
      </c>
      <c r="AT150" s="244" t="s">
        <v>324</v>
      </c>
      <c r="AU150" s="244" t="s">
        <v>83</v>
      </c>
      <c r="AY150" s="19" t="s">
        <v>322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9" t="s">
        <v>83</v>
      </c>
      <c r="BK150" s="245">
        <f>ROUND(I150*H150,2)</f>
        <v>0</v>
      </c>
      <c r="BL150" s="19" t="s">
        <v>418</v>
      </c>
      <c r="BM150" s="244" t="s">
        <v>4869</v>
      </c>
    </row>
    <row r="151" spans="1:47" s="2" customFormat="1" ht="12">
      <c r="A151" s="40"/>
      <c r="B151" s="41"/>
      <c r="C151" s="42"/>
      <c r="D151" s="246" t="s">
        <v>330</v>
      </c>
      <c r="E151" s="42"/>
      <c r="F151" s="247" t="s">
        <v>4868</v>
      </c>
      <c r="G151" s="42"/>
      <c r="H151" s="42"/>
      <c r="I151" s="150"/>
      <c r="J151" s="42"/>
      <c r="K151" s="42"/>
      <c r="L151" s="46"/>
      <c r="M151" s="248"/>
      <c r="N151" s="24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330</v>
      </c>
      <c r="AU151" s="19" t="s">
        <v>83</v>
      </c>
    </row>
    <row r="152" spans="1:65" s="2" customFormat="1" ht="16.5" customHeight="1">
      <c r="A152" s="40"/>
      <c r="B152" s="41"/>
      <c r="C152" s="233" t="s">
        <v>70</v>
      </c>
      <c r="D152" s="233" t="s">
        <v>324</v>
      </c>
      <c r="E152" s="234" t="s">
        <v>4870</v>
      </c>
      <c r="F152" s="235" t="s">
        <v>4871</v>
      </c>
      <c r="G152" s="236" t="s">
        <v>19</v>
      </c>
      <c r="H152" s="237">
        <v>5</v>
      </c>
      <c r="I152" s="238"/>
      <c r="J152" s="239">
        <f>ROUND(I152*H152,2)</f>
        <v>0</v>
      </c>
      <c r="K152" s="235" t="s">
        <v>2824</v>
      </c>
      <c r="L152" s="46"/>
      <c r="M152" s="240" t="s">
        <v>19</v>
      </c>
      <c r="N152" s="241" t="s">
        <v>42</v>
      </c>
      <c r="O152" s="86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4" t="s">
        <v>418</v>
      </c>
      <c r="AT152" s="244" t="s">
        <v>324</v>
      </c>
      <c r="AU152" s="244" t="s">
        <v>83</v>
      </c>
      <c r="AY152" s="19" t="s">
        <v>322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19" t="s">
        <v>83</v>
      </c>
      <c r="BK152" s="245">
        <f>ROUND(I152*H152,2)</f>
        <v>0</v>
      </c>
      <c r="BL152" s="19" t="s">
        <v>418</v>
      </c>
      <c r="BM152" s="244" t="s">
        <v>4872</v>
      </c>
    </row>
    <row r="153" spans="1:47" s="2" customFormat="1" ht="12">
      <c r="A153" s="40"/>
      <c r="B153" s="41"/>
      <c r="C153" s="42"/>
      <c r="D153" s="246" t="s">
        <v>330</v>
      </c>
      <c r="E153" s="42"/>
      <c r="F153" s="247" t="s">
        <v>4871</v>
      </c>
      <c r="G153" s="42"/>
      <c r="H153" s="42"/>
      <c r="I153" s="150"/>
      <c r="J153" s="42"/>
      <c r="K153" s="42"/>
      <c r="L153" s="46"/>
      <c r="M153" s="248"/>
      <c r="N153" s="249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330</v>
      </c>
      <c r="AU153" s="19" t="s">
        <v>83</v>
      </c>
    </row>
    <row r="154" spans="1:65" s="2" customFormat="1" ht="16.5" customHeight="1">
      <c r="A154" s="40"/>
      <c r="B154" s="41"/>
      <c r="C154" s="233" t="s">
        <v>70</v>
      </c>
      <c r="D154" s="233" t="s">
        <v>324</v>
      </c>
      <c r="E154" s="234" t="s">
        <v>4873</v>
      </c>
      <c r="F154" s="235" t="s">
        <v>4874</v>
      </c>
      <c r="G154" s="236" t="s">
        <v>546</v>
      </c>
      <c r="H154" s="237">
        <v>2</v>
      </c>
      <c r="I154" s="238"/>
      <c r="J154" s="239">
        <f>ROUND(I154*H154,2)</f>
        <v>0</v>
      </c>
      <c r="K154" s="235" t="s">
        <v>2824</v>
      </c>
      <c r="L154" s="46"/>
      <c r="M154" s="240" t="s">
        <v>19</v>
      </c>
      <c r="N154" s="241" t="s">
        <v>42</v>
      </c>
      <c r="O154" s="86"/>
      <c r="P154" s="242">
        <f>O154*H154</f>
        <v>0</v>
      </c>
      <c r="Q154" s="242">
        <v>0.00047</v>
      </c>
      <c r="R154" s="242">
        <f>Q154*H154</f>
        <v>0.00094</v>
      </c>
      <c r="S154" s="242">
        <v>0</v>
      </c>
      <c r="T154" s="24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4" t="s">
        <v>418</v>
      </c>
      <c r="AT154" s="244" t="s">
        <v>324</v>
      </c>
      <c r="AU154" s="244" t="s">
        <v>83</v>
      </c>
      <c r="AY154" s="19" t="s">
        <v>322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9" t="s">
        <v>83</v>
      </c>
      <c r="BK154" s="245">
        <f>ROUND(I154*H154,2)</f>
        <v>0</v>
      </c>
      <c r="BL154" s="19" t="s">
        <v>418</v>
      </c>
      <c r="BM154" s="244" t="s">
        <v>4875</v>
      </c>
    </row>
    <row r="155" spans="1:47" s="2" customFormat="1" ht="12">
      <c r="A155" s="40"/>
      <c r="B155" s="41"/>
      <c r="C155" s="42"/>
      <c r="D155" s="246" t="s">
        <v>330</v>
      </c>
      <c r="E155" s="42"/>
      <c r="F155" s="247" t="s">
        <v>4874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330</v>
      </c>
      <c r="AU155" s="19" t="s">
        <v>83</v>
      </c>
    </row>
    <row r="156" spans="1:63" s="12" customFormat="1" ht="22.8" customHeight="1">
      <c r="A156" s="12"/>
      <c r="B156" s="217"/>
      <c r="C156" s="218"/>
      <c r="D156" s="219" t="s">
        <v>69</v>
      </c>
      <c r="E156" s="231" t="s">
        <v>3108</v>
      </c>
      <c r="F156" s="231" t="s">
        <v>3109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SUM(P157:P166)</f>
        <v>0</v>
      </c>
      <c r="Q156" s="225"/>
      <c r="R156" s="226">
        <f>SUM(R157:R166)</f>
        <v>0.06</v>
      </c>
      <c r="S156" s="225"/>
      <c r="T156" s="227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83</v>
      </c>
      <c r="AT156" s="229" t="s">
        <v>69</v>
      </c>
      <c r="AU156" s="229" t="s">
        <v>77</v>
      </c>
      <c r="AY156" s="228" t="s">
        <v>322</v>
      </c>
      <c r="BK156" s="230">
        <f>SUM(BK157:BK166)</f>
        <v>0</v>
      </c>
    </row>
    <row r="157" spans="1:65" s="2" customFormat="1" ht="16.5" customHeight="1">
      <c r="A157" s="40"/>
      <c r="B157" s="41"/>
      <c r="C157" s="233" t="s">
        <v>70</v>
      </c>
      <c r="D157" s="233" t="s">
        <v>324</v>
      </c>
      <c r="E157" s="234" t="s">
        <v>4876</v>
      </c>
      <c r="F157" s="235" t="s">
        <v>4877</v>
      </c>
      <c r="G157" s="236" t="s">
        <v>750</v>
      </c>
      <c r="H157" s="237">
        <v>1</v>
      </c>
      <c r="I157" s="238"/>
      <c r="J157" s="239">
        <f>ROUND(I157*H157,2)</f>
        <v>0</v>
      </c>
      <c r="K157" s="235" t="s">
        <v>2824</v>
      </c>
      <c r="L157" s="46"/>
      <c r="M157" s="240" t="s">
        <v>19</v>
      </c>
      <c r="N157" s="241" t="s">
        <v>42</v>
      </c>
      <c r="O157" s="86"/>
      <c r="P157" s="242">
        <f>O157*H157</f>
        <v>0</v>
      </c>
      <c r="Q157" s="242">
        <v>0.01</v>
      </c>
      <c r="R157" s="242">
        <f>Q157*H157</f>
        <v>0.01</v>
      </c>
      <c r="S157" s="242">
        <v>0</v>
      </c>
      <c r="T157" s="24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4" t="s">
        <v>418</v>
      </c>
      <c r="AT157" s="244" t="s">
        <v>324</v>
      </c>
      <c r="AU157" s="244" t="s">
        <v>83</v>
      </c>
      <c r="AY157" s="19" t="s">
        <v>322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9" t="s">
        <v>83</v>
      </c>
      <c r="BK157" s="245">
        <f>ROUND(I157*H157,2)</f>
        <v>0</v>
      </c>
      <c r="BL157" s="19" t="s">
        <v>418</v>
      </c>
      <c r="BM157" s="244" t="s">
        <v>4878</v>
      </c>
    </row>
    <row r="158" spans="1:47" s="2" customFormat="1" ht="12">
      <c r="A158" s="40"/>
      <c r="B158" s="41"/>
      <c r="C158" s="42"/>
      <c r="D158" s="246" t="s">
        <v>330</v>
      </c>
      <c r="E158" s="42"/>
      <c r="F158" s="247" t="s">
        <v>4877</v>
      </c>
      <c r="G158" s="42"/>
      <c r="H158" s="42"/>
      <c r="I158" s="150"/>
      <c r="J158" s="42"/>
      <c r="K158" s="42"/>
      <c r="L158" s="46"/>
      <c r="M158" s="248"/>
      <c r="N158" s="24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330</v>
      </c>
      <c r="AU158" s="19" t="s">
        <v>83</v>
      </c>
    </row>
    <row r="159" spans="1:65" s="2" customFormat="1" ht="16.5" customHeight="1">
      <c r="A159" s="40"/>
      <c r="B159" s="41"/>
      <c r="C159" s="233" t="s">
        <v>70</v>
      </c>
      <c r="D159" s="233" t="s">
        <v>324</v>
      </c>
      <c r="E159" s="234" t="s">
        <v>4879</v>
      </c>
      <c r="F159" s="235" t="s">
        <v>4880</v>
      </c>
      <c r="G159" s="236" t="s">
        <v>2688</v>
      </c>
      <c r="H159" s="237">
        <v>1</v>
      </c>
      <c r="I159" s="238"/>
      <c r="J159" s="239">
        <f>ROUND(I159*H159,2)</f>
        <v>0</v>
      </c>
      <c r="K159" s="235" t="s">
        <v>2824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0.01</v>
      </c>
      <c r="R159" s="242">
        <f>Q159*H159</f>
        <v>0.01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418</v>
      </c>
      <c r="AT159" s="244" t="s">
        <v>324</v>
      </c>
      <c r="AU159" s="244" t="s">
        <v>83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418</v>
      </c>
      <c r="BM159" s="244" t="s">
        <v>4881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4880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83</v>
      </c>
    </row>
    <row r="161" spans="1:65" s="2" customFormat="1" ht="16.5" customHeight="1">
      <c r="A161" s="40"/>
      <c r="B161" s="41"/>
      <c r="C161" s="233" t="s">
        <v>70</v>
      </c>
      <c r="D161" s="233" t="s">
        <v>324</v>
      </c>
      <c r="E161" s="234" t="s">
        <v>4882</v>
      </c>
      <c r="F161" s="235" t="s">
        <v>4883</v>
      </c>
      <c r="G161" s="236" t="s">
        <v>2688</v>
      </c>
      <c r="H161" s="237">
        <v>1</v>
      </c>
      <c r="I161" s="238"/>
      <c r="J161" s="239">
        <f>ROUND(I161*H161,2)</f>
        <v>0</v>
      </c>
      <c r="K161" s="235" t="s">
        <v>2824</v>
      </c>
      <c r="L161" s="46"/>
      <c r="M161" s="240" t="s">
        <v>19</v>
      </c>
      <c r="N161" s="241" t="s">
        <v>42</v>
      </c>
      <c r="O161" s="86"/>
      <c r="P161" s="242">
        <f>O161*H161</f>
        <v>0</v>
      </c>
      <c r="Q161" s="242">
        <v>0.01</v>
      </c>
      <c r="R161" s="242">
        <f>Q161*H161</f>
        <v>0.01</v>
      </c>
      <c r="S161" s="242">
        <v>0</v>
      </c>
      <c r="T161" s="24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4" t="s">
        <v>418</v>
      </c>
      <c r="AT161" s="244" t="s">
        <v>324</v>
      </c>
      <c r="AU161" s="244" t="s">
        <v>83</v>
      </c>
      <c r="AY161" s="19" t="s">
        <v>322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9" t="s">
        <v>83</v>
      </c>
      <c r="BK161" s="245">
        <f>ROUND(I161*H161,2)</f>
        <v>0</v>
      </c>
      <c r="BL161" s="19" t="s">
        <v>418</v>
      </c>
      <c r="BM161" s="244" t="s">
        <v>4884</v>
      </c>
    </row>
    <row r="162" spans="1:47" s="2" customFormat="1" ht="12">
      <c r="A162" s="40"/>
      <c r="B162" s="41"/>
      <c r="C162" s="42"/>
      <c r="D162" s="246" t="s">
        <v>330</v>
      </c>
      <c r="E162" s="42"/>
      <c r="F162" s="247" t="s">
        <v>4883</v>
      </c>
      <c r="G162" s="42"/>
      <c r="H162" s="42"/>
      <c r="I162" s="150"/>
      <c r="J162" s="42"/>
      <c r="K162" s="42"/>
      <c r="L162" s="46"/>
      <c r="M162" s="248"/>
      <c r="N162" s="24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330</v>
      </c>
      <c r="AU162" s="19" t="s">
        <v>83</v>
      </c>
    </row>
    <row r="163" spans="1:65" s="2" customFormat="1" ht="16.5" customHeight="1">
      <c r="A163" s="40"/>
      <c r="B163" s="41"/>
      <c r="C163" s="233" t="s">
        <v>70</v>
      </c>
      <c r="D163" s="233" t="s">
        <v>324</v>
      </c>
      <c r="E163" s="234" t="s">
        <v>4885</v>
      </c>
      <c r="F163" s="235" t="s">
        <v>4886</v>
      </c>
      <c r="G163" s="236" t="s">
        <v>2688</v>
      </c>
      <c r="H163" s="237">
        <v>1</v>
      </c>
      <c r="I163" s="238"/>
      <c r="J163" s="239">
        <f>ROUND(I163*H163,2)</f>
        <v>0</v>
      </c>
      <c r="K163" s="235" t="s">
        <v>2824</v>
      </c>
      <c r="L163" s="46"/>
      <c r="M163" s="240" t="s">
        <v>19</v>
      </c>
      <c r="N163" s="241" t="s">
        <v>42</v>
      </c>
      <c r="O163" s="86"/>
      <c r="P163" s="242">
        <f>O163*H163</f>
        <v>0</v>
      </c>
      <c r="Q163" s="242">
        <v>0.01</v>
      </c>
      <c r="R163" s="242">
        <f>Q163*H163</f>
        <v>0.01</v>
      </c>
      <c r="S163" s="242">
        <v>0</v>
      </c>
      <c r="T163" s="24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4" t="s">
        <v>418</v>
      </c>
      <c r="AT163" s="244" t="s">
        <v>324</v>
      </c>
      <c r="AU163" s="244" t="s">
        <v>83</v>
      </c>
      <c r="AY163" s="19" t="s">
        <v>322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9" t="s">
        <v>83</v>
      </c>
      <c r="BK163" s="245">
        <f>ROUND(I163*H163,2)</f>
        <v>0</v>
      </c>
      <c r="BL163" s="19" t="s">
        <v>418</v>
      </c>
      <c r="BM163" s="244" t="s">
        <v>4887</v>
      </c>
    </row>
    <row r="164" spans="1:47" s="2" customFormat="1" ht="12">
      <c r="A164" s="40"/>
      <c r="B164" s="41"/>
      <c r="C164" s="42"/>
      <c r="D164" s="246" t="s">
        <v>330</v>
      </c>
      <c r="E164" s="42"/>
      <c r="F164" s="247" t="s">
        <v>4886</v>
      </c>
      <c r="G164" s="42"/>
      <c r="H164" s="42"/>
      <c r="I164" s="150"/>
      <c r="J164" s="42"/>
      <c r="K164" s="42"/>
      <c r="L164" s="46"/>
      <c r="M164" s="248"/>
      <c r="N164" s="24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330</v>
      </c>
      <c r="AU164" s="19" t="s">
        <v>83</v>
      </c>
    </row>
    <row r="165" spans="1:65" s="2" customFormat="1" ht="16.5" customHeight="1">
      <c r="A165" s="40"/>
      <c r="B165" s="41"/>
      <c r="C165" s="233" t="s">
        <v>70</v>
      </c>
      <c r="D165" s="233" t="s">
        <v>324</v>
      </c>
      <c r="E165" s="234" t="s">
        <v>4888</v>
      </c>
      <c r="F165" s="235" t="s">
        <v>4889</v>
      </c>
      <c r="G165" s="236" t="s">
        <v>750</v>
      </c>
      <c r="H165" s="237">
        <v>2</v>
      </c>
      <c r="I165" s="238"/>
      <c r="J165" s="239">
        <f>ROUND(I165*H165,2)</f>
        <v>0</v>
      </c>
      <c r="K165" s="235" t="s">
        <v>2824</v>
      </c>
      <c r="L165" s="46"/>
      <c r="M165" s="240" t="s">
        <v>19</v>
      </c>
      <c r="N165" s="241" t="s">
        <v>42</v>
      </c>
      <c r="O165" s="86"/>
      <c r="P165" s="242">
        <f>O165*H165</f>
        <v>0</v>
      </c>
      <c r="Q165" s="242">
        <v>0.01</v>
      </c>
      <c r="R165" s="242">
        <f>Q165*H165</f>
        <v>0.02</v>
      </c>
      <c r="S165" s="242">
        <v>0</v>
      </c>
      <c r="T165" s="24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4" t="s">
        <v>418</v>
      </c>
      <c r="AT165" s="244" t="s">
        <v>324</v>
      </c>
      <c r="AU165" s="244" t="s">
        <v>83</v>
      </c>
      <c r="AY165" s="19" t="s">
        <v>322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9" t="s">
        <v>83</v>
      </c>
      <c r="BK165" s="245">
        <f>ROUND(I165*H165,2)</f>
        <v>0</v>
      </c>
      <c r="BL165" s="19" t="s">
        <v>418</v>
      </c>
      <c r="BM165" s="244" t="s">
        <v>4890</v>
      </c>
    </row>
    <row r="166" spans="1:47" s="2" customFormat="1" ht="12">
      <c r="A166" s="40"/>
      <c r="B166" s="41"/>
      <c r="C166" s="42"/>
      <c r="D166" s="246" t="s">
        <v>330</v>
      </c>
      <c r="E166" s="42"/>
      <c r="F166" s="247" t="s">
        <v>4889</v>
      </c>
      <c r="G166" s="42"/>
      <c r="H166" s="42"/>
      <c r="I166" s="150"/>
      <c r="J166" s="42"/>
      <c r="K166" s="42"/>
      <c r="L166" s="46"/>
      <c r="M166" s="248"/>
      <c r="N166" s="24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330</v>
      </c>
      <c r="AU166" s="19" t="s">
        <v>83</v>
      </c>
    </row>
    <row r="167" spans="1:63" s="12" customFormat="1" ht="22.8" customHeight="1">
      <c r="A167" s="12"/>
      <c r="B167" s="217"/>
      <c r="C167" s="218"/>
      <c r="D167" s="219" t="s">
        <v>69</v>
      </c>
      <c r="E167" s="231" t="s">
        <v>1081</v>
      </c>
      <c r="F167" s="231" t="s">
        <v>3206</v>
      </c>
      <c r="G167" s="218"/>
      <c r="H167" s="218"/>
      <c r="I167" s="221"/>
      <c r="J167" s="232">
        <f>BK167</f>
        <v>0</v>
      </c>
      <c r="K167" s="218"/>
      <c r="L167" s="223"/>
      <c r="M167" s="224"/>
      <c r="N167" s="225"/>
      <c r="O167" s="225"/>
      <c r="P167" s="226">
        <f>SUM(P168:P177)</f>
        <v>0</v>
      </c>
      <c r="Q167" s="225"/>
      <c r="R167" s="226">
        <f>SUM(R168:R177)</f>
        <v>0.00045000000000000004</v>
      </c>
      <c r="S167" s="225"/>
      <c r="T167" s="227">
        <f>SUM(T168:T177)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8" t="s">
        <v>83</v>
      </c>
      <c r="AT167" s="229" t="s">
        <v>69</v>
      </c>
      <c r="AU167" s="229" t="s">
        <v>77</v>
      </c>
      <c r="AY167" s="228" t="s">
        <v>322</v>
      </c>
      <c r="BK167" s="230">
        <f>SUM(BK168:BK177)</f>
        <v>0</v>
      </c>
    </row>
    <row r="168" spans="1:65" s="2" customFormat="1" ht="16.5" customHeight="1">
      <c r="A168" s="40"/>
      <c r="B168" s="41"/>
      <c r="C168" s="233" t="s">
        <v>70</v>
      </c>
      <c r="D168" s="233" t="s">
        <v>324</v>
      </c>
      <c r="E168" s="234" t="s">
        <v>4891</v>
      </c>
      <c r="F168" s="235" t="s">
        <v>4892</v>
      </c>
      <c r="G168" s="236" t="s">
        <v>135</v>
      </c>
      <c r="H168" s="237">
        <v>8</v>
      </c>
      <c r="I168" s="238"/>
      <c r="J168" s="239">
        <f>ROUND(I168*H168,2)</f>
        <v>0</v>
      </c>
      <c r="K168" s="235" t="s">
        <v>2824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418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418</v>
      </c>
      <c r="BM168" s="244" t="s">
        <v>4893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4892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65" s="2" customFormat="1" ht="16.5" customHeight="1">
      <c r="A170" s="40"/>
      <c r="B170" s="41"/>
      <c r="C170" s="233" t="s">
        <v>70</v>
      </c>
      <c r="D170" s="233" t="s">
        <v>324</v>
      </c>
      <c r="E170" s="234" t="s">
        <v>4894</v>
      </c>
      <c r="F170" s="235" t="s">
        <v>4895</v>
      </c>
      <c r="G170" s="236" t="s">
        <v>135</v>
      </c>
      <c r="H170" s="237">
        <v>8</v>
      </c>
      <c r="I170" s="238"/>
      <c r="J170" s="239">
        <f>ROUND(I170*H170,2)</f>
        <v>0</v>
      </c>
      <c r="K170" s="235" t="s">
        <v>2824</v>
      </c>
      <c r="L170" s="46"/>
      <c r="M170" s="240" t="s">
        <v>19</v>
      </c>
      <c r="N170" s="241" t="s">
        <v>42</v>
      </c>
      <c r="O170" s="86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4" t="s">
        <v>418</v>
      </c>
      <c r="AT170" s="244" t="s">
        <v>324</v>
      </c>
      <c r="AU170" s="244" t="s">
        <v>83</v>
      </c>
      <c r="AY170" s="19" t="s">
        <v>322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9" t="s">
        <v>83</v>
      </c>
      <c r="BK170" s="245">
        <f>ROUND(I170*H170,2)</f>
        <v>0</v>
      </c>
      <c r="BL170" s="19" t="s">
        <v>418</v>
      </c>
      <c r="BM170" s="244" t="s">
        <v>4896</v>
      </c>
    </row>
    <row r="171" spans="1:47" s="2" customFormat="1" ht="12">
      <c r="A171" s="40"/>
      <c r="B171" s="41"/>
      <c r="C171" s="42"/>
      <c r="D171" s="246" t="s">
        <v>330</v>
      </c>
      <c r="E171" s="42"/>
      <c r="F171" s="247" t="s">
        <v>4895</v>
      </c>
      <c r="G171" s="42"/>
      <c r="H171" s="42"/>
      <c r="I171" s="150"/>
      <c r="J171" s="42"/>
      <c r="K171" s="42"/>
      <c r="L171" s="46"/>
      <c r="M171" s="248"/>
      <c r="N171" s="24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330</v>
      </c>
      <c r="AU171" s="19" t="s">
        <v>83</v>
      </c>
    </row>
    <row r="172" spans="1:65" s="2" customFormat="1" ht="16.5" customHeight="1">
      <c r="A172" s="40"/>
      <c r="B172" s="41"/>
      <c r="C172" s="233" t="s">
        <v>70</v>
      </c>
      <c r="D172" s="233" t="s">
        <v>324</v>
      </c>
      <c r="E172" s="234" t="s">
        <v>4897</v>
      </c>
      <c r="F172" s="235" t="s">
        <v>4898</v>
      </c>
      <c r="G172" s="236" t="s">
        <v>135</v>
      </c>
      <c r="H172" s="237">
        <v>6</v>
      </c>
      <c r="I172" s="238"/>
      <c r="J172" s="239">
        <f>ROUND(I172*H172,2)</f>
        <v>0</v>
      </c>
      <c r="K172" s="235" t="s">
        <v>2824</v>
      </c>
      <c r="L172" s="46"/>
      <c r="M172" s="240" t="s">
        <v>19</v>
      </c>
      <c r="N172" s="241" t="s">
        <v>42</v>
      </c>
      <c r="O172" s="86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4" t="s">
        <v>418</v>
      </c>
      <c r="AT172" s="244" t="s">
        <v>324</v>
      </c>
      <c r="AU172" s="244" t="s">
        <v>83</v>
      </c>
      <c r="AY172" s="19" t="s">
        <v>322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9" t="s">
        <v>83</v>
      </c>
      <c r="BK172" s="245">
        <f>ROUND(I172*H172,2)</f>
        <v>0</v>
      </c>
      <c r="BL172" s="19" t="s">
        <v>418</v>
      </c>
      <c r="BM172" s="244" t="s">
        <v>4899</v>
      </c>
    </row>
    <row r="173" spans="1:47" s="2" customFormat="1" ht="12">
      <c r="A173" s="40"/>
      <c r="B173" s="41"/>
      <c r="C173" s="42"/>
      <c r="D173" s="246" t="s">
        <v>330</v>
      </c>
      <c r="E173" s="42"/>
      <c r="F173" s="247" t="s">
        <v>4898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330</v>
      </c>
      <c r="AU173" s="19" t="s">
        <v>83</v>
      </c>
    </row>
    <row r="174" spans="1:65" s="2" customFormat="1" ht="16.5" customHeight="1">
      <c r="A174" s="40"/>
      <c r="B174" s="41"/>
      <c r="C174" s="233" t="s">
        <v>70</v>
      </c>
      <c r="D174" s="233" t="s">
        <v>324</v>
      </c>
      <c r="E174" s="234" t="s">
        <v>4900</v>
      </c>
      <c r="F174" s="235" t="s">
        <v>4901</v>
      </c>
      <c r="G174" s="236" t="s">
        <v>546</v>
      </c>
      <c r="H174" s="237">
        <v>1</v>
      </c>
      <c r="I174" s="238"/>
      <c r="J174" s="239">
        <f>ROUND(I174*H174,2)</f>
        <v>0</v>
      </c>
      <c r="K174" s="235" t="s">
        <v>2824</v>
      </c>
      <c r="L174" s="46"/>
      <c r="M174" s="240" t="s">
        <v>19</v>
      </c>
      <c r="N174" s="241" t="s">
        <v>42</v>
      </c>
      <c r="O174" s="86"/>
      <c r="P174" s="242">
        <f>O174*H174</f>
        <v>0</v>
      </c>
      <c r="Q174" s="242">
        <v>0.00021</v>
      </c>
      <c r="R174" s="242">
        <f>Q174*H174</f>
        <v>0.00021</v>
      </c>
      <c r="S174" s="242">
        <v>0</v>
      </c>
      <c r="T174" s="24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4" t="s">
        <v>418</v>
      </c>
      <c r="AT174" s="244" t="s">
        <v>324</v>
      </c>
      <c r="AU174" s="244" t="s">
        <v>83</v>
      </c>
      <c r="AY174" s="19" t="s">
        <v>322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9" t="s">
        <v>83</v>
      </c>
      <c r="BK174" s="245">
        <f>ROUND(I174*H174,2)</f>
        <v>0</v>
      </c>
      <c r="BL174" s="19" t="s">
        <v>418</v>
      </c>
      <c r="BM174" s="244" t="s">
        <v>4902</v>
      </c>
    </row>
    <row r="175" spans="1:47" s="2" customFormat="1" ht="12">
      <c r="A175" s="40"/>
      <c r="B175" s="41"/>
      <c r="C175" s="42"/>
      <c r="D175" s="246" t="s">
        <v>330</v>
      </c>
      <c r="E175" s="42"/>
      <c r="F175" s="247" t="s">
        <v>4901</v>
      </c>
      <c r="G175" s="42"/>
      <c r="H175" s="42"/>
      <c r="I175" s="150"/>
      <c r="J175" s="42"/>
      <c r="K175" s="42"/>
      <c r="L175" s="46"/>
      <c r="M175" s="248"/>
      <c r="N175" s="24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330</v>
      </c>
      <c r="AU175" s="19" t="s">
        <v>83</v>
      </c>
    </row>
    <row r="176" spans="1:65" s="2" customFormat="1" ht="16.5" customHeight="1">
      <c r="A176" s="40"/>
      <c r="B176" s="41"/>
      <c r="C176" s="233" t="s">
        <v>70</v>
      </c>
      <c r="D176" s="233" t="s">
        <v>324</v>
      </c>
      <c r="E176" s="234" t="s">
        <v>4903</v>
      </c>
      <c r="F176" s="235" t="s">
        <v>4904</v>
      </c>
      <c r="G176" s="236" t="s">
        <v>135</v>
      </c>
      <c r="H176" s="237">
        <v>6</v>
      </c>
      <c r="I176" s="238"/>
      <c r="J176" s="239">
        <f>ROUND(I176*H176,2)</f>
        <v>0</v>
      </c>
      <c r="K176" s="235" t="s">
        <v>2824</v>
      </c>
      <c r="L176" s="46"/>
      <c r="M176" s="240" t="s">
        <v>19</v>
      </c>
      <c r="N176" s="241" t="s">
        <v>42</v>
      </c>
      <c r="O176" s="86"/>
      <c r="P176" s="242">
        <f>O176*H176</f>
        <v>0</v>
      </c>
      <c r="Q176" s="242">
        <v>4E-05</v>
      </c>
      <c r="R176" s="242">
        <f>Q176*H176</f>
        <v>0.00024000000000000003</v>
      </c>
      <c r="S176" s="242">
        <v>0</v>
      </c>
      <c r="T176" s="243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4" t="s">
        <v>418</v>
      </c>
      <c r="AT176" s="244" t="s">
        <v>324</v>
      </c>
      <c r="AU176" s="244" t="s">
        <v>83</v>
      </c>
      <c r="AY176" s="19" t="s">
        <v>322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9" t="s">
        <v>83</v>
      </c>
      <c r="BK176" s="245">
        <f>ROUND(I176*H176,2)</f>
        <v>0</v>
      </c>
      <c r="BL176" s="19" t="s">
        <v>418</v>
      </c>
      <c r="BM176" s="244" t="s">
        <v>4905</v>
      </c>
    </row>
    <row r="177" spans="1:47" s="2" customFormat="1" ht="12">
      <c r="A177" s="40"/>
      <c r="B177" s="41"/>
      <c r="C177" s="42"/>
      <c r="D177" s="246" t="s">
        <v>330</v>
      </c>
      <c r="E177" s="42"/>
      <c r="F177" s="247" t="s">
        <v>4904</v>
      </c>
      <c r="G177" s="42"/>
      <c r="H177" s="42"/>
      <c r="I177" s="150"/>
      <c r="J177" s="42"/>
      <c r="K177" s="42"/>
      <c r="L177" s="46"/>
      <c r="M177" s="248"/>
      <c r="N177" s="24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330</v>
      </c>
      <c r="AU177" s="19" t="s">
        <v>83</v>
      </c>
    </row>
    <row r="178" spans="1:63" s="12" customFormat="1" ht="22.8" customHeight="1">
      <c r="A178" s="12"/>
      <c r="B178" s="217"/>
      <c r="C178" s="218"/>
      <c r="D178" s="219" t="s">
        <v>69</v>
      </c>
      <c r="E178" s="231" t="s">
        <v>1106</v>
      </c>
      <c r="F178" s="231" t="s">
        <v>4906</v>
      </c>
      <c r="G178" s="218"/>
      <c r="H178" s="218"/>
      <c r="I178" s="221"/>
      <c r="J178" s="232">
        <f>BK178</f>
        <v>0</v>
      </c>
      <c r="K178" s="218"/>
      <c r="L178" s="223"/>
      <c r="M178" s="224"/>
      <c r="N178" s="225"/>
      <c r="O178" s="225"/>
      <c r="P178" s="226">
        <f>SUM(P179:P180)</f>
        <v>0</v>
      </c>
      <c r="Q178" s="225"/>
      <c r="R178" s="226">
        <f>SUM(R179:R180)</f>
        <v>0.00954</v>
      </c>
      <c r="S178" s="225"/>
      <c r="T178" s="227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8" t="s">
        <v>83</v>
      </c>
      <c r="AT178" s="229" t="s">
        <v>69</v>
      </c>
      <c r="AU178" s="229" t="s">
        <v>77</v>
      </c>
      <c r="AY178" s="228" t="s">
        <v>322</v>
      </c>
      <c r="BK178" s="230">
        <f>SUM(BK179:BK180)</f>
        <v>0</v>
      </c>
    </row>
    <row r="179" spans="1:65" s="2" customFormat="1" ht="16.5" customHeight="1">
      <c r="A179" s="40"/>
      <c r="B179" s="41"/>
      <c r="C179" s="233" t="s">
        <v>70</v>
      </c>
      <c r="D179" s="233" t="s">
        <v>324</v>
      </c>
      <c r="E179" s="234" t="s">
        <v>4907</v>
      </c>
      <c r="F179" s="235" t="s">
        <v>4908</v>
      </c>
      <c r="G179" s="236" t="s">
        <v>546</v>
      </c>
      <c r="H179" s="237">
        <v>2</v>
      </c>
      <c r="I179" s="238"/>
      <c r="J179" s="239">
        <f>ROUND(I179*H179,2)</f>
        <v>0</v>
      </c>
      <c r="K179" s="235" t="s">
        <v>2824</v>
      </c>
      <c r="L179" s="46"/>
      <c r="M179" s="240" t="s">
        <v>19</v>
      </c>
      <c r="N179" s="241" t="s">
        <v>42</v>
      </c>
      <c r="O179" s="86"/>
      <c r="P179" s="242">
        <f>O179*H179</f>
        <v>0</v>
      </c>
      <c r="Q179" s="242">
        <v>0.00477</v>
      </c>
      <c r="R179" s="242">
        <f>Q179*H179</f>
        <v>0.00954</v>
      </c>
      <c r="S179" s="242">
        <v>0</v>
      </c>
      <c r="T179" s="243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4" t="s">
        <v>418</v>
      </c>
      <c r="AT179" s="244" t="s">
        <v>324</v>
      </c>
      <c r="AU179" s="244" t="s">
        <v>83</v>
      </c>
      <c r="AY179" s="19" t="s">
        <v>322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19" t="s">
        <v>83</v>
      </c>
      <c r="BK179" s="245">
        <f>ROUND(I179*H179,2)</f>
        <v>0</v>
      </c>
      <c r="BL179" s="19" t="s">
        <v>418</v>
      </c>
      <c r="BM179" s="244" t="s">
        <v>4909</v>
      </c>
    </row>
    <row r="180" spans="1:47" s="2" customFormat="1" ht="12">
      <c r="A180" s="40"/>
      <c r="B180" s="41"/>
      <c r="C180" s="42"/>
      <c r="D180" s="246" t="s">
        <v>330</v>
      </c>
      <c r="E180" s="42"/>
      <c r="F180" s="247" t="s">
        <v>4908</v>
      </c>
      <c r="G180" s="42"/>
      <c r="H180" s="42"/>
      <c r="I180" s="150"/>
      <c r="J180" s="42"/>
      <c r="K180" s="42"/>
      <c r="L180" s="46"/>
      <c r="M180" s="248"/>
      <c r="N180" s="249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330</v>
      </c>
      <c r="AU180" s="19" t="s">
        <v>83</v>
      </c>
    </row>
    <row r="181" spans="1:63" s="12" customFormat="1" ht="22.8" customHeight="1">
      <c r="A181" s="12"/>
      <c r="B181" s="217"/>
      <c r="C181" s="218"/>
      <c r="D181" s="219" t="s">
        <v>69</v>
      </c>
      <c r="E181" s="231" t="s">
        <v>1115</v>
      </c>
      <c r="F181" s="231" t="s">
        <v>4542</v>
      </c>
      <c r="G181" s="218"/>
      <c r="H181" s="218"/>
      <c r="I181" s="221"/>
      <c r="J181" s="232">
        <f>BK181</f>
        <v>0</v>
      </c>
      <c r="K181" s="218"/>
      <c r="L181" s="223"/>
      <c r="M181" s="224"/>
      <c r="N181" s="225"/>
      <c r="O181" s="225"/>
      <c r="P181" s="226">
        <f>SUM(P182:P183)</f>
        <v>0</v>
      </c>
      <c r="Q181" s="225"/>
      <c r="R181" s="226">
        <f>SUM(R182:R183)</f>
        <v>0.001712</v>
      </c>
      <c r="S181" s="225"/>
      <c r="T181" s="227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8" t="s">
        <v>83</v>
      </c>
      <c r="AT181" s="229" t="s">
        <v>69</v>
      </c>
      <c r="AU181" s="229" t="s">
        <v>77</v>
      </c>
      <c r="AY181" s="228" t="s">
        <v>322</v>
      </c>
      <c r="BK181" s="230">
        <f>SUM(BK182:BK183)</f>
        <v>0</v>
      </c>
    </row>
    <row r="182" spans="1:65" s="2" customFormat="1" ht="16.5" customHeight="1">
      <c r="A182" s="40"/>
      <c r="B182" s="41"/>
      <c r="C182" s="233" t="s">
        <v>70</v>
      </c>
      <c r="D182" s="233" t="s">
        <v>324</v>
      </c>
      <c r="E182" s="234" t="s">
        <v>4910</v>
      </c>
      <c r="F182" s="235" t="s">
        <v>4911</v>
      </c>
      <c r="G182" s="236" t="s">
        <v>135</v>
      </c>
      <c r="H182" s="237">
        <v>0.8</v>
      </c>
      <c r="I182" s="238"/>
      <c r="J182" s="239">
        <f>ROUND(I182*H182,2)</f>
        <v>0</v>
      </c>
      <c r="K182" s="235" t="s">
        <v>2824</v>
      </c>
      <c r="L182" s="46"/>
      <c r="M182" s="240" t="s">
        <v>19</v>
      </c>
      <c r="N182" s="241" t="s">
        <v>42</v>
      </c>
      <c r="O182" s="86"/>
      <c r="P182" s="242">
        <f>O182*H182</f>
        <v>0</v>
      </c>
      <c r="Q182" s="242">
        <v>0.00214</v>
      </c>
      <c r="R182" s="242">
        <f>Q182*H182</f>
        <v>0.001712</v>
      </c>
      <c r="S182" s="242">
        <v>0</v>
      </c>
      <c r="T182" s="243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4" t="s">
        <v>418</v>
      </c>
      <c r="AT182" s="244" t="s">
        <v>324</v>
      </c>
      <c r="AU182" s="244" t="s">
        <v>83</v>
      </c>
      <c r="AY182" s="19" t="s">
        <v>322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19" t="s">
        <v>83</v>
      </c>
      <c r="BK182" s="245">
        <f>ROUND(I182*H182,2)</f>
        <v>0</v>
      </c>
      <c r="BL182" s="19" t="s">
        <v>418</v>
      </c>
      <c r="BM182" s="244" t="s">
        <v>4912</v>
      </c>
    </row>
    <row r="183" spans="1:47" s="2" customFormat="1" ht="12">
      <c r="A183" s="40"/>
      <c r="B183" s="41"/>
      <c r="C183" s="42"/>
      <c r="D183" s="246" t="s">
        <v>330</v>
      </c>
      <c r="E183" s="42"/>
      <c r="F183" s="247" t="s">
        <v>4911</v>
      </c>
      <c r="G183" s="42"/>
      <c r="H183" s="42"/>
      <c r="I183" s="150"/>
      <c r="J183" s="42"/>
      <c r="K183" s="42"/>
      <c r="L183" s="46"/>
      <c r="M183" s="248"/>
      <c r="N183" s="249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330</v>
      </c>
      <c r="AU183" s="19" t="s">
        <v>83</v>
      </c>
    </row>
    <row r="184" spans="1:63" s="12" customFormat="1" ht="22.8" customHeight="1">
      <c r="A184" s="12"/>
      <c r="B184" s="217"/>
      <c r="C184" s="218"/>
      <c r="D184" s="219" t="s">
        <v>69</v>
      </c>
      <c r="E184" s="231" t="s">
        <v>3215</v>
      </c>
      <c r="F184" s="231" t="s">
        <v>3216</v>
      </c>
      <c r="G184" s="218"/>
      <c r="H184" s="218"/>
      <c r="I184" s="221"/>
      <c r="J184" s="232">
        <f>BK184</f>
        <v>0</v>
      </c>
      <c r="K184" s="218"/>
      <c r="L184" s="223"/>
      <c r="M184" s="224"/>
      <c r="N184" s="225"/>
      <c r="O184" s="225"/>
      <c r="P184" s="226">
        <f>SUM(P185:P186)</f>
        <v>0</v>
      </c>
      <c r="Q184" s="225"/>
      <c r="R184" s="226">
        <f>SUM(R185:R186)</f>
        <v>0</v>
      </c>
      <c r="S184" s="225"/>
      <c r="T184" s="227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8" t="s">
        <v>83</v>
      </c>
      <c r="AT184" s="229" t="s">
        <v>69</v>
      </c>
      <c r="AU184" s="229" t="s">
        <v>77</v>
      </c>
      <c r="AY184" s="228" t="s">
        <v>322</v>
      </c>
      <c r="BK184" s="230">
        <f>SUM(BK185:BK186)</f>
        <v>0</v>
      </c>
    </row>
    <row r="185" spans="1:65" s="2" customFormat="1" ht="16.5" customHeight="1">
      <c r="A185" s="40"/>
      <c r="B185" s="41"/>
      <c r="C185" s="233" t="s">
        <v>70</v>
      </c>
      <c r="D185" s="233" t="s">
        <v>324</v>
      </c>
      <c r="E185" s="234" t="s">
        <v>3217</v>
      </c>
      <c r="F185" s="235" t="s">
        <v>3218</v>
      </c>
      <c r="G185" s="236" t="s">
        <v>160</v>
      </c>
      <c r="H185" s="237">
        <v>8.291</v>
      </c>
      <c r="I185" s="238"/>
      <c r="J185" s="239">
        <f>ROUND(I185*H185,2)</f>
        <v>0</v>
      </c>
      <c r="K185" s="235" t="s">
        <v>2824</v>
      </c>
      <c r="L185" s="46"/>
      <c r="M185" s="240" t="s">
        <v>19</v>
      </c>
      <c r="N185" s="241" t="s">
        <v>42</v>
      </c>
      <c r="O185" s="86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4" t="s">
        <v>418</v>
      </c>
      <c r="AT185" s="244" t="s">
        <v>324</v>
      </c>
      <c r="AU185" s="244" t="s">
        <v>83</v>
      </c>
      <c r="AY185" s="19" t="s">
        <v>322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19" t="s">
        <v>83</v>
      </c>
      <c r="BK185" s="245">
        <f>ROUND(I185*H185,2)</f>
        <v>0</v>
      </c>
      <c r="BL185" s="19" t="s">
        <v>418</v>
      </c>
      <c r="BM185" s="244" t="s">
        <v>4913</v>
      </c>
    </row>
    <row r="186" spans="1:47" s="2" customFormat="1" ht="12">
      <c r="A186" s="40"/>
      <c r="B186" s="41"/>
      <c r="C186" s="42"/>
      <c r="D186" s="246" t="s">
        <v>330</v>
      </c>
      <c r="E186" s="42"/>
      <c r="F186" s="247" t="s">
        <v>3218</v>
      </c>
      <c r="G186" s="42"/>
      <c r="H186" s="42"/>
      <c r="I186" s="150"/>
      <c r="J186" s="42"/>
      <c r="K186" s="42"/>
      <c r="L186" s="46"/>
      <c r="M186" s="248"/>
      <c r="N186" s="249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330</v>
      </c>
      <c r="AU186" s="19" t="s">
        <v>83</v>
      </c>
    </row>
    <row r="187" spans="1:63" s="12" customFormat="1" ht="22.8" customHeight="1">
      <c r="A187" s="12"/>
      <c r="B187" s="217"/>
      <c r="C187" s="218"/>
      <c r="D187" s="219" t="s">
        <v>69</v>
      </c>
      <c r="E187" s="231" t="s">
        <v>4914</v>
      </c>
      <c r="F187" s="231" t="s">
        <v>4915</v>
      </c>
      <c r="G187" s="218"/>
      <c r="H187" s="218"/>
      <c r="I187" s="221"/>
      <c r="J187" s="232">
        <f>BK187</f>
        <v>0</v>
      </c>
      <c r="K187" s="218"/>
      <c r="L187" s="223"/>
      <c r="M187" s="224"/>
      <c r="N187" s="225"/>
      <c r="O187" s="225"/>
      <c r="P187" s="226">
        <f>SUM(P188:P194)</f>
        <v>0</v>
      </c>
      <c r="Q187" s="225"/>
      <c r="R187" s="226">
        <f>SUM(R188:R194)</f>
        <v>0.19148</v>
      </c>
      <c r="S187" s="225"/>
      <c r="T187" s="227">
        <f>SUM(T188:T194)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8" t="s">
        <v>83</v>
      </c>
      <c r="AT187" s="229" t="s">
        <v>69</v>
      </c>
      <c r="AU187" s="229" t="s">
        <v>77</v>
      </c>
      <c r="AY187" s="228" t="s">
        <v>322</v>
      </c>
      <c r="BK187" s="230">
        <f>SUM(BK188:BK194)</f>
        <v>0</v>
      </c>
    </row>
    <row r="188" spans="1:65" s="2" customFormat="1" ht="16.5" customHeight="1">
      <c r="A188" s="40"/>
      <c r="B188" s="41"/>
      <c r="C188" s="233" t="s">
        <v>70</v>
      </c>
      <c r="D188" s="233" t="s">
        <v>324</v>
      </c>
      <c r="E188" s="234" t="s">
        <v>4916</v>
      </c>
      <c r="F188" s="235" t="s">
        <v>4917</v>
      </c>
      <c r="G188" s="236" t="s">
        <v>2688</v>
      </c>
      <c r="H188" s="237">
        <v>1</v>
      </c>
      <c r="I188" s="238"/>
      <c r="J188" s="239">
        <f>ROUND(I188*H188,2)</f>
        <v>0</v>
      </c>
      <c r="K188" s="235" t="s">
        <v>2824</v>
      </c>
      <c r="L188" s="46"/>
      <c r="M188" s="240" t="s">
        <v>19</v>
      </c>
      <c r="N188" s="241" t="s">
        <v>42</v>
      </c>
      <c r="O188" s="86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4" t="s">
        <v>418</v>
      </c>
      <c r="AT188" s="244" t="s">
        <v>324</v>
      </c>
      <c r="AU188" s="244" t="s">
        <v>83</v>
      </c>
      <c r="AY188" s="19" t="s">
        <v>322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19" t="s">
        <v>83</v>
      </c>
      <c r="BK188" s="245">
        <f>ROUND(I188*H188,2)</f>
        <v>0</v>
      </c>
      <c r="BL188" s="19" t="s">
        <v>418</v>
      </c>
      <c r="BM188" s="244" t="s">
        <v>4918</v>
      </c>
    </row>
    <row r="189" spans="1:47" s="2" customFormat="1" ht="12">
      <c r="A189" s="40"/>
      <c r="B189" s="41"/>
      <c r="C189" s="42"/>
      <c r="D189" s="246" t="s">
        <v>330</v>
      </c>
      <c r="E189" s="42"/>
      <c r="F189" s="247" t="s">
        <v>4917</v>
      </c>
      <c r="G189" s="42"/>
      <c r="H189" s="42"/>
      <c r="I189" s="150"/>
      <c r="J189" s="42"/>
      <c r="K189" s="42"/>
      <c r="L189" s="46"/>
      <c r="M189" s="248"/>
      <c r="N189" s="24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330</v>
      </c>
      <c r="AU189" s="19" t="s">
        <v>83</v>
      </c>
    </row>
    <row r="190" spans="1:65" s="2" customFormat="1" ht="16.5" customHeight="1">
      <c r="A190" s="40"/>
      <c r="B190" s="41"/>
      <c r="C190" s="233" t="s">
        <v>70</v>
      </c>
      <c r="D190" s="233" t="s">
        <v>324</v>
      </c>
      <c r="E190" s="234" t="s">
        <v>4919</v>
      </c>
      <c r="F190" s="235" t="s">
        <v>4920</v>
      </c>
      <c r="G190" s="236" t="s">
        <v>131</v>
      </c>
      <c r="H190" s="237">
        <v>3.5</v>
      </c>
      <c r="I190" s="238"/>
      <c r="J190" s="239">
        <f>ROUND(I190*H190,2)</f>
        <v>0</v>
      </c>
      <c r="K190" s="235" t="s">
        <v>2824</v>
      </c>
      <c r="L190" s="46"/>
      <c r="M190" s="240" t="s">
        <v>19</v>
      </c>
      <c r="N190" s="241" t="s">
        <v>42</v>
      </c>
      <c r="O190" s="86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4" t="s">
        <v>418</v>
      </c>
      <c r="AT190" s="244" t="s">
        <v>324</v>
      </c>
      <c r="AU190" s="244" t="s">
        <v>83</v>
      </c>
      <c r="AY190" s="19" t="s">
        <v>322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9" t="s">
        <v>83</v>
      </c>
      <c r="BK190" s="245">
        <f>ROUND(I190*H190,2)</f>
        <v>0</v>
      </c>
      <c r="BL190" s="19" t="s">
        <v>418</v>
      </c>
      <c r="BM190" s="244" t="s">
        <v>4921</v>
      </c>
    </row>
    <row r="191" spans="1:47" s="2" customFormat="1" ht="12">
      <c r="A191" s="40"/>
      <c r="B191" s="41"/>
      <c r="C191" s="42"/>
      <c r="D191" s="246" t="s">
        <v>330</v>
      </c>
      <c r="E191" s="42"/>
      <c r="F191" s="247" t="s">
        <v>4920</v>
      </c>
      <c r="G191" s="42"/>
      <c r="H191" s="42"/>
      <c r="I191" s="150"/>
      <c r="J191" s="42"/>
      <c r="K191" s="42"/>
      <c r="L191" s="46"/>
      <c r="M191" s="248"/>
      <c r="N191" s="24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330</v>
      </c>
      <c r="AU191" s="19" t="s">
        <v>83</v>
      </c>
    </row>
    <row r="192" spans="1:47" s="2" customFormat="1" ht="12">
      <c r="A192" s="40"/>
      <c r="B192" s="41"/>
      <c r="C192" s="42"/>
      <c r="D192" s="246" t="s">
        <v>387</v>
      </c>
      <c r="E192" s="42"/>
      <c r="F192" s="282" t="s">
        <v>4922</v>
      </c>
      <c r="G192" s="42"/>
      <c r="H192" s="42"/>
      <c r="I192" s="150"/>
      <c r="J192" s="42"/>
      <c r="K192" s="42"/>
      <c r="L192" s="46"/>
      <c r="M192" s="248"/>
      <c r="N192" s="249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387</v>
      </c>
      <c r="AU192" s="19" t="s">
        <v>83</v>
      </c>
    </row>
    <row r="193" spans="1:65" s="2" customFormat="1" ht="16.5" customHeight="1">
      <c r="A193" s="40"/>
      <c r="B193" s="41"/>
      <c r="C193" s="233" t="s">
        <v>70</v>
      </c>
      <c r="D193" s="233" t="s">
        <v>324</v>
      </c>
      <c r="E193" s="234" t="s">
        <v>4923</v>
      </c>
      <c r="F193" s="235" t="s">
        <v>4924</v>
      </c>
      <c r="G193" s="236" t="s">
        <v>135</v>
      </c>
      <c r="H193" s="237">
        <v>2</v>
      </c>
      <c r="I193" s="238"/>
      <c r="J193" s="239">
        <f>ROUND(I193*H193,2)</f>
        <v>0</v>
      </c>
      <c r="K193" s="235" t="s">
        <v>2824</v>
      </c>
      <c r="L193" s="46"/>
      <c r="M193" s="240" t="s">
        <v>19</v>
      </c>
      <c r="N193" s="241" t="s">
        <v>42</v>
      </c>
      <c r="O193" s="86"/>
      <c r="P193" s="242">
        <f>O193*H193</f>
        <v>0</v>
      </c>
      <c r="Q193" s="242">
        <v>0.09574</v>
      </c>
      <c r="R193" s="242">
        <f>Q193*H193</f>
        <v>0.19148</v>
      </c>
      <c r="S193" s="242">
        <v>0</v>
      </c>
      <c r="T193" s="24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4" t="s">
        <v>418</v>
      </c>
      <c r="AT193" s="244" t="s">
        <v>324</v>
      </c>
      <c r="AU193" s="244" t="s">
        <v>83</v>
      </c>
      <c r="AY193" s="19" t="s">
        <v>322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9" t="s">
        <v>83</v>
      </c>
      <c r="BK193" s="245">
        <f>ROUND(I193*H193,2)</f>
        <v>0</v>
      </c>
      <c r="BL193" s="19" t="s">
        <v>418</v>
      </c>
      <c r="BM193" s="244" t="s">
        <v>4925</v>
      </c>
    </row>
    <row r="194" spans="1:47" s="2" customFormat="1" ht="12">
      <c r="A194" s="40"/>
      <c r="B194" s="41"/>
      <c r="C194" s="42"/>
      <c r="D194" s="246" t="s">
        <v>330</v>
      </c>
      <c r="E194" s="42"/>
      <c r="F194" s="247" t="s">
        <v>4924</v>
      </c>
      <c r="G194" s="42"/>
      <c r="H194" s="42"/>
      <c r="I194" s="150"/>
      <c r="J194" s="42"/>
      <c r="K194" s="42"/>
      <c r="L194" s="46"/>
      <c r="M194" s="308"/>
      <c r="N194" s="309"/>
      <c r="O194" s="310"/>
      <c r="P194" s="310"/>
      <c r="Q194" s="310"/>
      <c r="R194" s="310"/>
      <c r="S194" s="310"/>
      <c r="T194" s="311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330</v>
      </c>
      <c r="AU194" s="19" t="s">
        <v>83</v>
      </c>
    </row>
    <row r="195" spans="1:31" s="2" customFormat="1" ht="6.95" customHeight="1">
      <c r="A195" s="40"/>
      <c r="B195" s="61"/>
      <c r="C195" s="62"/>
      <c r="D195" s="62"/>
      <c r="E195" s="62"/>
      <c r="F195" s="62"/>
      <c r="G195" s="62"/>
      <c r="H195" s="62"/>
      <c r="I195" s="180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password="CC35" sheet="1" objects="1" scenarios="1" formatColumns="0" formatRows="0" autoFilter="0"/>
  <autoFilter ref="C93:K19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1:31" s="2" customFormat="1" ht="12" customHeight="1">
      <c r="A8" s="40"/>
      <c r="B8" s="46"/>
      <c r="C8" s="40"/>
      <c r="D8" s="148" t="s">
        <v>143</v>
      </c>
      <c r="E8" s="40"/>
      <c r="F8" s="40"/>
      <c r="G8" s="40"/>
      <c r="H8" s="40"/>
      <c r="I8" s="150"/>
      <c r="J8" s="40"/>
      <c r="K8" s="40"/>
      <c r="L8" s="15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2" t="s">
        <v>4926</v>
      </c>
      <c r="F9" s="40"/>
      <c r="G9" s="40"/>
      <c r="H9" s="40"/>
      <c r="I9" s="150"/>
      <c r="J9" s="40"/>
      <c r="K9" s="40"/>
      <c r="L9" s="15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50"/>
      <c r="J10" s="40"/>
      <c r="K10" s="40"/>
      <c r="L10" s="1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8" t="s">
        <v>18</v>
      </c>
      <c r="E11" s="40"/>
      <c r="F11" s="135" t="s">
        <v>19</v>
      </c>
      <c r="G11" s="40"/>
      <c r="H11" s="40"/>
      <c r="I11" s="153" t="s">
        <v>20</v>
      </c>
      <c r="J11" s="135" t="s">
        <v>19</v>
      </c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21</v>
      </c>
      <c r="E12" s="40"/>
      <c r="F12" s="135" t="s">
        <v>22</v>
      </c>
      <c r="G12" s="40"/>
      <c r="H12" s="40"/>
      <c r="I12" s="153" t="s">
        <v>23</v>
      </c>
      <c r="J12" s="154" t="str">
        <f>'Rekapitulace stavby'!AN8</f>
        <v>17. 4. 2020</v>
      </c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8" t="s">
        <v>25</v>
      </c>
      <c r="E14" s="40"/>
      <c r="F14" s="40"/>
      <c r="G14" s="40"/>
      <c r="H14" s="40"/>
      <c r="I14" s="153" t="s">
        <v>26</v>
      </c>
      <c r="J14" s="135" t="s">
        <v>19</v>
      </c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53" t="s">
        <v>28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50"/>
      <c r="J16" s="40"/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8" t="s">
        <v>29</v>
      </c>
      <c r="E17" s="40"/>
      <c r="F17" s="40"/>
      <c r="G17" s="40"/>
      <c r="H17" s="40"/>
      <c r="I17" s="153" t="s">
        <v>26</v>
      </c>
      <c r="J17" s="35" t="str">
        <f>'Rekapitulace stavby'!AN13</f>
        <v>Vyplň údaj</v>
      </c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3" t="s">
        <v>28</v>
      </c>
      <c r="J18" s="35" t="str">
        <f>'Rekapitulace stavby'!AN14</f>
        <v>Vyplň údaj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50"/>
      <c r="J19" s="40"/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8" t="s">
        <v>31</v>
      </c>
      <c r="E20" s="40"/>
      <c r="F20" s="40"/>
      <c r="G20" s="40"/>
      <c r="H20" s="40"/>
      <c r="I20" s="153" t="s">
        <v>26</v>
      </c>
      <c r="J20" s="135" t="s">
        <v>19</v>
      </c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27</v>
      </c>
      <c r="F21" s="40"/>
      <c r="G21" s="40"/>
      <c r="H21" s="40"/>
      <c r="I21" s="153" t="s">
        <v>28</v>
      </c>
      <c r="J21" s="135" t="s">
        <v>19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50"/>
      <c r="J22" s="40"/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8" t="s">
        <v>33</v>
      </c>
      <c r="E23" s="40"/>
      <c r="F23" s="40"/>
      <c r="G23" s="40"/>
      <c r="H23" s="40"/>
      <c r="I23" s="153" t="s">
        <v>26</v>
      </c>
      <c r="J23" s="135" t="s">
        <v>19</v>
      </c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27</v>
      </c>
      <c r="F24" s="40"/>
      <c r="G24" s="40"/>
      <c r="H24" s="40"/>
      <c r="I24" s="153" t="s">
        <v>28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50"/>
      <c r="J25" s="40"/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8" t="s">
        <v>34</v>
      </c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5"/>
      <c r="B27" s="156"/>
      <c r="C27" s="155"/>
      <c r="D27" s="155"/>
      <c r="E27" s="157" t="s">
        <v>19</v>
      </c>
      <c r="F27" s="157"/>
      <c r="G27" s="157"/>
      <c r="H27" s="157"/>
      <c r="I27" s="158"/>
      <c r="J27" s="155"/>
      <c r="K27" s="155"/>
      <c r="L27" s="159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50"/>
      <c r="J28" s="40"/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61"/>
      <c r="E29" s="161"/>
      <c r="F29" s="161"/>
      <c r="G29" s="161"/>
      <c r="H29" s="161"/>
      <c r="I29" s="162"/>
      <c r="J29" s="161"/>
      <c r="K29" s="161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3" t="s">
        <v>36</v>
      </c>
      <c r="E30" s="40"/>
      <c r="F30" s="40"/>
      <c r="G30" s="40"/>
      <c r="H30" s="40"/>
      <c r="I30" s="150"/>
      <c r="J30" s="164">
        <f>ROUND(J86,2)</f>
        <v>0</v>
      </c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1"/>
      <c r="E31" s="161"/>
      <c r="F31" s="161"/>
      <c r="G31" s="161"/>
      <c r="H31" s="161"/>
      <c r="I31" s="162"/>
      <c r="J31" s="161"/>
      <c r="K31" s="161"/>
      <c r="L31" s="15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5" t="s">
        <v>38</v>
      </c>
      <c r="G32" s="40"/>
      <c r="H32" s="40"/>
      <c r="I32" s="166" t="s">
        <v>37</v>
      </c>
      <c r="J32" s="165" t="s">
        <v>39</v>
      </c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7" t="s">
        <v>40</v>
      </c>
      <c r="E33" s="148" t="s">
        <v>41</v>
      </c>
      <c r="F33" s="168">
        <f>ROUND((SUM(BE86:BE127)),2)</f>
        <v>0</v>
      </c>
      <c r="G33" s="40"/>
      <c r="H33" s="40"/>
      <c r="I33" s="169">
        <v>0.21</v>
      </c>
      <c r="J33" s="168">
        <f>ROUND(((SUM(BE86:BE127))*I33),2)</f>
        <v>0</v>
      </c>
      <c r="K33" s="40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8" t="s">
        <v>42</v>
      </c>
      <c r="F34" s="168">
        <f>ROUND((SUM(BF86:BF127)),2)</f>
        <v>0</v>
      </c>
      <c r="G34" s="40"/>
      <c r="H34" s="40"/>
      <c r="I34" s="169">
        <v>0.15</v>
      </c>
      <c r="J34" s="168">
        <f>ROUND(((SUM(BF86:BF127))*I34),2)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8" t="s">
        <v>43</v>
      </c>
      <c r="F35" s="168">
        <f>ROUND((SUM(BG86:BG127)),2)</f>
        <v>0</v>
      </c>
      <c r="G35" s="40"/>
      <c r="H35" s="40"/>
      <c r="I35" s="169">
        <v>0.21</v>
      </c>
      <c r="J35" s="168">
        <f>0</f>
        <v>0</v>
      </c>
      <c r="K35" s="4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8" t="s">
        <v>44</v>
      </c>
      <c r="F36" s="168">
        <f>ROUND((SUM(BH86:BH127)),2)</f>
        <v>0</v>
      </c>
      <c r="G36" s="40"/>
      <c r="H36" s="40"/>
      <c r="I36" s="169">
        <v>0.15</v>
      </c>
      <c r="J36" s="168">
        <f>0</f>
        <v>0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8" t="s">
        <v>45</v>
      </c>
      <c r="F37" s="168">
        <f>ROUND((SUM(BI86:BI127)),2)</f>
        <v>0</v>
      </c>
      <c r="G37" s="40"/>
      <c r="H37" s="40"/>
      <c r="I37" s="169">
        <v>0</v>
      </c>
      <c r="J37" s="168">
        <f>0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50"/>
      <c r="J38" s="40"/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70"/>
      <c r="D39" s="171" t="s">
        <v>46</v>
      </c>
      <c r="E39" s="172"/>
      <c r="F39" s="172"/>
      <c r="G39" s="173" t="s">
        <v>47</v>
      </c>
      <c r="H39" s="174" t="s">
        <v>48</v>
      </c>
      <c r="I39" s="175"/>
      <c r="J39" s="176">
        <f>SUM(J30:J37)</f>
        <v>0</v>
      </c>
      <c r="K39" s="177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8"/>
      <c r="C40" s="179"/>
      <c r="D40" s="179"/>
      <c r="E40" s="179"/>
      <c r="F40" s="179"/>
      <c r="G40" s="179"/>
      <c r="H40" s="179"/>
      <c r="I40" s="180"/>
      <c r="J40" s="179"/>
      <c r="K40" s="179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81"/>
      <c r="C44" s="182"/>
      <c r="D44" s="182"/>
      <c r="E44" s="182"/>
      <c r="F44" s="182"/>
      <c r="G44" s="182"/>
      <c r="H44" s="182"/>
      <c r="I44" s="183"/>
      <c r="J44" s="182"/>
      <c r="K44" s="182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227</v>
      </c>
      <c r="D45" s="42"/>
      <c r="E45" s="42"/>
      <c r="F45" s="42"/>
      <c r="G45" s="42"/>
      <c r="H45" s="42"/>
      <c r="I45" s="150"/>
      <c r="J45" s="42"/>
      <c r="K45" s="42"/>
      <c r="L45" s="15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50"/>
      <c r="J46" s="42"/>
      <c r="K46" s="42"/>
      <c r="L46" s="15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50"/>
      <c r="J47" s="42"/>
      <c r="K47" s="42"/>
      <c r="L47" s="15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84" t="str">
        <f>E7</f>
        <v>Rekonstrukce BD 244</v>
      </c>
      <c r="F48" s="34"/>
      <c r="G48" s="34"/>
      <c r="H48" s="34"/>
      <c r="I48" s="150"/>
      <c r="J48" s="42"/>
      <c r="K48" s="4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a ostatní rozpočtové náklady</v>
      </c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Heřmanův Městec</v>
      </c>
      <c r="G52" s="42"/>
      <c r="H52" s="42"/>
      <c r="I52" s="153" t="s">
        <v>23</v>
      </c>
      <c r="J52" s="74" t="str">
        <f>IF(J12="","",J12)</f>
        <v>17. 4. 2020</v>
      </c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50"/>
      <c r="J53" s="42"/>
      <c r="K53" s="42"/>
      <c r="L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153" t="s">
        <v>31</v>
      </c>
      <c r="J54" s="38" t="str">
        <f>E21</f>
        <v xml:space="preserve"> </v>
      </c>
      <c r="K54" s="42"/>
      <c r="L54" s="15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53" t="s">
        <v>33</v>
      </c>
      <c r="J55" s="38" t="str">
        <f>E24</f>
        <v xml:space="preserve"> </v>
      </c>
      <c r="K55" s="42"/>
      <c r="L55" s="15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85" t="s">
        <v>255</v>
      </c>
      <c r="D57" s="186"/>
      <c r="E57" s="186"/>
      <c r="F57" s="186"/>
      <c r="G57" s="186"/>
      <c r="H57" s="186"/>
      <c r="I57" s="187"/>
      <c r="J57" s="188" t="s">
        <v>256</v>
      </c>
      <c r="K57" s="186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89" t="s">
        <v>68</v>
      </c>
      <c r="D59" s="42"/>
      <c r="E59" s="42"/>
      <c r="F59" s="42"/>
      <c r="G59" s="42"/>
      <c r="H59" s="42"/>
      <c r="I59" s="150"/>
      <c r="J59" s="104">
        <f>J86</f>
        <v>0</v>
      </c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261</v>
      </c>
    </row>
    <row r="60" spans="1:31" s="9" customFormat="1" ht="24.95" customHeight="1">
      <c r="A60" s="9"/>
      <c r="B60" s="190"/>
      <c r="C60" s="191"/>
      <c r="D60" s="192" t="s">
        <v>4927</v>
      </c>
      <c r="E60" s="193"/>
      <c r="F60" s="193"/>
      <c r="G60" s="193"/>
      <c r="H60" s="193"/>
      <c r="I60" s="194"/>
      <c r="J60" s="195">
        <f>J87</f>
        <v>0</v>
      </c>
      <c r="K60" s="191"/>
      <c r="L60" s="19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8"/>
      <c r="C61" s="127"/>
      <c r="D61" s="199" t="s">
        <v>4928</v>
      </c>
      <c r="E61" s="200"/>
      <c r="F61" s="200"/>
      <c r="G61" s="200"/>
      <c r="H61" s="200"/>
      <c r="I61" s="201"/>
      <c r="J61" s="202">
        <f>J88</f>
        <v>0</v>
      </c>
      <c r="K61" s="127"/>
      <c r="L61" s="20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8"/>
      <c r="C62" s="127"/>
      <c r="D62" s="199" t="s">
        <v>4929</v>
      </c>
      <c r="E62" s="200"/>
      <c r="F62" s="200"/>
      <c r="G62" s="200"/>
      <c r="H62" s="200"/>
      <c r="I62" s="201"/>
      <c r="J62" s="202">
        <f>J93</f>
        <v>0</v>
      </c>
      <c r="K62" s="127"/>
      <c r="L62" s="20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8"/>
      <c r="C63" s="127"/>
      <c r="D63" s="199" t="s">
        <v>4930</v>
      </c>
      <c r="E63" s="200"/>
      <c r="F63" s="200"/>
      <c r="G63" s="200"/>
      <c r="H63" s="200"/>
      <c r="I63" s="201"/>
      <c r="J63" s="202">
        <f>J109</f>
        <v>0</v>
      </c>
      <c r="K63" s="127"/>
      <c r="L63" s="20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8"/>
      <c r="C64" s="127"/>
      <c r="D64" s="199" t="s">
        <v>4931</v>
      </c>
      <c r="E64" s="200"/>
      <c r="F64" s="200"/>
      <c r="G64" s="200"/>
      <c r="H64" s="200"/>
      <c r="I64" s="201"/>
      <c r="J64" s="202">
        <f>J115</f>
        <v>0</v>
      </c>
      <c r="K64" s="127"/>
      <c r="L64" s="20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8"/>
      <c r="C65" s="127"/>
      <c r="D65" s="199" t="s">
        <v>4932</v>
      </c>
      <c r="E65" s="200"/>
      <c r="F65" s="200"/>
      <c r="G65" s="200"/>
      <c r="H65" s="200"/>
      <c r="I65" s="201"/>
      <c r="J65" s="202">
        <f>J118</f>
        <v>0</v>
      </c>
      <c r="K65" s="127"/>
      <c r="L65" s="20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8"/>
      <c r="C66" s="127"/>
      <c r="D66" s="199" t="s">
        <v>4933</v>
      </c>
      <c r="E66" s="200"/>
      <c r="F66" s="200"/>
      <c r="G66" s="200"/>
      <c r="H66" s="200"/>
      <c r="I66" s="201"/>
      <c r="J66" s="202">
        <f>J121</f>
        <v>0</v>
      </c>
      <c r="K66" s="127"/>
      <c r="L66" s="20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150"/>
      <c r="J67" s="42"/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180"/>
      <c r="J68" s="62"/>
      <c r="K68" s="62"/>
      <c r="L68" s="151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183"/>
      <c r="J72" s="64"/>
      <c r="K72" s="64"/>
      <c r="L72" s="15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307</v>
      </c>
      <c r="D73" s="42"/>
      <c r="E73" s="42"/>
      <c r="F73" s="42"/>
      <c r="G73" s="42"/>
      <c r="H73" s="42"/>
      <c r="I73" s="150"/>
      <c r="J73" s="42"/>
      <c r="K73" s="42"/>
      <c r="L73" s="15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84" t="str">
        <f>E7</f>
        <v>Rekonstrukce BD 244</v>
      </c>
      <c r="F76" s="34"/>
      <c r="G76" s="34"/>
      <c r="H76" s="34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143</v>
      </c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VRN - Vedlejší a ostatní rozpočtové náklady</v>
      </c>
      <c r="F78" s="42"/>
      <c r="G78" s="42"/>
      <c r="H78" s="42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Heřmanův Městec</v>
      </c>
      <c r="G80" s="42"/>
      <c r="H80" s="42"/>
      <c r="I80" s="153" t="s">
        <v>23</v>
      </c>
      <c r="J80" s="74" t="str">
        <f>IF(J12="","",J12)</f>
        <v>17. 4. 2020</v>
      </c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 xml:space="preserve"> </v>
      </c>
      <c r="G82" s="42"/>
      <c r="H82" s="42"/>
      <c r="I82" s="153" t="s">
        <v>31</v>
      </c>
      <c r="J82" s="38" t="str">
        <f>E21</f>
        <v xml:space="preserve"> </v>
      </c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153" t="s">
        <v>33</v>
      </c>
      <c r="J83" s="38" t="str">
        <f>E24</f>
        <v xml:space="preserve"> </v>
      </c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205"/>
      <c r="B85" s="206"/>
      <c r="C85" s="207" t="s">
        <v>308</v>
      </c>
      <c r="D85" s="208" t="s">
        <v>55</v>
      </c>
      <c r="E85" s="208" t="s">
        <v>51</v>
      </c>
      <c r="F85" s="208" t="s">
        <v>52</v>
      </c>
      <c r="G85" s="208" t="s">
        <v>309</v>
      </c>
      <c r="H85" s="208" t="s">
        <v>310</v>
      </c>
      <c r="I85" s="209" t="s">
        <v>311</v>
      </c>
      <c r="J85" s="208" t="s">
        <v>256</v>
      </c>
      <c r="K85" s="210" t="s">
        <v>312</v>
      </c>
      <c r="L85" s="211"/>
      <c r="M85" s="94" t="s">
        <v>19</v>
      </c>
      <c r="N85" s="95" t="s">
        <v>40</v>
      </c>
      <c r="O85" s="95" t="s">
        <v>313</v>
      </c>
      <c r="P85" s="95" t="s">
        <v>314</v>
      </c>
      <c r="Q85" s="95" t="s">
        <v>315</v>
      </c>
      <c r="R85" s="95" t="s">
        <v>316</v>
      </c>
      <c r="S85" s="95" t="s">
        <v>317</v>
      </c>
      <c r="T85" s="96" t="s">
        <v>318</v>
      </c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</row>
    <row r="86" spans="1:63" s="2" customFormat="1" ht="22.8" customHeight="1">
      <c r="A86" s="40"/>
      <c r="B86" s="41"/>
      <c r="C86" s="101" t="s">
        <v>319</v>
      </c>
      <c r="D86" s="42"/>
      <c r="E86" s="42"/>
      <c r="F86" s="42"/>
      <c r="G86" s="42"/>
      <c r="H86" s="42"/>
      <c r="I86" s="150"/>
      <c r="J86" s="212">
        <f>BK86</f>
        <v>0</v>
      </c>
      <c r="K86" s="42"/>
      <c r="L86" s="46"/>
      <c r="M86" s="97"/>
      <c r="N86" s="213"/>
      <c r="O86" s="98"/>
      <c r="P86" s="214">
        <f>P87</f>
        <v>0</v>
      </c>
      <c r="Q86" s="98"/>
      <c r="R86" s="214">
        <f>R87</f>
        <v>0</v>
      </c>
      <c r="S86" s="98"/>
      <c r="T86" s="215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69</v>
      </c>
      <c r="AU86" s="19" t="s">
        <v>261</v>
      </c>
      <c r="BK86" s="216">
        <f>BK87</f>
        <v>0</v>
      </c>
    </row>
    <row r="87" spans="1:63" s="12" customFormat="1" ht="25.9" customHeight="1">
      <c r="A87" s="12"/>
      <c r="B87" s="217"/>
      <c r="C87" s="218"/>
      <c r="D87" s="219" t="s">
        <v>69</v>
      </c>
      <c r="E87" s="220" t="s">
        <v>124</v>
      </c>
      <c r="F87" s="220" t="s">
        <v>4934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P88+P93+P109+P115+P118+P121</f>
        <v>0</v>
      </c>
      <c r="Q87" s="225"/>
      <c r="R87" s="226">
        <f>R88+R93+R109+R115+R118+R121</f>
        <v>0</v>
      </c>
      <c r="S87" s="225"/>
      <c r="T87" s="227">
        <f>T88+T93+T109+T115+T118+T121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8" t="s">
        <v>352</v>
      </c>
      <c r="AT87" s="229" t="s">
        <v>69</v>
      </c>
      <c r="AU87" s="229" t="s">
        <v>70</v>
      </c>
      <c r="AY87" s="228" t="s">
        <v>322</v>
      </c>
      <c r="BK87" s="230">
        <f>BK88+BK93+BK109+BK115+BK118+BK121</f>
        <v>0</v>
      </c>
    </row>
    <row r="88" spans="1:63" s="12" customFormat="1" ht="22.8" customHeight="1">
      <c r="A88" s="12"/>
      <c r="B88" s="217"/>
      <c r="C88" s="218"/>
      <c r="D88" s="219" t="s">
        <v>69</v>
      </c>
      <c r="E88" s="231" t="s">
        <v>4935</v>
      </c>
      <c r="F88" s="231" t="s">
        <v>4936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SUM(P89:P92)</f>
        <v>0</v>
      </c>
      <c r="Q88" s="225"/>
      <c r="R88" s="226">
        <f>SUM(R89:R92)</f>
        <v>0</v>
      </c>
      <c r="S88" s="225"/>
      <c r="T88" s="227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8" t="s">
        <v>352</v>
      </c>
      <c r="AT88" s="229" t="s">
        <v>69</v>
      </c>
      <c r="AU88" s="229" t="s">
        <v>77</v>
      </c>
      <c r="AY88" s="228" t="s">
        <v>322</v>
      </c>
      <c r="BK88" s="230">
        <f>SUM(BK89:BK92)</f>
        <v>0</v>
      </c>
    </row>
    <row r="89" spans="1:65" s="2" customFormat="1" ht="16.5" customHeight="1">
      <c r="A89" s="40"/>
      <c r="B89" s="41"/>
      <c r="C89" s="233" t="s">
        <v>77</v>
      </c>
      <c r="D89" s="233" t="s">
        <v>324</v>
      </c>
      <c r="E89" s="234" t="s">
        <v>4937</v>
      </c>
      <c r="F89" s="235" t="s">
        <v>4938</v>
      </c>
      <c r="G89" s="236" t="s">
        <v>2688</v>
      </c>
      <c r="H89" s="237">
        <v>1</v>
      </c>
      <c r="I89" s="238"/>
      <c r="J89" s="239">
        <f>ROUND(I89*H89,2)</f>
        <v>0</v>
      </c>
      <c r="K89" s="235" t="s">
        <v>327</v>
      </c>
      <c r="L89" s="46"/>
      <c r="M89" s="240" t="s">
        <v>19</v>
      </c>
      <c r="N89" s="241" t="s">
        <v>42</v>
      </c>
      <c r="O89" s="86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44" t="s">
        <v>4939</v>
      </c>
      <c r="AT89" s="244" t="s">
        <v>324</v>
      </c>
      <c r="AU89" s="244" t="s">
        <v>83</v>
      </c>
      <c r="AY89" s="19" t="s">
        <v>322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19" t="s">
        <v>83</v>
      </c>
      <c r="BK89" s="245">
        <f>ROUND(I89*H89,2)</f>
        <v>0</v>
      </c>
      <c r="BL89" s="19" t="s">
        <v>4939</v>
      </c>
      <c r="BM89" s="244" t="s">
        <v>4940</v>
      </c>
    </row>
    <row r="90" spans="1:47" s="2" customFormat="1" ht="12">
      <c r="A90" s="40"/>
      <c r="B90" s="41"/>
      <c r="C90" s="42"/>
      <c r="D90" s="246" t="s">
        <v>330</v>
      </c>
      <c r="E90" s="42"/>
      <c r="F90" s="247" t="s">
        <v>4941</v>
      </c>
      <c r="G90" s="42"/>
      <c r="H90" s="42"/>
      <c r="I90" s="150"/>
      <c r="J90" s="42"/>
      <c r="K90" s="42"/>
      <c r="L90" s="46"/>
      <c r="M90" s="248"/>
      <c r="N90" s="249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330</v>
      </c>
      <c r="AU90" s="19" t="s">
        <v>83</v>
      </c>
    </row>
    <row r="91" spans="1:65" s="2" customFormat="1" ht="16.5" customHeight="1">
      <c r="A91" s="40"/>
      <c r="B91" s="41"/>
      <c r="C91" s="233" t="s">
        <v>83</v>
      </c>
      <c r="D91" s="233" t="s">
        <v>324</v>
      </c>
      <c r="E91" s="234" t="s">
        <v>4942</v>
      </c>
      <c r="F91" s="235" t="s">
        <v>4943</v>
      </c>
      <c r="G91" s="236" t="s">
        <v>2688</v>
      </c>
      <c r="H91" s="237">
        <v>1</v>
      </c>
      <c r="I91" s="238"/>
      <c r="J91" s="239">
        <f>ROUND(I91*H91,2)</f>
        <v>0</v>
      </c>
      <c r="K91" s="235" t="s">
        <v>327</v>
      </c>
      <c r="L91" s="46"/>
      <c r="M91" s="240" t="s">
        <v>19</v>
      </c>
      <c r="N91" s="241" t="s">
        <v>42</v>
      </c>
      <c r="O91" s="86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4" t="s">
        <v>4939</v>
      </c>
      <c r="AT91" s="244" t="s">
        <v>324</v>
      </c>
      <c r="AU91" s="244" t="s">
        <v>83</v>
      </c>
      <c r="AY91" s="19" t="s">
        <v>322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19" t="s">
        <v>83</v>
      </c>
      <c r="BK91" s="245">
        <f>ROUND(I91*H91,2)</f>
        <v>0</v>
      </c>
      <c r="BL91" s="19" t="s">
        <v>4939</v>
      </c>
      <c r="BM91" s="244" t="s">
        <v>4944</v>
      </c>
    </row>
    <row r="92" spans="1:47" s="2" customFormat="1" ht="12">
      <c r="A92" s="40"/>
      <c r="B92" s="41"/>
      <c r="C92" s="42"/>
      <c r="D92" s="246" t="s">
        <v>330</v>
      </c>
      <c r="E92" s="42"/>
      <c r="F92" s="247" t="s">
        <v>4945</v>
      </c>
      <c r="G92" s="42"/>
      <c r="H92" s="42"/>
      <c r="I92" s="150"/>
      <c r="J92" s="42"/>
      <c r="K92" s="42"/>
      <c r="L92" s="46"/>
      <c r="M92" s="248"/>
      <c r="N92" s="249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330</v>
      </c>
      <c r="AU92" s="19" t="s">
        <v>83</v>
      </c>
    </row>
    <row r="93" spans="1:63" s="12" customFormat="1" ht="22.8" customHeight="1">
      <c r="A93" s="12"/>
      <c r="B93" s="217"/>
      <c r="C93" s="218"/>
      <c r="D93" s="219" t="s">
        <v>69</v>
      </c>
      <c r="E93" s="231" t="s">
        <v>4946</v>
      </c>
      <c r="F93" s="231" t="s">
        <v>4947</v>
      </c>
      <c r="G93" s="218"/>
      <c r="H93" s="218"/>
      <c r="I93" s="221"/>
      <c r="J93" s="232">
        <f>BK93</f>
        <v>0</v>
      </c>
      <c r="K93" s="218"/>
      <c r="L93" s="223"/>
      <c r="M93" s="224"/>
      <c r="N93" s="225"/>
      <c r="O93" s="225"/>
      <c r="P93" s="226">
        <f>SUM(P94:P108)</f>
        <v>0</v>
      </c>
      <c r="Q93" s="225"/>
      <c r="R93" s="226">
        <f>SUM(R94:R108)</f>
        <v>0</v>
      </c>
      <c r="S93" s="225"/>
      <c r="T93" s="227">
        <f>SUM(T94:T108)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8" t="s">
        <v>352</v>
      </c>
      <c r="AT93" s="229" t="s">
        <v>69</v>
      </c>
      <c r="AU93" s="229" t="s">
        <v>77</v>
      </c>
      <c r="AY93" s="228" t="s">
        <v>322</v>
      </c>
      <c r="BK93" s="230">
        <f>SUM(BK94:BK108)</f>
        <v>0</v>
      </c>
    </row>
    <row r="94" spans="1:65" s="2" customFormat="1" ht="16.5" customHeight="1">
      <c r="A94" s="40"/>
      <c r="B94" s="41"/>
      <c r="C94" s="233" t="s">
        <v>93</v>
      </c>
      <c r="D94" s="233" t="s">
        <v>324</v>
      </c>
      <c r="E94" s="234" t="s">
        <v>4948</v>
      </c>
      <c r="F94" s="235" t="s">
        <v>4947</v>
      </c>
      <c r="G94" s="236" t="s">
        <v>2688</v>
      </c>
      <c r="H94" s="237">
        <v>1</v>
      </c>
      <c r="I94" s="238"/>
      <c r="J94" s="239">
        <f>ROUND(I94*H94,2)</f>
        <v>0</v>
      </c>
      <c r="K94" s="235" t="s">
        <v>327</v>
      </c>
      <c r="L94" s="46"/>
      <c r="M94" s="240" t="s">
        <v>19</v>
      </c>
      <c r="N94" s="241" t="s">
        <v>42</v>
      </c>
      <c r="O94" s="86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4" t="s">
        <v>4939</v>
      </c>
      <c r="AT94" s="244" t="s">
        <v>324</v>
      </c>
      <c r="AU94" s="244" t="s">
        <v>83</v>
      </c>
      <c r="AY94" s="19" t="s">
        <v>322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19" t="s">
        <v>83</v>
      </c>
      <c r="BK94" s="245">
        <f>ROUND(I94*H94,2)</f>
        <v>0</v>
      </c>
      <c r="BL94" s="19" t="s">
        <v>4939</v>
      </c>
      <c r="BM94" s="244" t="s">
        <v>4949</v>
      </c>
    </row>
    <row r="95" spans="1:47" s="2" customFormat="1" ht="12">
      <c r="A95" s="40"/>
      <c r="B95" s="41"/>
      <c r="C95" s="42"/>
      <c r="D95" s="246" t="s">
        <v>330</v>
      </c>
      <c r="E95" s="42"/>
      <c r="F95" s="247" t="s">
        <v>4950</v>
      </c>
      <c r="G95" s="42"/>
      <c r="H95" s="42"/>
      <c r="I95" s="150"/>
      <c r="J95" s="42"/>
      <c r="K95" s="42"/>
      <c r="L95" s="46"/>
      <c r="M95" s="248"/>
      <c r="N95" s="249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330</v>
      </c>
      <c r="AU95" s="19" t="s">
        <v>83</v>
      </c>
    </row>
    <row r="96" spans="1:65" s="2" customFormat="1" ht="16.5" customHeight="1">
      <c r="A96" s="40"/>
      <c r="B96" s="41"/>
      <c r="C96" s="233" t="s">
        <v>328</v>
      </c>
      <c r="D96" s="233" t="s">
        <v>324</v>
      </c>
      <c r="E96" s="234" t="s">
        <v>4951</v>
      </c>
      <c r="F96" s="235" t="s">
        <v>4952</v>
      </c>
      <c r="G96" s="236" t="s">
        <v>4953</v>
      </c>
      <c r="H96" s="237">
        <v>1</v>
      </c>
      <c r="I96" s="238"/>
      <c r="J96" s="239">
        <f>ROUND(I96*H96,2)</f>
        <v>0</v>
      </c>
      <c r="K96" s="235" t="s">
        <v>4954</v>
      </c>
      <c r="L96" s="46"/>
      <c r="M96" s="240" t="s">
        <v>19</v>
      </c>
      <c r="N96" s="241" t="s">
        <v>42</v>
      </c>
      <c r="O96" s="86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4" t="s">
        <v>4939</v>
      </c>
      <c r="AT96" s="244" t="s">
        <v>324</v>
      </c>
      <c r="AU96" s="244" t="s">
        <v>83</v>
      </c>
      <c r="AY96" s="19" t="s">
        <v>322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19" t="s">
        <v>83</v>
      </c>
      <c r="BK96" s="245">
        <f>ROUND(I96*H96,2)</f>
        <v>0</v>
      </c>
      <c r="BL96" s="19" t="s">
        <v>4939</v>
      </c>
      <c r="BM96" s="244" t="s">
        <v>4955</v>
      </c>
    </row>
    <row r="97" spans="1:47" s="2" customFormat="1" ht="12">
      <c r="A97" s="40"/>
      <c r="B97" s="41"/>
      <c r="C97" s="42"/>
      <c r="D97" s="246" t="s">
        <v>330</v>
      </c>
      <c r="E97" s="42"/>
      <c r="F97" s="247" t="s">
        <v>4956</v>
      </c>
      <c r="G97" s="42"/>
      <c r="H97" s="42"/>
      <c r="I97" s="150"/>
      <c r="J97" s="42"/>
      <c r="K97" s="42"/>
      <c r="L97" s="46"/>
      <c r="M97" s="248"/>
      <c r="N97" s="249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330</v>
      </c>
      <c r="AU97" s="19" t="s">
        <v>83</v>
      </c>
    </row>
    <row r="98" spans="1:47" s="2" customFormat="1" ht="12">
      <c r="A98" s="40"/>
      <c r="B98" s="41"/>
      <c r="C98" s="42"/>
      <c r="D98" s="246" t="s">
        <v>387</v>
      </c>
      <c r="E98" s="42"/>
      <c r="F98" s="282" t="s">
        <v>4957</v>
      </c>
      <c r="G98" s="42"/>
      <c r="H98" s="42"/>
      <c r="I98" s="150"/>
      <c r="J98" s="42"/>
      <c r="K98" s="42"/>
      <c r="L98" s="46"/>
      <c r="M98" s="248"/>
      <c r="N98" s="249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387</v>
      </c>
      <c r="AU98" s="19" t="s">
        <v>83</v>
      </c>
    </row>
    <row r="99" spans="1:65" s="2" customFormat="1" ht="16.5" customHeight="1">
      <c r="A99" s="40"/>
      <c r="B99" s="41"/>
      <c r="C99" s="233" t="s">
        <v>352</v>
      </c>
      <c r="D99" s="233" t="s">
        <v>324</v>
      </c>
      <c r="E99" s="234" t="s">
        <v>4958</v>
      </c>
      <c r="F99" s="235" t="s">
        <v>4959</v>
      </c>
      <c r="G99" s="236" t="s">
        <v>4953</v>
      </c>
      <c r="H99" s="237">
        <v>1</v>
      </c>
      <c r="I99" s="238"/>
      <c r="J99" s="239">
        <f>ROUND(I99*H99,2)</f>
        <v>0</v>
      </c>
      <c r="K99" s="235" t="s">
        <v>532</v>
      </c>
      <c r="L99" s="46"/>
      <c r="M99" s="240" t="s">
        <v>19</v>
      </c>
      <c r="N99" s="241" t="s">
        <v>42</v>
      </c>
      <c r="O99" s="86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4" t="s">
        <v>328</v>
      </c>
      <c r="AT99" s="244" t="s">
        <v>324</v>
      </c>
      <c r="AU99" s="244" t="s">
        <v>83</v>
      </c>
      <c r="AY99" s="19" t="s">
        <v>322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19" t="s">
        <v>83</v>
      </c>
      <c r="BK99" s="245">
        <f>ROUND(I99*H99,2)</f>
        <v>0</v>
      </c>
      <c r="BL99" s="19" t="s">
        <v>328</v>
      </c>
      <c r="BM99" s="244" t="s">
        <v>4960</v>
      </c>
    </row>
    <row r="100" spans="1:47" s="2" customFormat="1" ht="12">
      <c r="A100" s="40"/>
      <c r="B100" s="41"/>
      <c r="C100" s="42"/>
      <c r="D100" s="246" t="s">
        <v>330</v>
      </c>
      <c r="E100" s="42"/>
      <c r="F100" s="247" t="s">
        <v>4959</v>
      </c>
      <c r="G100" s="42"/>
      <c r="H100" s="42"/>
      <c r="I100" s="150"/>
      <c r="J100" s="42"/>
      <c r="K100" s="42"/>
      <c r="L100" s="46"/>
      <c r="M100" s="248"/>
      <c r="N100" s="249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330</v>
      </c>
      <c r="AU100" s="19" t="s">
        <v>83</v>
      </c>
    </row>
    <row r="101" spans="1:47" s="2" customFormat="1" ht="12">
      <c r="A101" s="40"/>
      <c r="B101" s="41"/>
      <c r="C101" s="42"/>
      <c r="D101" s="246" t="s">
        <v>387</v>
      </c>
      <c r="E101" s="42"/>
      <c r="F101" s="282" t="s">
        <v>4961</v>
      </c>
      <c r="G101" s="42"/>
      <c r="H101" s="42"/>
      <c r="I101" s="150"/>
      <c r="J101" s="42"/>
      <c r="K101" s="42"/>
      <c r="L101" s="46"/>
      <c r="M101" s="248"/>
      <c r="N101" s="249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387</v>
      </c>
      <c r="AU101" s="19" t="s">
        <v>83</v>
      </c>
    </row>
    <row r="102" spans="1:65" s="2" customFormat="1" ht="16.5" customHeight="1">
      <c r="A102" s="40"/>
      <c r="B102" s="41"/>
      <c r="C102" s="233" t="s">
        <v>275</v>
      </c>
      <c r="D102" s="233" t="s">
        <v>324</v>
      </c>
      <c r="E102" s="234" t="s">
        <v>4962</v>
      </c>
      <c r="F102" s="235" t="s">
        <v>4963</v>
      </c>
      <c r="G102" s="236" t="s">
        <v>128</v>
      </c>
      <c r="H102" s="237">
        <v>54</v>
      </c>
      <c r="I102" s="238"/>
      <c r="J102" s="239">
        <f>ROUND(I102*H102,2)</f>
        <v>0</v>
      </c>
      <c r="K102" s="235" t="s">
        <v>4954</v>
      </c>
      <c r="L102" s="46"/>
      <c r="M102" s="240" t="s">
        <v>19</v>
      </c>
      <c r="N102" s="241" t="s">
        <v>42</v>
      </c>
      <c r="O102" s="86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4" t="s">
        <v>4939</v>
      </c>
      <c r="AT102" s="244" t="s">
        <v>324</v>
      </c>
      <c r="AU102" s="244" t="s">
        <v>83</v>
      </c>
      <c r="AY102" s="19" t="s">
        <v>322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19" t="s">
        <v>83</v>
      </c>
      <c r="BK102" s="245">
        <f>ROUND(I102*H102,2)</f>
        <v>0</v>
      </c>
      <c r="BL102" s="19" t="s">
        <v>4939</v>
      </c>
      <c r="BM102" s="244" t="s">
        <v>4964</v>
      </c>
    </row>
    <row r="103" spans="1:47" s="2" customFormat="1" ht="12">
      <c r="A103" s="40"/>
      <c r="B103" s="41"/>
      <c r="C103" s="42"/>
      <c r="D103" s="246" t="s">
        <v>330</v>
      </c>
      <c r="E103" s="42"/>
      <c r="F103" s="247" t="s">
        <v>4965</v>
      </c>
      <c r="G103" s="42"/>
      <c r="H103" s="42"/>
      <c r="I103" s="150"/>
      <c r="J103" s="42"/>
      <c r="K103" s="42"/>
      <c r="L103" s="46"/>
      <c r="M103" s="248"/>
      <c r="N103" s="24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330</v>
      </c>
      <c r="AU103" s="19" t="s">
        <v>83</v>
      </c>
    </row>
    <row r="104" spans="1:47" s="2" customFormat="1" ht="12">
      <c r="A104" s="40"/>
      <c r="B104" s="41"/>
      <c r="C104" s="42"/>
      <c r="D104" s="246" t="s">
        <v>387</v>
      </c>
      <c r="E104" s="42"/>
      <c r="F104" s="282" t="s">
        <v>4966</v>
      </c>
      <c r="G104" s="42"/>
      <c r="H104" s="42"/>
      <c r="I104" s="150"/>
      <c r="J104" s="42"/>
      <c r="K104" s="42"/>
      <c r="L104" s="46"/>
      <c r="M104" s="248"/>
      <c r="N104" s="249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387</v>
      </c>
      <c r="AU104" s="19" t="s">
        <v>83</v>
      </c>
    </row>
    <row r="105" spans="1:51" s="13" customFormat="1" ht="12">
      <c r="A105" s="13"/>
      <c r="B105" s="250"/>
      <c r="C105" s="251"/>
      <c r="D105" s="246" t="s">
        <v>332</v>
      </c>
      <c r="E105" s="252" t="s">
        <v>19</v>
      </c>
      <c r="F105" s="253" t="s">
        <v>4967</v>
      </c>
      <c r="G105" s="251"/>
      <c r="H105" s="254">
        <v>24</v>
      </c>
      <c r="I105" s="255"/>
      <c r="J105" s="251"/>
      <c r="K105" s="251"/>
      <c r="L105" s="256"/>
      <c r="M105" s="257"/>
      <c r="N105" s="258"/>
      <c r="O105" s="258"/>
      <c r="P105" s="258"/>
      <c r="Q105" s="258"/>
      <c r="R105" s="258"/>
      <c r="S105" s="258"/>
      <c r="T105" s="25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60" t="s">
        <v>332</v>
      </c>
      <c r="AU105" s="260" t="s">
        <v>83</v>
      </c>
      <c r="AV105" s="13" t="s">
        <v>83</v>
      </c>
      <c r="AW105" s="13" t="s">
        <v>32</v>
      </c>
      <c r="AX105" s="13" t="s">
        <v>70</v>
      </c>
      <c r="AY105" s="260" t="s">
        <v>322</v>
      </c>
    </row>
    <row r="106" spans="1:51" s="13" customFormat="1" ht="12">
      <c r="A106" s="13"/>
      <c r="B106" s="250"/>
      <c r="C106" s="251"/>
      <c r="D106" s="246" t="s">
        <v>332</v>
      </c>
      <c r="E106" s="252" t="s">
        <v>19</v>
      </c>
      <c r="F106" s="253" t="s">
        <v>4968</v>
      </c>
      <c r="G106" s="251"/>
      <c r="H106" s="254">
        <v>15</v>
      </c>
      <c r="I106" s="255"/>
      <c r="J106" s="251"/>
      <c r="K106" s="251"/>
      <c r="L106" s="256"/>
      <c r="M106" s="257"/>
      <c r="N106" s="258"/>
      <c r="O106" s="258"/>
      <c r="P106" s="258"/>
      <c r="Q106" s="258"/>
      <c r="R106" s="258"/>
      <c r="S106" s="258"/>
      <c r="T106" s="25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60" t="s">
        <v>332</v>
      </c>
      <c r="AU106" s="260" t="s">
        <v>83</v>
      </c>
      <c r="AV106" s="13" t="s">
        <v>83</v>
      </c>
      <c r="AW106" s="13" t="s">
        <v>32</v>
      </c>
      <c r="AX106" s="13" t="s">
        <v>70</v>
      </c>
      <c r="AY106" s="260" t="s">
        <v>322</v>
      </c>
    </row>
    <row r="107" spans="1:51" s="13" customFormat="1" ht="12">
      <c r="A107" s="13"/>
      <c r="B107" s="250"/>
      <c r="C107" s="251"/>
      <c r="D107" s="246" t="s">
        <v>332</v>
      </c>
      <c r="E107" s="252" t="s">
        <v>19</v>
      </c>
      <c r="F107" s="253" t="s">
        <v>4969</v>
      </c>
      <c r="G107" s="251"/>
      <c r="H107" s="254">
        <v>15</v>
      </c>
      <c r="I107" s="255"/>
      <c r="J107" s="251"/>
      <c r="K107" s="251"/>
      <c r="L107" s="256"/>
      <c r="M107" s="257"/>
      <c r="N107" s="258"/>
      <c r="O107" s="258"/>
      <c r="P107" s="258"/>
      <c r="Q107" s="258"/>
      <c r="R107" s="258"/>
      <c r="S107" s="258"/>
      <c r="T107" s="25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60" t="s">
        <v>332</v>
      </c>
      <c r="AU107" s="260" t="s">
        <v>83</v>
      </c>
      <c r="AV107" s="13" t="s">
        <v>83</v>
      </c>
      <c r="AW107" s="13" t="s">
        <v>32</v>
      </c>
      <c r="AX107" s="13" t="s">
        <v>70</v>
      </c>
      <c r="AY107" s="260" t="s">
        <v>322</v>
      </c>
    </row>
    <row r="108" spans="1:51" s="14" customFormat="1" ht="12">
      <c r="A108" s="14"/>
      <c r="B108" s="261"/>
      <c r="C108" s="262"/>
      <c r="D108" s="246" t="s">
        <v>332</v>
      </c>
      <c r="E108" s="263" t="s">
        <v>19</v>
      </c>
      <c r="F108" s="264" t="s">
        <v>336</v>
      </c>
      <c r="G108" s="262"/>
      <c r="H108" s="265">
        <v>54</v>
      </c>
      <c r="I108" s="266"/>
      <c r="J108" s="262"/>
      <c r="K108" s="262"/>
      <c r="L108" s="267"/>
      <c r="M108" s="268"/>
      <c r="N108" s="269"/>
      <c r="O108" s="269"/>
      <c r="P108" s="269"/>
      <c r="Q108" s="269"/>
      <c r="R108" s="269"/>
      <c r="S108" s="269"/>
      <c r="T108" s="27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71" t="s">
        <v>332</v>
      </c>
      <c r="AU108" s="271" t="s">
        <v>83</v>
      </c>
      <c r="AV108" s="14" t="s">
        <v>328</v>
      </c>
      <c r="AW108" s="14" t="s">
        <v>32</v>
      </c>
      <c r="AX108" s="14" t="s">
        <v>77</v>
      </c>
      <c r="AY108" s="271" t="s">
        <v>322</v>
      </c>
    </row>
    <row r="109" spans="1:63" s="12" customFormat="1" ht="22.8" customHeight="1">
      <c r="A109" s="12"/>
      <c r="B109" s="217"/>
      <c r="C109" s="218"/>
      <c r="D109" s="219" t="s">
        <v>69</v>
      </c>
      <c r="E109" s="231" t="s">
        <v>4970</v>
      </c>
      <c r="F109" s="231" t="s">
        <v>4971</v>
      </c>
      <c r="G109" s="218"/>
      <c r="H109" s="218"/>
      <c r="I109" s="221"/>
      <c r="J109" s="232">
        <f>BK109</f>
        <v>0</v>
      </c>
      <c r="K109" s="218"/>
      <c r="L109" s="223"/>
      <c r="M109" s="224"/>
      <c r="N109" s="225"/>
      <c r="O109" s="225"/>
      <c r="P109" s="226">
        <f>SUM(P110:P114)</f>
        <v>0</v>
      </c>
      <c r="Q109" s="225"/>
      <c r="R109" s="226">
        <f>SUM(R110:R114)</f>
        <v>0</v>
      </c>
      <c r="S109" s="225"/>
      <c r="T109" s="227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8" t="s">
        <v>352</v>
      </c>
      <c r="AT109" s="229" t="s">
        <v>69</v>
      </c>
      <c r="AU109" s="229" t="s">
        <v>77</v>
      </c>
      <c r="AY109" s="228" t="s">
        <v>322</v>
      </c>
      <c r="BK109" s="230">
        <f>SUM(BK110:BK114)</f>
        <v>0</v>
      </c>
    </row>
    <row r="110" spans="1:65" s="2" customFormat="1" ht="16.5" customHeight="1">
      <c r="A110" s="40"/>
      <c r="B110" s="41"/>
      <c r="C110" s="233" t="s">
        <v>182</v>
      </c>
      <c r="D110" s="233" t="s">
        <v>324</v>
      </c>
      <c r="E110" s="234" t="s">
        <v>4972</v>
      </c>
      <c r="F110" s="235" t="s">
        <v>4973</v>
      </c>
      <c r="G110" s="236" t="s">
        <v>4953</v>
      </c>
      <c r="H110" s="237">
        <v>1</v>
      </c>
      <c r="I110" s="238"/>
      <c r="J110" s="239">
        <f>ROUND(I110*H110,2)</f>
        <v>0</v>
      </c>
      <c r="K110" s="235" t="s">
        <v>532</v>
      </c>
      <c r="L110" s="46"/>
      <c r="M110" s="240" t="s">
        <v>19</v>
      </c>
      <c r="N110" s="241" t="s">
        <v>42</v>
      </c>
      <c r="O110" s="86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4" t="s">
        <v>328</v>
      </c>
      <c r="AT110" s="244" t="s">
        <v>324</v>
      </c>
      <c r="AU110" s="244" t="s">
        <v>83</v>
      </c>
      <c r="AY110" s="19" t="s">
        <v>322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19" t="s">
        <v>83</v>
      </c>
      <c r="BK110" s="245">
        <f>ROUND(I110*H110,2)</f>
        <v>0</v>
      </c>
      <c r="BL110" s="19" t="s">
        <v>328</v>
      </c>
      <c r="BM110" s="244" t="s">
        <v>4974</v>
      </c>
    </row>
    <row r="111" spans="1:47" s="2" customFormat="1" ht="12">
      <c r="A111" s="40"/>
      <c r="B111" s="41"/>
      <c r="C111" s="42"/>
      <c r="D111" s="246" t="s">
        <v>330</v>
      </c>
      <c r="E111" s="42"/>
      <c r="F111" s="247" t="s">
        <v>4973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330</v>
      </c>
      <c r="AU111" s="19" t="s">
        <v>83</v>
      </c>
    </row>
    <row r="112" spans="1:47" s="2" customFormat="1" ht="12">
      <c r="A112" s="40"/>
      <c r="B112" s="41"/>
      <c r="C112" s="42"/>
      <c r="D112" s="246" t="s">
        <v>387</v>
      </c>
      <c r="E112" s="42"/>
      <c r="F112" s="282" t="s">
        <v>4975</v>
      </c>
      <c r="G112" s="42"/>
      <c r="H112" s="42"/>
      <c r="I112" s="150"/>
      <c r="J112" s="42"/>
      <c r="K112" s="42"/>
      <c r="L112" s="46"/>
      <c r="M112" s="248"/>
      <c r="N112" s="249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387</v>
      </c>
      <c r="AU112" s="19" t="s">
        <v>83</v>
      </c>
    </row>
    <row r="113" spans="1:65" s="2" customFormat="1" ht="16.5" customHeight="1">
      <c r="A113" s="40"/>
      <c r="B113" s="41"/>
      <c r="C113" s="233" t="s">
        <v>365</v>
      </c>
      <c r="D113" s="233" t="s">
        <v>324</v>
      </c>
      <c r="E113" s="234" t="s">
        <v>4976</v>
      </c>
      <c r="F113" s="235" t="s">
        <v>4977</v>
      </c>
      <c r="G113" s="236" t="s">
        <v>2688</v>
      </c>
      <c r="H113" s="237">
        <v>1</v>
      </c>
      <c r="I113" s="238"/>
      <c r="J113" s="239">
        <f>ROUND(I113*H113,2)</f>
        <v>0</v>
      </c>
      <c r="K113" s="235" t="s">
        <v>327</v>
      </c>
      <c r="L113" s="46"/>
      <c r="M113" s="240" t="s">
        <v>19</v>
      </c>
      <c r="N113" s="241" t="s">
        <v>42</v>
      </c>
      <c r="O113" s="86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4" t="s">
        <v>4939</v>
      </c>
      <c r="AT113" s="244" t="s">
        <v>324</v>
      </c>
      <c r="AU113" s="244" t="s">
        <v>83</v>
      </c>
      <c r="AY113" s="19" t="s">
        <v>322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19" t="s">
        <v>83</v>
      </c>
      <c r="BK113" s="245">
        <f>ROUND(I113*H113,2)</f>
        <v>0</v>
      </c>
      <c r="BL113" s="19" t="s">
        <v>4939</v>
      </c>
      <c r="BM113" s="244" t="s">
        <v>4978</v>
      </c>
    </row>
    <row r="114" spans="1:47" s="2" customFormat="1" ht="12">
      <c r="A114" s="40"/>
      <c r="B114" s="41"/>
      <c r="C114" s="42"/>
      <c r="D114" s="246" t="s">
        <v>330</v>
      </c>
      <c r="E114" s="42"/>
      <c r="F114" s="247" t="s">
        <v>4979</v>
      </c>
      <c r="G114" s="42"/>
      <c r="H114" s="42"/>
      <c r="I114" s="150"/>
      <c r="J114" s="42"/>
      <c r="K114" s="42"/>
      <c r="L114" s="46"/>
      <c r="M114" s="248"/>
      <c r="N114" s="249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330</v>
      </c>
      <c r="AU114" s="19" t="s">
        <v>83</v>
      </c>
    </row>
    <row r="115" spans="1:63" s="12" customFormat="1" ht="22.8" customHeight="1">
      <c r="A115" s="12"/>
      <c r="B115" s="217"/>
      <c r="C115" s="218"/>
      <c r="D115" s="219" t="s">
        <v>69</v>
      </c>
      <c r="E115" s="231" t="s">
        <v>4980</v>
      </c>
      <c r="F115" s="231" t="s">
        <v>4981</v>
      </c>
      <c r="G115" s="218"/>
      <c r="H115" s="218"/>
      <c r="I115" s="221"/>
      <c r="J115" s="232">
        <f>BK115</f>
        <v>0</v>
      </c>
      <c r="K115" s="218"/>
      <c r="L115" s="223"/>
      <c r="M115" s="224"/>
      <c r="N115" s="225"/>
      <c r="O115" s="225"/>
      <c r="P115" s="226">
        <f>SUM(P116:P117)</f>
        <v>0</v>
      </c>
      <c r="Q115" s="225"/>
      <c r="R115" s="226">
        <f>SUM(R116:R117)</f>
        <v>0</v>
      </c>
      <c r="S115" s="225"/>
      <c r="T115" s="227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8" t="s">
        <v>352</v>
      </c>
      <c r="AT115" s="229" t="s">
        <v>69</v>
      </c>
      <c r="AU115" s="229" t="s">
        <v>77</v>
      </c>
      <c r="AY115" s="228" t="s">
        <v>322</v>
      </c>
      <c r="BK115" s="230">
        <f>SUM(BK116:BK117)</f>
        <v>0</v>
      </c>
    </row>
    <row r="116" spans="1:65" s="2" customFormat="1" ht="16.5" customHeight="1">
      <c r="A116" s="40"/>
      <c r="B116" s="41"/>
      <c r="C116" s="233" t="s">
        <v>371</v>
      </c>
      <c r="D116" s="233" t="s">
        <v>324</v>
      </c>
      <c r="E116" s="234" t="s">
        <v>4982</v>
      </c>
      <c r="F116" s="235" t="s">
        <v>4983</v>
      </c>
      <c r="G116" s="236" t="s">
        <v>2688</v>
      </c>
      <c r="H116" s="237">
        <v>1</v>
      </c>
      <c r="I116" s="238"/>
      <c r="J116" s="239">
        <f>ROUND(I116*H116,2)</f>
        <v>0</v>
      </c>
      <c r="K116" s="235" t="s">
        <v>327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4939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4939</v>
      </c>
      <c r="BM116" s="244" t="s">
        <v>4984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4985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63" s="12" customFormat="1" ht="22.8" customHeight="1">
      <c r="A118" s="12"/>
      <c r="B118" s="217"/>
      <c r="C118" s="218"/>
      <c r="D118" s="219" t="s">
        <v>69</v>
      </c>
      <c r="E118" s="231" t="s">
        <v>4986</v>
      </c>
      <c r="F118" s="231" t="s">
        <v>4987</v>
      </c>
      <c r="G118" s="218"/>
      <c r="H118" s="218"/>
      <c r="I118" s="221"/>
      <c r="J118" s="232">
        <f>BK118</f>
        <v>0</v>
      </c>
      <c r="K118" s="218"/>
      <c r="L118" s="223"/>
      <c r="M118" s="224"/>
      <c r="N118" s="225"/>
      <c r="O118" s="225"/>
      <c r="P118" s="226">
        <f>SUM(P119:P120)</f>
        <v>0</v>
      </c>
      <c r="Q118" s="225"/>
      <c r="R118" s="226">
        <f>SUM(R119:R120)</f>
        <v>0</v>
      </c>
      <c r="S118" s="225"/>
      <c r="T118" s="227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8" t="s">
        <v>352</v>
      </c>
      <c r="AT118" s="229" t="s">
        <v>69</v>
      </c>
      <c r="AU118" s="229" t="s">
        <v>77</v>
      </c>
      <c r="AY118" s="228" t="s">
        <v>322</v>
      </c>
      <c r="BK118" s="230">
        <f>SUM(BK119:BK120)</f>
        <v>0</v>
      </c>
    </row>
    <row r="119" spans="1:65" s="2" customFormat="1" ht="16.5" customHeight="1">
      <c r="A119" s="40"/>
      <c r="B119" s="41"/>
      <c r="C119" s="233" t="s">
        <v>377</v>
      </c>
      <c r="D119" s="233" t="s">
        <v>324</v>
      </c>
      <c r="E119" s="234" t="s">
        <v>4988</v>
      </c>
      <c r="F119" s="235" t="s">
        <v>4987</v>
      </c>
      <c r="G119" s="236" t="s">
        <v>2688</v>
      </c>
      <c r="H119" s="237">
        <v>1</v>
      </c>
      <c r="I119" s="238"/>
      <c r="J119" s="239">
        <f>ROUND(I119*H119,2)</f>
        <v>0</v>
      </c>
      <c r="K119" s="235" t="s">
        <v>327</v>
      </c>
      <c r="L119" s="46"/>
      <c r="M119" s="240" t="s">
        <v>19</v>
      </c>
      <c r="N119" s="241" t="s">
        <v>42</v>
      </c>
      <c r="O119" s="86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4" t="s">
        <v>4939</v>
      </c>
      <c r="AT119" s="244" t="s">
        <v>324</v>
      </c>
      <c r="AU119" s="244" t="s">
        <v>83</v>
      </c>
      <c r="AY119" s="19" t="s">
        <v>322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19" t="s">
        <v>83</v>
      </c>
      <c r="BK119" s="245">
        <f>ROUND(I119*H119,2)</f>
        <v>0</v>
      </c>
      <c r="BL119" s="19" t="s">
        <v>4939</v>
      </c>
      <c r="BM119" s="244" t="s">
        <v>4989</v>
      </c>
    </row>
    <row r="120" spans="1:47" s="2" customFormat="1" ht="12">
      <c r="A120" s="40"/>
      <c r="B120" s="41"/>
      <c r="C120" s="42"/>
      <c r="D120" s="246" t="s">
        <v>330</v>
      </c>
      <c r="E120" s="42"/>
      <c r="F120" s="247" t="s">
        <v>4990</v>
      </c>
      <c r="G120" s="42"/>
      <c r="H120" s="42"/>
      <c r="I120" s="150"/>
      <c r="J120" s="42"/>
      <c r="K120" s="42"/>
      <c r="L120" s="46"/>
      <c r="M120" s="248"/>
      <c r="N120" s="249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330</v>
      </c>
      <c r="AU120" s="19" t="s">
        <v>83</v>
      </c>
    </row>
    <row r="121" spans="1:63" s="12" customFormat="1" ht="22.8" customHeight="1">
      <c r="A121" s="12"/>
      <c r="B121" s="217"/>
      <c r="C121" s="218"/>
      <c r="D121" s="219" t="s">
        <v>69</v>
      </c>
      <c r="E121" s="231" t="s">
        <v>4991</v>
      </c>
      <c r="F121" s="231" t="s">
        <v>4307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SUM(P122:P127)</f>
        <v>0</v>
      </c>
      <c r="Q121" s="225"/>
      <c r="R121" s="226">
        <f>SUM(R122:R127)</f>
        <v>0</v>
      </c>
      <c r="S121" s="225"/>
      <c r="T121" s="227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352</v>
      </c>
      <c r="AT121" s="229" t="s">
        <v>69</v>
      </c>
      <c r="AU121" s="229" t="s">
        <v>77</v>
      </c>
      <c r="AY121" s="228" t="s">
        <v>322</v>
      </c>
      <c r="BK121" s="230">
        <f>SUM(BK122:BK127)</f>
        <v>0</v>
      </c>
    </row>
    <row r="122" spans="1:65" s="2" customFormat="1" ht="16.5" customHeight="1">
      <c r="A122" s="40"/>
      <c r="B122" s="41"/>
      <c r="C122" s="233" t="s">
        <v>383</v>
      </c>
      <c r="D122" s="233" t="s">
        <v>324</v>
      </c>
      <c r="E122" s="234" t="s">
        <v>4992</v>
      </c>
      <c r="F122" s="235" t="s">
        <v>4993</v>
      </c>
      <c r="G122" s="236" t="s">
        <v>2688</v>
      </c>
      <c r="H122" s="237">
        <v>1</v>
      </c>
      <c r="I122" s="238"/>
      <c r="J122" s="239">
        <f>ROUND(I122*H122,2)</f>
        <v>0</v>
      </c>
      <c r="K122" s="235" t="s">
        <v>532</v>
      </c>
      <c r="L122" s="46"/>
      <c r="M122" s="240" t="s">
        <v>19</v>
      </c>
      <c r="N122" s="241" t="s">
        <v>42</v>
      </c>
      <c r="O122" s="86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4" t="s">
        <v>4939</v>
      </c>
      <c r="AT122" s="244" t="s">
        <v>324</v>
      </c>
      <c r="AU122" s="244" t="s">
        <v>83</v>
      </c>
      <c r="AY122" s="19" t="s">
        <v>322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9" t="s">
        <v>83</v>
      </c>
      <c r="BK122" s="245">
        <f>ROUND(I122*H122,2)</f>
        <v>0</v>
      </c>
      <c r="BL122" s="19" t="s">
        <v>4939</v>
      </c>
      <c r="BM122" s="244" t="s">
        <v>4994</v>
      </c>
    </row>
    <row r="123" spans="1:47" s="2" customFormat="1" ht="12">
      <c r="A123" s="40"/>
      <c r="B123" s="41"/>
      <c r="C123" s="42"/>
      <c r="D123" s="246" t="s">
        <v>330</v>
      </c>
      <c r="E123" s="42"/>
      <c r="F123" s="247" t="s">
        <v>4995</v>
      </c>
      <c r="G123" s="42"/>
      <c r="H123" s="42"/>
      <c r="I123" s="150"/>
      <c r="J123" s="42"/>
      <c r="K123" s="42"/>
      <c r="L123" s="46"/>
      <c r="M123" s="248"/>
      <c r="N123" s="24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330</v>
      </c>
      <c r="AU123" s="19" t="s">
        <v>83</v>
      </c>
    </row>
    <row r="124" spans="1:65" s="2" customFormat="1" ht="16.5" customHeight="1">
      <c r="A124" s="40"/>
      <c r="B124" s="41"/>
      <c r="C124" s="233" t="s">
        <v>391</v>
      </c>
      <c r="D124" s="233" t="s">
        <v>324</v>
      </c>
      <c r="E124" s="234" t="s">
        <v>4996</v>
      </c>
      <c r="F124" s="235" t="s">
        <v>4997</v>
      </c>
      <c r="G124" s="236" t="s">
        <v>4953</v>
      </c>
      <c r="H124" s="237">
        <v>1</v>
      </c>
      <c r="I124" s="238"/>
      <c r="J124" s="239">
        <f>ROUND(I124*H124,2)</f>
        <v>0</v>
      </c>
      <c r="K124" s="235" t="s">
        <v>532</v>
      </c>
      <c r="L124" s="46"/>
      <c r="M124" s="240" t="s">
        <v>19</v>
      </c>
      <c r="N124" s="241" t="s">
        <v>42</v>
      </c>
      <c r="O124" s="86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4" t="s">
        <v>328</v>
      </c>
      <c r="AT124" s="244" t="s">
        <v>324</v>
      </c>
      <c r="AU124" s="244" t="s">
        <v>83</v>
      </c>
      <c r="AY124" s="19" t="s">
        <v>322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19" t="s">
        <v>83</v>
      </c>
      <c r="BK124" s="245">
        <f>ROUND(I124*H124,2)</f>
        <v>0</v>
      </c>
      <c r="BL124" s="19" t="s">
        <v>328</v>
      </c>
      <c r="BM124" s="244" t="s">
        <v>4998</v>
      </c>
    </row>
    <row r="125" spans="1:47" s="2" customFormat="1" ht="12">
      <c r="A125" s="40"/>
      <c r="B125" s="41"/>
      <c r="C125" s="42"/>
      <c r="D125" s="246" t="s">
        <v>330</v>
      </c>
      <c r="E125" s="42"/>
      <c r="F125" s="247" t="s">
        <v>4999</v>
      </c>
      <c r="G125" s="42"/>
      <c r="H125" s="42"/>
      <c r="I125" s="150"/>
      <c r="J125" s="42"/>
      <c r="K125" s="42"/>
      <c r="L125" s="46"/>
      <c r="M125" s="248"/>
      <c r="N125" s="24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330</v>
      </c>
      <c r="AU125" s="19" t="s">
        <v>83</v>
      </c>
    </row>
    <row r="126" spans="1:65" s="2" customFormat="1" ht="16.5" customHeight="1">
      <c r="A126" s="40"/>
      <c r="B126" s="41"/>
      <c r="C126" s="233" t="s">
        <v>398</v>
      </c>
      <c r="D126" s="233" t="s">
        <v>324</v>
      </c>
      <c r="E126" s="234" t="s">
        <v>5000</v>
      </c>
      <c r="F126" s="235" t="s">
        <v>19</v>
      </c>
      <c r="G126" s="236" t="s">
        <v>2688</v>
      </c>
      <c r="H126" s="237">
        <v>1</v>
      </c>
      <c r="I126" s="238"/>
      <c r="J126" s="239">
        <f>ROUND(I126*H126,2)</f>
        <v>0</v>
      </c>
      <c r="K126" s="235" t="s">
        <v>532</v>
      </c>
      <c r="L126" s="46"/>
      <c r="M126" s="240" t="s">
        <v>19</v>
      </c>
      <c r="N126" s="241" t="s">
        <v>42</v>
      </c>
      <c r="O126" s="86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4" t="s">
        <v>328</v>
      </c>
      <c r="AT126" s="244" t="s">
        <v>324</v>
      </c>
      <c r="AU126" s="244" t="s">
        <v>83</v>
      </c>
      <c r="AY126" s="19" t="s">
        <v>322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9" t="s">
        <v>83</v>
      </c>
      <c r="BK126" s="245">
        <f>ROUND(I126*H126,2)</f>
        <v>0</v>
      </c>
      <c r="BL126" s="19" t="s">
        <v>328</v>
      </c>
      <c r="BM126" s="244" t="s">
        <v>5001</v>
      </c>
    </row>
    <row r="127" spans="1:47" s="2" customFormat="1" ht="12">
      <c r="A127" s="40"/>
      <c r="B127" s="41"/>
      <c r="C127" s="42"/>
      <c r="D127" s="246" t="s">
        <v>330</v>
      </c>
      <c r="E127" s="42"/>
      <c r="F127" s="247" t="s">
        <v>5002</v>
      </c>
      <c r="G127" s="42"/>
      <c r="H127" s="42"/>
      <c r="I127" s="150"/>
      <c r="J127" s="42"/>
      <c r="K127" s="42"/>
      <c r="L127" s="46"/>
      <c r="M127" s="308"/>
      <c r="N127" s="309"/>
      <c r="O127" s="310"/>
      <c r="P127" s="310"/>
      <c r="Q127" s="310"/>
      <c r="R127" s="310"/>
      <c r="S127" s="310"/>
      <c r="T127" s="311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330</v>
      </c>
      <c r="AU127" s="19" t="s">
        <v>83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180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5:K12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22"/>
    </row>
    <row r="4" spans="2:8" s="1" customFormat="1" ht="24.95" customHeight="1">
      <c r="B4" s="22"/>
      <c r="C4" s="146" t="s">
        <v>5003</v>
      </c>
      <c r="H4" s="22"/>
    </row>
    <row r="5" spans="2:8" s="1" customFormat="1" ht="12" customHeight="1">
      <c r="B5" s="22"/>
      <c r="C5" s="316" t="s">
        <v>13</v>
      </c>
      <c r="D5" s="157" t="s">
        <v>14</v>
      </c>
      <c r="E5" s="1"/>
      <c r="F5" s="1"/>
      <c r="H5" s="22"/>
    </row>
    <row r="6" spans="2:8" s="1" customFormat="1" ht="36.95" customHeight="1">
      <c r="B6" s="22"/>
      <c r="C6" s="317" t="s">
        <v>16</v>
      </c>
      <c r="D6" s="318" t="s">
        <v>17</v>
      </c>
      <c r="E6" s="1"/>
      <c r="F6" s="1"/>
      <c r="H6" s="22"/>
    </row>
    <row r="7" spans="2:8" s="1" customFormat="1" ht="16.5" customHeight="1">
      <c r="B7" s="22"/>
      <c r="C7" s="148" t="s">
        <v>23</v>
      </c>
      <c r="D7" s="154" t="str">
        <f>'Rekapitulace stavby'!AN8</f>
        <v>17. 4. 2020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205"/>
      <c r="B9" s="319"/>
      <c r="C9" s="320" t="s">
        <v>51</v>
      </c>
      <c r="D9" s="321" t="s">
        <v>52</v>
      </c>
      <c r="E9" s="321" t="s">
        <v>309</v>
      </c>
      <c r="F9" s="322" t="s">
        <v>5004</v>
      </c>
      <c r="G9" s="205"/>
      <c r="H9" s="319"/>
    </row>
    <row r="10" spans="1:8" s="2" customFormat="1" ht="26.4" customHeight="1">
      <c r="A10" s="40"/>
      <c r="B10" s="46"/>
      <c r="C10" s="323" t="s">
        <v>5005</v>
      </c>
      <c r="D10" s="323" t="s">
        <v>81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24" t="s">
        <v>127</v>
      </c>
      <c r="D11" s="325" t="s">
        <v>19</v>
      </c>
      <c r="E11" s="326" t="s">
        <v>128</v>
      </c>
      <c r="F11" s="327">
        <v>270</v>
      </c>
      <c r="G11" s="40"/>
      <c r="H11" s="46"/>
    </row>
    <row r="12" spans="1:8" s="2" customFormat="1" ht="16.8" customHeight="1">
      <c r="A12" s="40"/>
      <c r="B12" s="46"/>
      <c r="C12" s="328" t="s">
        <v>127</v>
      </c>
      <c r="D12" s="328" t="s">
        <v>129</v>
      </c>
      <c r="E12" s="19" t="s">
        <v>19</v>
      </c>
      <c r="F12" s="329">
        <v>270</v>
      </c>
      <c r="G12" s="40"/>
      <c r="H12" s="46"/>
    </row>
    <row r="13" spans="1:8" s="2" customFormat="1" ht="16.8" customHeight="1">
      <c r="A13" s="40"/>
      <c r="B13" s="46"/>
      <c r="C13" s="330" t="s">
        <v>5006</v>
      </c>
      <c r="D13" s="40"/>
      <c r="E13" s="40"/>
      <c r="F13" s="40"/>
      <c r="G13" s="40"/>
      <c r="H13" s="46"/>
    </row>
    <row r="14" spans="1:8" s="2" customFormat="1" ht="16.8" customHeight="1">
      <c r="A14" s="40"/>
      <c r="B14" s="46"/>
      <c r="C14" s="328" t="s">
        <v>1746</v>
      </c>
      <c r="D14" s="328" t="s">
        <v>1747</v>
      </c>
      <c r="E14" s="19" t="s">
        <v>128</v>
      </c>
      <c r="F14" s="329">
        <v>270</v>
      </c>
      <c r="G14" s="40"/>
      <c r="H14" s="46"/>
    </row>
    <row r="15" spans="1:8" s="2" customFormat="1" ht="12">
      <c r="A15" s="40"/>
      <c r="B15" s="46"/>
      <c r="C15" s="328" t="s">
        <v>1436</v>
      </c>
      <c r="D15" s="328" t="s">
        <v>1437</v>
      </c>
      <c r="E15" s="19" t="s">
        <v>160</v>
      </c>
      <c r="F15" s="329">
        <v>53.785</v>
      </c>
      <c r="G15" s="40"/>
      <c r="H15" s="46"/>
    </row>
    <row r="16" spans="1:8" s="2" customFormat="1" ht="16.8" customHeight="1">
      <c r="A16" s="40"/>
      <c r="B16" s="46"/>
      <c r="C16" s="324" t="s">
        <v>130</v>
      </c>
      <c r="D16" s="325" t="s">
        <v>19</v>
      </c>
      <c r="E16" s="326" t="s">
        <v>131</v>
      </c>
      <c r="F16" s="327">
        <v>2.25</v>
      </c>
      <c r="G16" s="40"/>
      <c r="H16" s="46"/>
    </row>
    <row r="17" spans="1:8" s="2" customFormat="1" ht="16.8" customHeight="1">
      <c r="A17" s="40"/>
      <c r="B17" s="46"/>
      <c r="C17" s="328" t="s">
        <v>130</v>
      </c>
      <c r="D17" s="328" t="s">
        <v>1158</v>
      </c>
      <c r="E17" s="19" t="s">
        <v>19</v>
      </c>
      <c r="F17" s="329">
        <v>2.25</v>
      </c>
      <c r="G17" s="40"/>
      <c r="H17" s="46"/>
    </row>
    <row r="18" spans="1:8" s="2" customFormat="1" ht="16.8" customHeight="1">
      <c r="A18" s="40"/>
      <c r="B18" s="46"/>
      <c r="C18" s="330" t="s">
        <v>5006</v>
      </c>
      <c r="D18" s="40"/>
      <c r="E18" s="40"/>
      <c r="F18" s="40"/>
      <c r="G18" s="40"/>
      <c r="H18" s="46"/>
    </row>
    <row r="19" spans="1:8" s="2" customFormat="1" ht="12">
      <c r="A19" s="40"/>
      <c r="B19" s="46"/>
      <c r="C19" s="328" t="s">
        <v>1154</v>
      </c>
      <c r="D19" s="328" t="s">
        <v>1155</v>
      </c>
      <c r="E19" s="19" t="s">
        <v>131</v>
      </c>
      <c r="F19" s="329">
        <v>2.25</v>
      </c>
      <c r="G19" s="40"/>
      <c r="H19" s="46"/>
    </row>
    <row r="20" spans="1:8" s="2" customFormat="1" ht="12">
      <c r="A20" s="40"/>
      <c r="B20" s="46"/>
      <c r="C20" s="328" t="s">
        <v>1418</v>
      </c>
      <c r="D20" s="328" t="s">
        <v>1419</v>
      </c>
      <c r="E20" s="19" t="s">
        <v>160</v>
      </c>
      <c r="F20" s="329">
        <v>176.303</v>
      </c>
      <c r="G20" s="40"/>
      <c r="H20" s="46"/>
    </row>
    <row r="21" spans="1:8" s="2" customFormat="1" ht="16.8" customHeight="1">
      <c r="A21" s="40"/>
      <c r="B21" s="46"/>
      <c r="C21" s="324" t="s">
        <v>134</v>
      </c>
      <c r="D21" s="325" t="s">
        <v>19</v>
      </c>
      <c r="E21" s="326" t="s">
        <v>135</v>
      </c>
      <c r="F21" s="327">
        <v>235.1</v>
      </c>
      <c r="G21" s="40"/>
      <c r="H21" s="46"/>
    </row>
    <row r="22" spans="1:8" s="2" customFormat="1" ht="16.8" customHeight="1">
      <c r="A22" s="40"/>
      <c r="B22" s="46"/>
      <c r="C22" s="328" t="s">
        <v>134</v>
      </c>
      <c r="D22" s="328" t="s">
        <v>1697</v>
      </c>
      <c r="E22" s="19" t="s">
        <v>19</v>
      </c>
      <c r="F22" s="329">
        <v>235.1</v>
      </c>
      <c r="G22" s="40"/>
      <c r="H22" s="46"/>
    </row>
    <row r="23" spans="1:8" s="2" customFormat="1" ht="16.8" customHeight="1">
      <c r="A23" s="40"/>
      <c r="B23" s="46"/>
      <c r="C23" s="330" t="s">
        <v>5006</v>
      </c>
      <c r="D23" s="40"/>
      <c r="E23" s="40"/>
      <c r="F23" s="40"/>
      <c r="G23" s="40"/>
      <c r="H23" s="46"/>
    </row>
    <row r="24" spans="1:8" s="2" customFormat="1" ht="12">
      <c r="A24" s="40"/>
      <c r="B24" s="46"/>
      <c r="C24" s="328" t="s">
        <v>1693</v>
      </c>
      <c r="D24" s="328" t="s">
        <v>1694</v>
      </c>
      <c r="E24" s="19" t="s">
        <v>135</v>
      </c>
      <c r="F24" s="329">
        <v>309.1</v>
      </c>
      <c r="G24" s="40"/>
      <c r="H24" s="46"/>
    </row>
    <row r="25" spans="1:8" s="2" customFormat="1" ht="16.8" customHeight="1">
      <c r="A25" s="40"/>
      <c r="B25" s="46"/>
      <c r="C25" s="328" t="s">
        <v>1650</v>
      </c>
      <c r="D25" s="328" t="s">
        <v>1651</v>
      </c>
      <c r="E25" s="19" t="s">
        <v>131</v>
      </c>
      <c r="F25" s="329">
        <v>5.862</v>
      </c>
      <c r="G25" s="40"/>
      <c r="H25" s="46"/>
    </row>
    <row r="26" spans="1:8" s="2" customFormat="1" ht="16.8" customHeight="1">
      <c r="A26" s="40"/>
      <c r="B26" s="46"/>
      <c r="C26" s="328" t="s">
        <v>1751</v>
      </c>
      <c r="D26" s="328" t="s">
        <v>1752</v>
      </c>
      <c r="E26" s="19" t="s">
        <v>131</v>
      </c>
      <c r="F26" s="329">
        <v>6.14</v>
      </c>
      <c r="G26" s="40"/>
      <c r="H26" s="46"/>
    </row>
    <row r="27" spans="1:8" s="2" customFormat="1" ht="16.8" customHeight="1">
      <c r="A27" s="40"/>
      <c r="B27" s="46"/>
      <c r="C27" s="328" t="s">
        <v>1722</v>
      </c>
      <c r="D27" s="328" t="s">
        <v>1723</v>
      </c>
      <c r="E27" s="19" t="s">
        <v>131</v>
      </c>
      <c r="F27" s="329">
        <v>5.872</v>
      </c>
      <c r="G27" s="40"/>
      <c r="H27" s="46"/>
    </row>
    <row r="28" spans="1:8" s="2" customFormat="1" ht="16.8" customHeight="1">
      <c r="A28" s="40"/>
      <c r="B28" s="46"/>
      <c r="C28" s="324" t="s">
        <v>137</v>
      </c>
      <c r="D28" s="325" t="s">
        <v>19</v>
      </c>
      <c r="E28" s="326" t="s">
        <v>135</v>
      </c>
      <c r="F28" s="327">
        <v>56.4</v>
      </c>
      <c r="G28" s="40"/>
      <c r="H28" s="46"/>
    </row>
    <row r="29" spans="1:8" s="2" customFormat="1" ht="16.8" customHeight="1">
      <c r="A29" s="40"/>
      <c r="B29" s="46"/>
      <c r="C29" s="328" t="s">
        <v>137</v>
      </c>
      <c r="D29" s="328" t="s">
        <v>1698</v>
      </c>
      <c r="E29" s="19" t="s">
        <v>19</v>
      </c>
      <c r="F29" s="329">
        <v>56.4</v>
      </c>
      <c r="G29" s="40"/>
      <c r="H29" s="46"/>
    </row>
    <row r="30" spans="1:8" s="2" customFormat="1" ht="16.8" customHeight="1">
      <c r="A30" s="40"/>
      <c r="B30" s="46"/>
      <c r="C30" s="330" t="s">
        <v>5006</v>
      </c>
      <c r="D30" s="40"/>
      <c r="E30" s="40"/>
      <c r="F30" s="40"/>
      <c r="G30" s="40"/>
      <c r="H30" s="46"/>
    </row>
    <row r="31" spans="1:8" s="2" customFormat="1" ht="12">
      <c r="A31" s="40"/>
      <c r="B31" s="46"/>
      <c r="C31" s="328" t="s">
        <v>1693</v>
      </c>
      <c r="D31" s="328" t="s">
        <v>1694</v>
      </c>
      <c r="E31" s="19" t="s">
        <v>135</v>
      </c>
      <c r="F31" s="329">
        <v>309.1</v>
      </c>
      <c r="G31" s="40"/>
      <c r="H31" s="46"/>
    </row>
    <row r="32" spans="1:8" s="2" customFormat="1" ht="16.8" customHeight="1">
      <c r="A32" s="40"/>
      <c r="B32" s="46"/>
      <c r="C32" s="328" t="s">
        <v>1650</v>
      </c>
      <c r="D32" s="328" t="s">
        <v>1651</v>
      </c>
      <c r="E32" s="19" t="s">
        <v>131</v>
      </c>
      <c r="F32" s="329">
        <v>5.862</v>
      </c>
      <c r="G32" s="40"/>
      <c r="H32" s="46"/>
    </row>
    <row r="33" spans="1:8" s="2" customFormat="1" ht="16.8" customHeight="1">
      <c r="A33" s="40"/>
      <c r="B33" s="46"/>
      <c r="C33" s="328" t="s">
        <v>1751</v>
      </c>
      <c r="D33" s="328" t="s">
        <v>1752</v>
      </c>
      <c r="E33" s="19" t="s">
        <v>131</v>
      </c>
      <c r="F33" s="329">
        <v>6.14</v>
      </c>
      <c r="G33" s="40"/>
      <c r="H33" s="46"/>
    </row>
    <row r="34" spans="1:8" s="2" customFormat="1" ht="16.8" customHeight="1">
      <c r="A34" s="40"/>
      <c r="B34" s="46"/>
      <c r="C34" s="328" t="s">
        <v>1722</v>
      </c>
      <c r="D34" s="328" t="s">
        <v>1723</v>
      </c>
      <c r="E34" s="19" t="s">
        <v>131</v>
      </c>
      <c r="F34" s="329">
        <v>5.872</v>
      </c>
      <c r="G34" s="40"/>
      <c r="H34" s="46"/>
    </row>
    <row r="35" spans="1:8" s="2" customFormat="1" ht="16.8" customHeight="1">
      <c r="A35" s="40"/>
      <c r="B35" s="46"/>
      <c r="C35" s="324" t="s">
        <v>139</v>
      </c>
      <c r="D35" s="325" t="s">
        <v>19</v>
      </c>
      <c r="E35" s="326" t="s">
        <v>135</v>
      </c>
      <c r="F35" s="327">
        <v>17.6</v>
      </c>
      <c r="G35" s="40"/>
      <c r="H35" s="46"/>
    </row>
    <row r="36" spans="1:8" s="2" customFormat="1" ht="16.8" customHeight="1">
      <c r="A36" s="40"/>
      <c r="B36" s="46"/>
      <c r="C36" s="328" t="s">
        <v>139</v>
      </c>
      <c r="D36" s="328" t="s">
        <v>1699</v>
      </c>
      <c r="E36" s="19" t="s">
        <v>19</v>
      </c>
      <c r="F36" s="329">
        <v>17.6</v>
      </c>
      <c r="G36" s="40"/>
      <c r="H36" s="46"/>
    </row>
    <row r="37" spans="1:8" s="2" customFormat="1" ht="16.8" customHeight="1">
      <c r="A37" s="40"/>
      <c r="B37" s="46"/>
      <c r="C37" s="330" t="s">
        <v>5006</v>
      </c>
      <c r="D37" s="40"/>
      <c r="E37" s="40"/>
      <c r="F37" s="40"/>
      <c r="G37" s="40"/>
      <c r="H37" s="46"/>
    </row>
    <row r="38" spans="1:8" s="2" customFormat="1" ht="12">
      <c r="A38" s="40"/>
      <c r="B38" s="46"/>
      <c r="C38" s="328" t="s">
        <v>1693</v>
      </c>
      <c r="D38" s="328" t="s">
        <v>1694</v>
      </c>
      <c r="E38" s="19" t="s">
        <v>135</v>
      </c>
      <c r="F38" s="329">
        <v>309.1</v>
      </c>
      <c r="G38" s="40"/>
      <c r="H38" s="46"/>
    </row>
    <row r="39" spans="1:8" s="2" customFormat="1" ht="16.8" customHeight="1">
      <c r="A39" s="40"/>
      <c r="B39" s="46"/>
      <c r="C39" s="328" t="s">
        <v>1650</v>
      </c>
      <c r="D39" s="328" t="s">
        <v>1651</v>
      </c>
      <c r="E39" s="19" t="s">
        <v>131</v>
      </c>
      <c r="F39" s="329">
        <v>5.862</v>
      </c>
      <c r="G39" s="40"/>
      <c r="H39" s="46"/>
    </row>
    <row r="40" spans="1:8" s="2" customFormat="1" ht="16.8" customHeight="1">
      <c r="A40" s="40"/>
      <c r="B40" s="46"/>
      <c r="C40" s="328" t="s">
        <v>1751</v>
      </c>
      <c r="D40" s="328" t="s">
        <v>1752</v>
      </c>
      <c r="E40" s="19" t="s">
        <v>131</v>
      </c>
      <c r="F40" s="329">
        <v>6.14</v>
      </c>
      <c r="G40" s="40"/>
      <c r="H40" s="46"/>
    </row>
    <row r="41" spans="1:8" s="2" customFormat="1" ht="16.8" customHeight="1">
      <c r="A41" s="40"/>
      <c r="B41" s="46"/>
      <c r="C41" s="328" t="s">
        <v>1722</v>
      </c>
      <c r="D41" s="328" t="s">
        <v>1723</v>
      </c>
      <c r="E41" s="19" t="s">
        <v>131</v>
      </c>
      <c r="F41" s="329">
        <v>5.872</v>
      </c>
      <c r="G41" s="40"/>
      <c r="H41" s="46"/>
    </row>
    <row r="42" spans="1:8" s="2" customFormat="1" ht="16.8" customHeight="1">
      <c r="A42" s="40"/>
      <c r="B42" s="46"/>
      <c r="C42" s="324" t="s">
        <v>141</v>
      </c>
      <c r="D42" s="325" t="s">
        <v>19</v>
      </c>
      <c r="E42" s="326" t="s">
        <v>135</v>
      </c>
      <c r="F42" s="327">
        <v>13.5</v>
      </c>
      <c r="G42" s="40"/>
      <c r="H42" s="46"/>
    </row>
    <row r="43" spans="1:8" s="2" customFormat="1" ht="16.8" customHeight="1">
      <c r="A43" s="40"/>
      <c r="B43" s="46"/>
      <c r="C43" s="328" t="s">
        <v>141</v>
      </c>
      <c r="D43" s="328" t="s">
        <v>1711</v>
      </c>
      <c r="E43" s="19" t="s">
        <v>19</v>
      </c>
      <c r="F43" s="329">
        <v>13.5</v>
      </c>
      <c r="G43" s="40"/>
      <c r="H43" s="46"/>
    </row>
    <row r="44" spans="1:8" s="2" customFormat="1" ht="16.8" customHeight="1">
      <c r="A44" s="40"/>
      <c r="B44" s="46"/>
      <c r="C44" s="330" t="s">
        <v>5006</v>
      </c>
      <c r="D44" s="40"/>
      <c r="E44" s="40"/>
      <c r="F44" s="40"/>
      <c r="G44" s="40"/>
      <c r="H44" s="46"/>
    </row>
    <row r="45" spans="1:8" s="2" customFormat="1" ht="12">
      <c r="A45" s="40"/>
      <c r="B45" s="46"/>
      <c r="C45" s="328" t="s">
        <v>1707</v>
      </c>
      <c r="D45" s="328" t="s">
        <v>1708</v>
      </c>
      <c r="E45" s="19" t="s">
        <v>135</v>
      </c>
      <c r="F45" s="329">
        <v>31.8</v>
      </c>
      <c r="G45" s="40"/>
      <c r="H45" s="46"/>
    </row>
    <row r="46" spans="1:8" s="2" customFormat="1" ht="16.8" customHeight="1">
      <c r="A46" s="40"/>
      <c r="B46" s="46"/>
      <c r="C46" s="328" t="s">
        <v>1650</v>
      </c>
      <c r="D46" s="328" t="s">
        <v>1651</v>
      </c>
      <c r="E46" s="19" t="s">
        <v>131</v>
      </c>
      <c r="F46" s="329">
        <v>5.862</v>
      </c>
      <c r="G46" s="40"/>
      <c r="H46" s="46"/>
    </row>
    <row r="47" spans="1:8" s="2" customFormat="1" ht="16.8" customHeight="1">
      <c r="A47" s="40"/>
      <c r="B47" s="46"/>
      <c r="C47" s="328" t="s">
        <v>1751</v>
      </c>
      <c r="D47" s="328" t="s">
        <v>1752</v>
      </c>
      <c r="E47" s="19" t="s">
        <v>131</v>
      </c>
      <c r="F47" s="329">
        <v>6.14</v>
      </c>
      <c r="G47" s="40"/>
      <c r="H47" s="46"/>
    </row>
    <row r="48" spans="1:8" s="2" customFormat="1" ht="16.8" customHeight="1">
      <c r="A48" s="40"/>
      <c r="B48" s="46"/>
      <c r="C48" s="328" t="s">
        <v>1722</v>
      </c>
      <c r="D48" s="328" t="s">
        <v>1723</v>
      </c>
      <c r="E48" s="19" t="s">
        <v>131</v>
      </c>
      <c r="F48" s="329">
        <v>5.872</v>
      </c>
      <c r="G48" s="40"/>
      <c r="H48" s="46"/>
    </row>
    <row r="49" spans="1:8" s="2" customFormat="1" ht="16.8" customHeight="1">
      <c r="A49" s="40"/>
      <c r="B49" s="46"/>
      <c r="C49" s="324" t="s">
        <v>144</v>
      </c>
      <c r="D49" s="325" t="s">
        <v>19</v>
      </c>
      <c r="E49" s="326" t="s">
        <v>135</v>
      </c>
      <c r="F49" s="327">
        <v>6.8</v>
      </c>
      <c r="G49" s="40"/>
      <c r="H49" s="46"/>
    </row>
    <row r="50" spans="1:8" s="2" customFormat="1" ht="16.8" customHeight="1">
      <c r="A50" s="40"/>
      <c r="B50" s="46"/>
      <c r="C50" s="328" t="s">
        <v>144</v>
      </c>
      <c r="D50" s="328" t="s">
        <v>1712</v>
      </c>
      <c r="E50" s="19" t="s">
        <v>19</v>
      </c>
      <c r="F50" s="329">
        <v>6.8</v>
      </c>
      <c r="G50" s="40"/>
      <c r="H50" s="46"/>
    </row>
    <row r="51" spans="1:8" s="2" customFormat="1" ht="16.8" customHeight="1">
      <c r="A51" s="40"/>
      <c r="B51" s="46"/>
      <c r="C51" s="330" t="s">
        <v>5006</v>
      </c>
      <c r="D51" s="40"/>
      <c r="E51" s="40"/>
      <c r="F51" s="40"/>
      <c r="G51" s="40"/>
      <c r="H51" s="46"/>
    </row>
    <row r="52" spans="1:8" s="2" customFormat="1" ht="12">
      <c r="A52" s="40"/>
      <c r="B52" s="46"/>
      <c r="C52" s="328" t="s">
        <v>1707</v>
      </c>
      <c r="D52" s="328" t="s">
        <v>1708</v>
      </c>
      <c r="E52" s="19" t="s">
        <v>135</v>
      </c>
      <c r="F52" s="329">
        <v>31.8</v>
      </c>
      <c r="G52" s="40"/>
      <c r="H52" s="46"/>
    </row>
    <row r="53" spans="1:8" s="2" customFormat="1" ht="16.8" customHeight="1">
      <c r="A53" s="40"/>
      <c r="B53" s="46"/>
      <c r="C53" s="328" t="s">
        <v>1650</v>
      </c>
      <c r="D53" s="328" t="s">
        <v>1651</v>
      </c>
      <c r="E53" s="19" t="s">
        <v>131</v>
      </c>
      <c r="F53" s="329">
        <v>5.862</v>
      </c>
      <c r="G53" s="40"/>
      <c r="H53" s="46"/>
    </row>
    <row r="54" spans="1:8" s="2" customFormat="1" ht="16.8" customHeight="1">
      <c r="A54" s="40"/>
      <c r="B54" s="46"/>
      <c r="C54" s="328" t="s">
        <v>1751</v>
      </c>
      <c r="D54" s="328" t="s">
        <v>1752</v>
      </c>
      <c r="E54" s="19" t="s">
        <v>131</v>
      </c>
      <c r="F54" s="329">
        <v>6.14</v>
      </c>
      <c r="G54" s="40"/>
      <c r="H54" s="46"/>
    </row>
    <row r="55" spans="1:8" s="2" customFormat="1" ht="16.8" customHeight="1">
      <c r="A55" s="40"/>
      <c r="B55" s="46"/>
      <c r="C55" s="328" t="s">
        <v>1722</v>
      </c>
      <c r="D55" s="328" t="s">
        <v>1723</v>
      </c>
      <c r="E55" s="19" t="s">
        <v>131</v>
      </c>
      <c r="F55" s="329">
        <v>5.872</v>
      </c>
      <c r="G55" s="40"/>
      <c r="H55" s="46"/>
    </row>
    <row r="56" spans="1:8" s="2" customFormat="1" ht="16.8" customHeight="1">
      <c r="A56" s="40"/>
      <c r="B56" s="46"/>
      <c r="C56" s="324" t="s">
        <v>147</v>
      </c>
      <c r="D56" s="325" t="s">
        <v>19</v>
      </c>
      <c r="E56" s="326" t="s">
        <v>135</v>
      </c>
      <c r="F56" s="327">
        <v>4.6</v>
      </c>
      <c r="G56" s="40"/>
      <c r="H56" s="46"/>
    </row>
    <row r="57" spans="1:8" s="2" customFormat="1" ht="16.8" customHeight="1">
      <c r="A57" s="40"/>
      <c r="B57" s="46"/>
      <c r="C57" s="328" t="s">
        <v>147</v>
      </c>
      <c r="D57" s="328" t="s">
        <v>1713</v>
      </c>
      <c r="E57" s="19" t="s">
        <v>19</v>
      </c>
      <c r="F57" s="329">
        <v>4.6</v>
      </c>
      <c r="G57" s="40"/>
      <c r="H57" s="46"/>
    </row>
    <row r="58" spans="1:8" s="2" customFormat="1" ht="16.8" customHeight="1">
      <c r="A58" s="40"/>
      <c r="B58" s="46"/>
      <c r="C58" s="330" t="s">
        <v>5006</v>
      </c>
      <c r="D58" s="40"/>
      <c r="E58" s="40"/>
      <c r="F58" s="40"/>
      <c r="G58" s="40"/>
      <c r="H58" s="46"/>
    </row>
    <row r="59" spans="1:8" s="2" customFormat="1" ht="12">
      <c r="A59" s="40"/>
      <c r="B59" s="46"/>
      <c r="C59" s="328" t="s">
        <v>1707</v>
      </c>
      <c r="D59" s="328" t="s">
        <v>1708</v>
      </c>
      <c r="E59" s="19" t="s">
        <v>135</v>
      </c>
      <c r="F59" s="329">
        <v>31.8</v>
      </c>
      <c r="G59" s="40"/>
      <c r="H59" s="46"/>
    </row>
    <row r="60" spans="1:8" s="2" customFormat="1" ht="16.8" customHeight="1">
      <c r="A60" s="40"/>
      <c r="B60" s="46"/>
      <c r="C60" s="328" t="s">
        <v>1650</v>
      </c>
      <c r="D60" s="328" t="s">
        <v>1651</v>
      </c>
      <c r="E60" s="19" t="s">
        <v>131</v>
      </c>
      <c r="F60" s="329">
        <v>5.862</v>
      </c>
      <c r="G60" s="40"/>
      <c r="H60" s="46"/>
    </row>
    <row r="61" spans="1:8" s="2" customFormat="1" ht="16.8" customHeight="1">
      <c r="A61" s="40"/>
      <c r="B61" s="46"/>
      <c r="C61" s="328" t="s">
        <v>1751</v>
      </c>
      <c r="D61" s="328" t="s">
        <v>1752</v>
      </c>
      <c r="E61" s="19" t="s">
        <v>131</v>
      </c>
      <c r="F61" s="329">
        <v>6.14</v>
      </c>
      <c r="G61" s="40"/>
      <c r="H61" s="46"/>
    </row>
    <row r="62" spans="1:8" s="2" customFormat="1" ht="16.8" customHeight="1">
      <c r="A62" s="40"/>
      <c r="B62" s="46"/>
      <c r="C62" s="328" t="s">
        <v>1722</v>
      </c>
      <c r="D62" s="328" t="s">
        <v>1723</v>
      </c>
      <c r="E62" s="19" t="s">
        <v>131</v>
      </c>
      <c r="F62" s="329">
        <v>5.872</v>
      </c>
      <c r="G62" s="40"/>
      <c r="H62" s="46"/>
    </row>
    <row r="63" spans="1:8" s="2" customFormat="1" ht="16.8" customHeight="1">
      <c r="A63" s="40"/>
      <c r="B63" s="46"/>
      <c r="C63" s="324" t="s">
        <v>150</v>
      </c>
      <c r="D63" s="325" t="s">
        <v>19</v>
      </c>
      <c r="E63" s="326" t="s">
        <v>135</v>
      </c>
      <c r="F63" s="327">
        <v>6.9</v>
      </c>
      <c r="G63" s="40"/>
      <c r="H63" s="46"/>
    </row>
    <row r="64" spans="1:8" s="2" customFormat="1" ht="16.8" customHeight="1">
      <c r="A64" s="40"/>
      <c r="B64" s="46"/>
      <c r="C64" s="328" t="s">
        <v>150</v>
      </c>
      <c r="D64" s="328" t="s">
        <v>1714</v>
      </c>
      <c r="E64" s="19" t="s">
        <v>19</v>
      </c>
      <c r="F64" s="329">
        <v>6.9</v>
      </c>
      <c r="G64" s="40"/>
      <c r="H64" s="46"/>
    </row>
    <row r="65" spans="1:8" s="2" customFormat="1" ht="16.8" customHeight="1">
      <c r="A65" s="40"/>
      <c r="B65" s="46"/>
      <c r="C65" s="330" t="s">
        <v>5006</v>
      </c>
      <c r="D65" s="40"/>
      <c r="E65" s="40"/>
      <c r="F65" s="40"/>
      <c r="G65" s="40"/>
      <c r="H65" s="46"/>
    </row>
    <row r="66" spans="1:8" s="2" customFormat="1" ht="12">
      <c r="A66" s="40"/>
      <c r="B66" s="46"/>
      <c r="C66" s="328" t="s">
        <v>1707</v>
      </c>
      <c r="D66" s="328" t="s">
        <v>1708</v>
      </c>
      <c r="E66" s="19" t="s">
        <v>135</v>
      </c>
      <c r="F66" s="329">
        <v>31.8</v>
      </c>
      <c r="G66" s="40"/>
      <c r="H66" s="46"/>
    </row>
    <row r="67" spans="1:8" s="2" customFormat="1" ht="16.8" customHeight="1">
      <c r="A67" s="40"/>
      <c r="B67" s="46"/>
      <c r="C67" s="328" t="s">
        <v>1650</v>
      </c>
      <c r="D67" s="328" t="s">
        <v>1651</v>
      </c>
      <c r="E67" s="19" t="s">
        <v>131</v>
      </c>
      <c r="F67" s="329">
        <v>5.862</v>
      </c>
      <c r="G67" s="40"/>
      <c r="H67" s="46"/>
    </row>
    <row r="68" spans="1:8" s="2" customFormat="1" ht="16.8" customHeight="1">
      <c r="A68" s="40"/>
      <c r="B68" s="46"/>
      <c r="C68" s="328" t="s">
        <v>1751</v>
      </c>
      <c r="D68" s="328" t="s">
        <v>1752</v>
      </c>
      <c r="E68" s="19" t="s">
        <v>131</v>
      </c>
      <c r="F68" s="329">
        <v>6.14</v>
      </c>
      <c r="G68" s="40"/>
      <c r="H68" s="46"/>
    </row>
    <row r="69" spans="1:8" s="2" customFormat="1" ht="16.8" customHeight="1">
      <c r="A69" s="40"/>
      <c r="B69" s="46"/>
      <c r="C69" s="328" t="s">
        <v>1722</v>
      </c>
      <c r="D69" s="328" t="s">
        <v>1723</v>
      </c>
      <c r="E69" s="19" t="s">
        <v>131</v>
      </c>
      <c r="F69" s="329">
        <v>5.872</v>
      </c>
      <c r="G69" s="40"/>
      <c r="H69" s="46"/>
    </row>
    <row r="70" spans="1:8" s="2" customFormat="1" ht="16.8" customHeight="1">
      <c r="A70" s="40"/>
      <c r="B70" s="46"/>
      <c r="C70" s="324" t="s">
        <v>153</v>
      </c>
      <c r="D70" s="325" t="s">
        <v>19</v>
      </c>
      <c r="E70" s="326" t="s">
        <v>135</v>
      </c>
      <c r="F70" s="327">
        <v>152.1</v>
      </c>
      <c r="G70" s="40"/>
      <c r="H70" s="46"/>
    </row>
    <row r="71" spans="1:8" s="2" customFormat="1" ht="16.8" customHeight="1">
      <c r="A71" s="40"/>
      <c r="B71" s="46"/>
      <c r="C71" s="328" t="s">
        <v>153</v>
      </c>
      <c r="D71" s="328" t="s">
        <v>1705</v>
      </c>
      <c r="E71" s="19" t="s">
        <v>19</v>
      </c>
      <c r="F71" s="329">
        <v>152.1</v>
      </c>
      <c r="G71" s="40"/>
      <c r="H71" s="46"/>
    </row>
    <row r="72" spans="1:8" s="2" customFormat="1" ht="16.8" customHeight="1">
      <c r="A72" s="40"/>
      <c r="B72" s="46"/>
      <c r="C72" s="330" t="s">
        <v>5006</v>
      </c>
      <c r="D72" s="40"/>
      <c r="E72" s="40"/>
      <c r="F72" s="40"/>
      <c r="G72" s="40"/>
      <c r="H72" s="46"/>
    </row>
    <row r="73" spans="1:8" s="2" customFormat="1" ht="12">
      <c r="A73" s="40"/>
      <c r="B73" s="46"/>
      <c r="C73" s="328" t="s">
        <v>1701</v>
      </c>
      <c r="D73" s="328" t="s">
        <v>1702</v>
      </c>
      <c r="E73" s="19" t="s">
        <v>135</v>
      </c>
      <c r="F73" s="329">
        <v>152.1</v>
      </c>
      <c r="G73" s="40"/>
      <c r="H73" s="46"/>
    </row>
    <row r="74" spans="1:8" s="2" customFormat="1" ht="16.8" customHeight="1">
      <c r="A74" s="40"/>
      <c r="B74" s="46"/>
      <c r="C74" s="328" t="s">
        <v>1650</v>
      </c>
      <c r="D74" s="328" t="s">
        <v>1651</v>
      </c>
      <c r="E74" s="19" t="s">
        <v>131</v>
      </c>
      <c r="F74" s="329">
        <v>5.862</v>
      </c>
      <c r="G74" s="40"/>
      <c r="H74" s="46"/>
    </row>
    <row r="75" spans="1:8" s="2" customFormat="1" ht="16.8" customHeight="1">
      <c r="A75" s="40"/>
      <c r="B75" s="46"/>
      <c r="C75" s="328" t="s">
        <v>1751</v>
      </c>
      <c r="D75" s="328" t="s">
        <v>1752</v>
      </c>
      <c r="E75" s="19" t="s">
        <v>131</v>
      </c>
      <c r="F75" s="329">
        <v>6.14</v>
      </c>
      <c r="G75" s="40"/>
      <c r="H75" s="46"/>
    </row>
    <row r="76" spans="1:8" s="2" customFormat="1" ht="16.8" customHeight="1">
      <c r="A76" s="40"/>
      <c r="B76" s="46"/>
      <c r="C76" s="328" t="s">
        <v>1722</v>
      </c>
      <c r="D76" s="328" t="s">
        <v>1723</v>
      </c>
      <c r="E76" s="19" t="s">
        <v>131</v>
      </c>
      <c r="F76" s="329">
        <v>5.872</v>
      </c>
      <c r="G76" s="40"/>
      <c r="H76" s="46"/>
    </row>
    <row r="77" spans="1:8" s="2" customFormat="1" ht="16.8" customHeight="1">
      <c r="A77" s="40"/>
      <c r="B77" s="46"/>
      <c r="C77" s="324" t="s">
        <v>155</v>
      </c>
      <c r="D77" s="325" t="s">
        <v>19</v>
      </c>
      <c r="E77" s="326" t="s">
        <v>135</v>
      </c>
      <c r="F77" s="327">
        <v>14.5</v>
      </c>
      <c r="G77" s="40"/>
      <c r="H77" s="46"/>
    </row>
    <row r="78" spans="1:8" s="2" customFormat="1" ht="16.8" customHeight="1">
      <c r="A78" s="40"/>
      <c r="B78" s="46"/>
      <c r="C78" s="328" t="s">
        <v>155</v>
      </c>
      <c r="D78" s="328" t="s">
        <v>1720</v>
      </c>
      <c r="E78" s="19" t="s">
        <v>19</v>
      </c>
      <c r="F78" s="329">
        <v>14.5</v>
      </c>
      <c r="G78" s="40"/>
      <c r="H78" s="46"/>
    </row>
    <row r="79" spans="1:8" s="2" customFormat="1" ht="16.8" customHeight="1">
      <c r="A79" s="40"/>
      <c r="B79" s="46"/>
      <c r="C79" s="330" t="s">
        <v>5006</v>
      </c>
      <c r="D79" s="40"/>
      <c r="E79" s="40"/>
      <c r="F79" s="40"/>
      <c r="G79" s="40"/>
      <c r="H79" s="46"/>
    </row>
    <row r="80" spans="1:8" s="2" customFormat="1" ht="12">
      <c r="A80" s="40"/>
      <c r="B80" s="46"/>
      <c r="C80" s="328" t="s">
        <v>1716</v>
      </c>
      <c r="D80" s="328" t="s">
        <v>1717</v>
      </c>
      <c r="E80" s="19" t="s">
        <v>135</v>
      </c>
      <c r="F80" s="329">
        <v>14.5</v>
      </c>
      <c r="G80" s="40"/>
      <c r="H80" s="46"/>
    </row>
    <row r="81" spans="1:8" s="2" customFormat="1" ht="16.8" customHeight="1">
      <c r="A81" s="40"/>
      <c r="B81" s="46"/>
      <c r="C81" s="328" t="s">
        <v>1650</v>
      </c>
      <c r="D81" s="328" t="s">
        <v>1651</v>
      </c>
      <c r="E81" s="19" t="s">
        <v>131</v>
      </c>
      <c r="F81" s="329">
        <v>5.862</v>
      </c>
      <c r="G81" s="40"/>
      <c r="H81" s="46"/>
    </row>
    <row r="82" spans="1:8" s="2" customFormat="1" ht="16.8" customHeight="1">
      <c r="A82" s="40"/>
      <c r="B82" s="46"/>
      <c r="C82" s="328" t="s">
        <v>1751</v>
      </c>
      <c r="D82" s="328" t="s">
        <v>1752</v>
      </c>
      <c r="E82" s="19" t="s">
        <v>131</v>
      </c>
      <c r="F82" s="329">
        <v>6.14</v>
      </c>
      <c r="G82" s="40"/>
      <c r="H82" s="46"/>
    </row>
    <row r="83" spans="1:8" s="2" customFormat="1" ht="16.8" customHeight="1">
      <c r="A83" s="40"/>
      <c r="B83" s="46"/>
      <c r="C83" s="328" t="s">
        <v>1722</v>
      </c>
      <c r="D83" s="328" t="s">
        <v>1723</v>
      </c>
      <c r="E83" s="19" t="s">
        <v>131</v>
      </c>
      <c r="F83" s="329">
        <v>5.872</v>
      </c>
      <c r="G83" s="40"/>
      <c r="H83" s="46"/>
    </row>
    <row r="84" spans="1:8" s="2" customFormat="1" ht="16.8" customHeight="1">
      <c r="A84" s="40"/>
      <c r="B84" s="46"/>
      <c r="C84" s="324" t="s">
        <v>2408</v>
      </c>
      <c r="D84" s="325" t="s">
        <v>2408</v>
      </c>
      <c r="E84" s="326" t="s">
        <v>19</v>
      </c>
      <c r="F84" s="327">
        <v>70.3</v>
      </c>
      <c r="G84" s="40"/>
      <c r="H84" s="46"/>
    </row>
    <row r="85" spans="1:8" s="2" customFormat="1" ht="16.8" customHeight="1">
      <c r="A85" s="40"/>
      <c r="B85" s="46"/>
      <c r="C85" s="328" t="s">
        <v>19</v>
      </c>
      <c r="D85" s="328" t="s">
        <v>2396</v>
      </c>
      <c r="E85" s="19" t="s">
        <v>19</v>
      </c>
      <c r="F85" s="329">
        <v>7.5</v>
      </c>
      <c r="G85" s="40"/>
      <c r="H85" s="46"/>
    </row>
    <row r="86" spans="1:8" s="2" customFormat="1" ht="16.8" customHeight="1">
      <c r="A86" s="40"/>
      <c r="B86" s="46"/>
      <c r="C86" s="328" t="s">
        <v>19</v>
      </c>
      <c r="D86" s="328" t="s">
        <v>2397</v>
      </c>
      <c r="E86" s="19" t="s">
        <v>19</v>
      </c>
      <c r="F86" s="329">
        <v>7.2</v>
      </c>
      <c r="G86" s="40"/>
      <c r="H86" s="46"/>
    </row>
    <row r="87" spans="1:8" s="2" customFormat="1" ht="16.8" customHeight="1">
      <c r="A87" s="40"/>
      <c r="B87" s="46"/>
      <c r="C87" s="328" t="s">
        <v>19</v>
      </c>
      <c r="D87" s="328" t="s">
        <v>2399</v>
      </c>
      <c r="E87" s="19" t="s">
        <v>19</v>
      </c>
      <c r="F87" s="329">
        <v>6.9</v>
      </c>
      <c r="G87" s="40"/>
      <c r="H87" s="46"/>
    </row>
    <row r="88" spans="1:8" s="2" customFormat="1" ht="16.8" customHeight="1">
      <c r="A88" s="40"/>
      <c r="B88" s="46"/>
      <c r="C88" s="328" t="s">
        <v>19</v>
      </c>
      <c r="D88" s="328" t="s">
        <v>2401</v>
      </c>
      <c r="E88" s="19" t="s">
        <v>19</v>
      </c>
      <c r="F88" s="329">
        <v>7.4</v>
      </c>
      <c r="G88" s="40"/>
      <c r="H88" s="46"/>
    </row>
    <row r="89" spans="1:8" s="2" customFormat="1" ht="16.8" customHeight="1">
      <c r="A89" s="40"/>
      <c r="B89" s="46"/>
      <c r="C89" s="328" t="s">
        <v>19</v>
      </c>
      <c r="D89" s="328" t="s">
        <v>2402</v>
      </c>
      <c r="E89" s="19" t="s">
        <v>19</v>
      </c>
      <c r="F89" s="329">
        <v>7</v>
      </c>
      <c r="G89" s="40"/>
      <c r="H89" s="46"/>
    </row>
    <row r="90" spans="1:8" s="2" customFormat="1" ht="16.8" customHeight="1">
      <c r="A90" s="40"/>
      <c r="B90" s="46"/>
      <c r="C90" s="328" t="s">
        <v>19</v>
      </c>
      <c r="D90" s="328" t="s">
        <v>2403</v>
      </c>
      <c r="E90" s="19" t="s">
        <v>19</v>
      </c>
      <c r="F90" s="329">
        <v>7.1</v>
      </c>
      <c r="G90" s="40"/>
      <c r="H90" s="46"/>
    </row>
    <row r="91" spans="1:8" s="2" customFormat="1" ht="16.8" customHeight="1">
      <c r="A91" s="40"/>
      <c r="B91" s="46"/>
      <c r="C91" s="328" t="s">
        <v>19</v>
      </c>
      <c r="D91" s="328" t="s">
        <v>2351</v>
      </c>
      <c r="E91" s="19" t="s">
        <v>19</v>
      </c>
      <c r="F91" s="329">
        <v>4</v>
      </c>
      <c r="G91" s="40"/>
      <c r="H91" s="46"/>
    </row>
    <row r="92" spans="1:8" s="2" customFormat="1" ht="16.8" customHeight="1">
      <c r="A92" s="40"/>
      <c r="B92" s="46"/>
      <c r="C92" s="328" t="s">
        <v>19</v>
      </c>
      <c r="D92" s="328" t="s">
        <v>2404</v>
      </c>
      <c r="E92" s="19" t="s">
        <v>19</v>
      </c>
      <c r="F92" s="329">
        <v>8.1</v>
      </c>
      <c r="G92" s="40"/>
      <c r="H92" s="46"/>
    </row>
    <row r="93" spans="1:8" s="2" customFormat="1" ht="16.8" customHeight="1">
      <c r="A93" s="40"/>
      <c r="B93" s="46"/>
      <c r="C93" s="328" t="s">
        <v>19</v>
      </c>
      <c r="D93" s="328" t="s">
        <v>2405</v>
      </c>
      <c r="E93" s="19" t="s">
        <v>19</v>
      </c>
      <c r="F93" s="329">
        <v>7.6</v>
      </c>
      <c r="G93" s="40"/>
      <c r="H93" s="46"/>
    </row>
    <row r="94" spans="1:8" s="2" customFormat="1" ht="16.8" customHeight="1">
      <c r="A94" s="40"/>
      <c r="B94" s="46"/>
      <c r="C94" s="328" t="s">
        <v>19</v>
      </c>
      <c r="D94" s="328" t="s">
        <v>2406</v>
      </c>
      <c r="E94" s="19" t="s">
        <v>19</v>
      </c>
      <c r="F94" s="329">
        <v>7.5</v>
      </c>
      <c r="G94" s="40"/>
      <c r="H94" s="46"/>
    </row>
    <row r="95" spans="1:8" s="2" customFormat="1" ht="16.8" customHeight="1">
      <c r="A95" s="40"/>
      <c r="B95" s="46"/>
      <c r="C95" s="328" t="s">
        <v>2408</v>
      </c>
      <c r="D95" s="328" t="s">
        <v>336</v>
      </c>
      <c r="E95" s="19" t="s">
        <v>19</v>
      </c>
      <c r="F95" s="329">
        <v>70.3</v>
      </c>
      <c r="G95" s="40"/>
      <c r="H95" s="46"/>
    </row>
    <row r="96" spans="1:8" s="2" customFormat="1" ht="16.8" customHeight="1">
      <c r="A96" s="40"/>
      <c r="B96" s="46"/>
      <c r="C96" s="324" t="s">
        <v>157</v>
      </c>
      <c r="D96" s="325" t="s">
        <v>19</v>
      </c>
      <c r="E96" s="326" t="s">
        <v>128</v>
      </c>
      <c r="F96" s="327">
        <v>32.6</v>
      </c>
      <c r="G96" s="40"/>
      <c r="H96" s="46"/>
    </row>
    <row r="97" spans="1:8" s="2" customFormat="1" ht="16.8" customHeight="1">
      <c r="A97" s="40"/>
      <c r="B97" s="46"/>
      <c r="C97" s="328" t="s">
        <v>19</v>
      </c>
      <c r="D97" s="328" t="s">
        <v>2361</v>
      </c>
      <c r="E97" s="19" t="s">
        <v>19</v>
      </c>
      <c r="F97" s="329">
        <v>16.8</v>
      </c>
      <c r="G97" s="40"/>
      <c r="H97" s="46"/>
    </row>
    <row r="98" spans="1:8" s="2" customFormat="1" ht="16.8" customHeight="1">
      <c r="A98" s="40"/>
      <c r="B98" s="46"/>
      <c r="C98" s="328" t="s">
        <v>19</v>
      </c>
      <c r="D98" s="328" t="s">
        <v>2362</v>
      </c>
      <c r="E98" s="19" t="s">
        <v>19</v>
      </c>
      <c r="F98" s="329">
        <v>15.8</v>
      </c>
      <c r="G98" s="40"/>
      <c r="H98" s="46"/>
    </row>
    <row r="99" spans="1:8" s="2" customFormat="1" ht="16.8" customHeight="1">
      <c r="A99" s="40"/>
      <c r="B99" s="46"/>
      <c r="C99" s="328" t="s">
        <v>157</v>
      </c>
      <c r="D99" s="328" t="s">
        <v>336</v>
      </c>
      <c r="E99" s="19" t="s">
        <v>19</v>
      </c>
      <c r="F99" s="329">
        <v>32.6</v>
      </c>
      <c r="G99" s="40"/>
      <c r="H99" s="46"/>
    </row>
    <row r="100" spans="1:8" s="2" customFormat="1" ht="16.8" customHeight="1">
      <c r="A100" s="40"/>
      <c r="B100" s="46"/>
      <c r="C100" s="330" t="s">
        <v>5006</v>
      </c>
      <c r="D100" s="40"/>
      <c r="E100" s="40"/>
      <c r="F100" s="40"/>
      <c r="G100" s="40"/>
      <c r="H100" s="46"/>
    </row>
    <row r="101" spans="1:8" s="2" customFormat="1" ht="16.8" customHeight="1">
      <c r="A101" s="40"/>
      <c r="B101" s="46"/>
      <c r="C101" s="328" t="s">
        <v>2358</v>
      </c>
      <c r="D101" s="328" t="s">
        <v>2359</v>
      </c>
      <c r="E101" s="19" t="s">
        <v>128</v>
      </c>
      <c r="F101" s="329">
        <v>32.6</v>
      </c>
      <c r="G101" s="40"/>
      <c r="H101" s="46"/>
    </row>
    <row r="102" spans="1:8" s="2" customFormat="1" ht="16.8" customHeight="1">
      <c r="A102" s="40"/>
      <c r="B102" s="46"/>
      <c r="C102" s="328" t="s">
        <v>2342</v>
      </c>
      <c r="D102" s="328" t="s">
        <v>2343</v>
      </c>
      <c r="E102" s="19" t="s">
        <v>135</v>
      </c>
      <c r="F102" s="329">
        <v>48.9</v>
      </c>
      <c r="G102" s="40"/>
      <c r="H102" s="46"/>
    </row>
    <row r="103" spans="1:8" s="2" customFormat="1" ht="12">
      <c r="A103" s="40"/>
      <c r="B103" s="46"/>
      <c r="C103" s="328" t="s">
        <v>1418</v>
      </c>
      <c r="D103" s="328" t="s">
        <v>1419</v>
      </c>
      <c r="E103" s="19" t="s">
        <v>160</v>
      </c>
      <c r="F103" s="329">
        <v>176.303</v>
      </c>
      <c r="G103" s="40"/>
      <c r="H103" s="46"/>
    </row>
    <row r="104" spans="1:8" s="2" customFormat="1" ht="16.8" customHeight="1">
      <c r="A104" s="40"/>
      <c r="B104" s="46"/>
      <c r="C104" s="324" t="s">
        <v>159</v>
      </c>
      <c r="D104" s="325" t="s">
        <v>19</v>
      </c>
      <c r="E104" s="326" t="s">
        <v>160</v>
      </c>
      <c r="F104" s="327">
        <v>53.785</v>
      </c>
      <c r="G104" s="40"/>
      <c r="H104" s="46"/>
    </row>
    <row r="105" spans="1:8" s="2" customFormat="1" ht="16.8" customHeight="1">
      <c r="A105" s="40"/>
      <c r="B105" s="46"/>
      <c r="C105" s="328" t="s">
        <v>19</v>
      </c>
      <c r="D105" s="328" t="s">
        <v>1440</v>
      </c>
      <c r="E105" s="19" t="s">
        <v>19</v>
      </c>
      <c r="F105" s="329">
        <v>0.051</v>
      </c>
      <c r="G105" s="40"/>
      <c r="H105" s="46"/>
    </row>
    <row r="106" spans="1:8" s="2" customFormat="1" ht="16.8" customHeight="1">
      <c r="A106" s="40"/>
      <c r="B106" s="46"/>
      <c r="C106" s="328" t="s">
        <v>19</v>
      </c>
      <c r="D106" s="328" t="s">
        <v>1441</v>
      </c>
      <c r="E106" s="19" t="s">
        <v>19</v>
      </c>
      <c r="F106" s="329">
        <v>3.72</v>
      </c>
      <c r="G106" s="40"/>
      <c r="H106" s="46"/>
    </row>
    <row r="107" spans="1:8" s="2" customFormat="1" ht="16.8" customHeight="1">
      <c r="A107" s="40"/>
      <c r="B107" s="46"/>
      <c r="C107" s="328" t="s">
        <v>19</v>
      </c>
      <c r="D107" s="328" t="s">
        <v>1442</v>
      </c>
      <c r="E107" s="19" t="s">
        <v>19</v>
      </c>
      <c r="F107" s="329">
        <v>3.362</v>
      </c>
      <c r="G107" s="40"/>
      <c r="H107" s="46"/>
    </row>
    <row r="108" spans="1:8" s="2" customFormat="1" ht="16.8" customHeight="1">
      <c r="A108" s="40"/>
      <c r="B108" s="46"/>
      <c r="C108" s="328" t="s">
        <v>19</v>
      </c>
      <c r="D108" s="328" t="s">
        <v>1443</v>
      </c>
      <c r="E108" s="19" t="s">
        <v>19</v>
      </c>
      <c r="F108" s="329">
        <v>0.742</v>
      </c>
      <c r="G108" s="40"/>
      <c r="H108" s="46"/>
    </row>
    <row r="109" spans="1:8" s="2" customFormat="1" ht="16.8" customHeight="1">
      <c r="A109" s="40"/>
      <c r="B109" s="46"/>
      <c r="C109" s="328" t="s">
        <v>19</v>
      </c>
      <c r="D109" s="328" t="s">
        <v>1444</v>
      </c>
      <c r="E109" s="19" t="s">
        <v>19</v>
      </c>
      <c r="F109" s="329">
        <v>0.602</v>
      </c>
      <c r="G109" s="40"/>
      <c r="H109" s="46"/>
    </row>
    <row r="110" spans="1:8" s="2" customFormat="1" ht="16.8" customHeight="1">
      <c r="A110" s="40"/>
      <c r="B110" s="46"/>
      <c r="C110" s="328" t="s">
        <v>19</v>
      </c>
      <c r="D110" s="328" t="s">
        <v>1445</v>
      </c>
      <c r="E110" s="19" t="s">
        <v>19</v>
      </c>
      <c r="F110" s="329">
        <v>2.784</v>
      </c>
      <c r="G110" s="40"/>
      <c r="H110" s="46"/>
    </row>
    <row r="111" spans="1:8" s="2" customFormat="1" ht="16.8" customHeight="1">
      <c r="A111" s="40"/>
      <c r="B111" s="46"/>
      <c r="C111" s="328" t="s">
        <v>19</v>
      </c>
      <c r="D111" s="328" t="s">
        <v>1446</v>
      </c>
      <c r="E111" s="19" t="s">
        <v>19</v>
      </c>
      <c r="F111" s="329">
        <v>0.25</v>
      </c>
      <c r="G111" s="40"/>
      <c r="H111" s="46"/>
    </row>
    <row r="112" spans="1:8" s="2" customFormat="1" ht="16.8" customHeight="1">
      <c r="A112" s="40"/>
      <c r="B112" s="46"/>
      <c r="C112" s="328" t="s">
        <v>19</v>
      </c>
      <c r="D112" s="328" t="s">
        <v>1447</v>
      </c>
      <c r="E112" s="19" t="s">
        <v>19</v>
      </c>
      <c r="F112" s="329">
        <v>1.35</v>
      </c>
      <c r="G112" s="40"/>
      <c r="H112" s="46"/>
    </row>
    <row r="113" spans="1:8" s="2" customFormat="1" ht="16.8" customHeight="1">
      <c r="A113" s="40"/>
      <c r="B113" s="46"/>
      <c r="C113" s="328" t="s">
        <v>19</v>
      </c>
      <c r="D113" s="328" t="s">
        <v>1448</v>
      </c>
      <c r="E113" s="19" t="s">
        <v>19</v>
      </c>
      <c r="F113" s="329">
        <v>9.301</v>
      </c>
      <c r="G113" s="40"/>
      <c r="H113" s="46"/>
    </row>
    <row r="114" spans="1:8" s="2" customFormat="1" ht="16.8" customHeight="1">
      <c r="A114" s="40"/>
      <c r="B114" s="46"/>
      <c r="C114" s="328" t="s">
        <v>19</v>
      </c>
      <c r="D114" s="328" t="s">
        <v>1449</v>
      </c>
      <c r="E114" s="19" t="s">
        <v>19</v>
      </c>
      <c r="F114" s="329">
        <v>9.048</v>
      </c>
      <c r="G114" s="40"/>
      <c r="H114" s="46"/>
    </row>
    <row r="115" spans="1:8" s="2" customFormat="1" ht="16.8" customHeight="1">
      <c r="A115" s="40"/>
      <c r="B115" s="46"/>
      <c r="C115" s="328" t="s">
        <v>19</v>
      </c>
      <c r="D115" s="328" t="s">
        <v>1450</v>
      </c>
      <c r="E115" s="19" t="s">
        <v>19</v>
      </c>
      <c r="F115" s="329">
        <v>5.427</v>
      </c>
      <c r="G115" s="40"/>
      <c r="H115" s="46"/>
    </row>
    <row r="116" spans="1:8" s="2" customFormat="1" ht="16.8" customHeight="1">
      <c r="A116" s="40"/>
      <c r="B116" s="46"/>
      <c r="C116" s="328" t="s">
        <v>19</v>
      </c>
      <c r="D116" s="328" t="s">
        <v>1451</v>
      </c>
      <c r="E116" s="19" t="s">
        <v>19</v>
      </c>
      <c r="F116" s="329">
        <v>10.398</v>
      </c>
      <c r="G116" s="40"/>
      <c r="H116" s="46"/>
    </row>
    <row r="117" spans="1:8" s="2" customFormat="1" ht="16.8" customHeight="1">
      <c r="A117" s="40"/>
      <c r="B117" s="46"/>
      <c r="C117" s="328" t="s">
        <v>19</v>
      </c>
      <c r="D117" s="328" t="s">
        <v>1452</v>
      </c>
      <c r="E117" s="19" t="s">
        <v>19</v>
      </c>
      <c r="F117" s="329">
        <v>6.75</v>
      </c>
      <c r="G117" s="40"/>
      <c r="H117" s="46"/>
    </row>
    <row r="118" spans="1:8" s="2" customFormat="1" ht="16.8" customHeight="1">
      <c r="A118" s="40"/>
      <c r="B118" s="46"/>
      <c r="C118" s="328" t="s">
        <v>159</v>
      </c>
      <c r="D118" s="328" t="s">
        <v>336</v>
      </c>
      <c r="E118" s="19" t="s">
        <v>19</v>
      </c>
      <c r="F118" s="329">
        <v>53.785</v>
      </c>
      <c r="G118" s="40"/>
      <c r="H118" s="46"/>
    </row>
    <row r="119" spans="1:8" s="2" customFormat="1" ht="16.8" customHeight="1">
      <c r="A119" s="40"/>
      <c r="B119" s="46"/>
      <c r="C119" s="330" t="s">
        <v>5006</v>
      </c>
      <c r="D119" s="40"/>
      <c r="E119" s="40"/>
      <c r="F119" s="40"/>
      <c r="G119" s="40"/>
      <c r="H119" s="46"/>
    </row>
    <row r="120" spans="1:8" s="2" customFormat="1" ht="12">
      <c r="A120" s="40"/>
      <c r="B120" s="46"/>
      <c r="C120" s="328" t="s">
        <v>1436</v>
      </c>
      <c r="D120" s="328" t="s">
        <v>1437</v>
      </c>
      <c r="E120" s="19" t="s">
        <v>160</v>
      </c>
      <c r="F120" s="329">
        <v>53.785</v>
      </c>
      <c r="G120" s="40"/>
      <c r="H120" s="46"/>
    </row>
    <row r="121" spans="1:8" s="2" customFormat="1" ht="12">
      <c r="A121" s="40"/>
      <c r="B121" s="46"/>
      <c r="C121" s="328" t="s">
        <v>1430</v>
      </c>
      <c r="D121" s="328" t="s">
        <v>1431</v>
      </c>
      <c r="E121" s="19" t="s">
        <v>160</v>
      </c>
      <c r="F121" s="329">
        <v>174.486</v>
      </c>
      <c r="G121" s="40"/>
      <c r="H121" s="46"/>
    </row>
    <row r="122" spans="1:8" s="2" customFormat="1" ht="16.8" customHeight="1">
      <c r="A122" s="40"/>
      <c r="B122" s="46"/>
      <c r="C122" s="324" t="s">
        <v>162</v>
      </c>
      <c r="D122" s="325" t="s">
        <v>19</v>
      </c>
      <c r="E122" s="326" t="s">
        <v>128</v>
      </c>
      <c r="F122" s="327">
        <v>69.007</v>
      </c>
      <c r="G122" s="40"/>
      <c r="H122" s="46"/>
    </row>
    <row r="123" spans="1:8" s="2" customFormat="1" ht="16.8" customHeight="1">
      <c r="A123" s="40"/>
      <c r="B123" s="46"/>
      <c r="C123" s="328" t="s">
        <v>19</v>
      </c>
      <c r="D123" s="328" t="s">
        <v>784</v>
      </c>
      <c r="E123" s="19" t="s">
        <v>19</v>
      </c>
      <c r="F123" s="329">
        <v>0</v>
      </c>
      <c r="G123" s="40"/>
      <c r="H123" s="46"/>
    </row>
    <row r="124" spans="1:8" s="2" customFormat="1" ht="16.8" customHeight="1">
      <c r="A124" s="40"/>
      <c r="B124" s="46"/>
      <c r="C124" s="328" t="s">
        <v>19</v>
      </c>
      <c r="D124" s="328" t="s">
        <v>785</v>
      </c>
      <c r="E124" s="19" t="s">
        <v>19</v>
      </c>
      <c r="F124" s="329">
        <v>8.126</v>
      </c>
      <c r="G124" s="40"/>
      <c r="H124" s="46"/>
    </row>
    <row r="125" spans="1:8" s="2" customFormat="1" ht="16.8" customHeight="1">
      <c r="A125" s="40"/>
      <c r="B125" s="46"/>
      <c r="C125" s="328" t="s">
        <v>19</v>
      </c>
      <c r="D125" s="328" t="s">
        <v>786</v>
      </c>
      <c r="E125" s="19" t="s">
        <v>19</v>
      </c>
      <c r="F125" s="329">
        <v>60.881</v>
      </c>
      <c r="G125" s="40"/>
      <c r="H125" s="46"/>
    </row>
    <row r="126" spans="1:8" s="2" customFormat="1" ht="16.8" customHeight="1">
      <c r="A126" s="40"/>
      <c r="B126" s="46"/>
      <c r="C126" s="328" t="s">
        <v>162</v>
      </c>
      <c r="D126" s="328" t="s">
        <v>336</v>
      </c>
      <c r="E126" s="19" t="s">
        <v>19</v>
      </c>
      <c r="F126" s="329">
        <v>69.007</v>
      </c>
      <c r="G126" s="40"/>
      <c r="H126" s="46"/>
    </row>
    <row r="127" spans="1:8" s="2" customFormat="1" ht="16.8" customHeight="1">
      <c r="A127" s="40"/>
      <c r="B127" s="46"/>
      <c r="C127" s="330" t="s">
        <v>5006</v>
      </c>
      <c r="D127" s="40"/>
      <c r="E127" s="40"/>
      <c r="F127" s="40"/>
      <c r="G127" s="40"/>
      <c r="H127" s="46"/>
    </row>
    <row r="128" spans="1:8" s="2" customFormat="1" ht="16.8" customHeight="1">
      <c r="A128" s="40"/>
      <c r="B128" s="46"/>
      <c r="C128" s="328" t="s">
        <v>780</v>
      </c>
      <c r="D128" s="328" t="s">
        <v>781</v>
      </c>
      <c r="E128" s="19" t="s">
        <v>128</v>
      </c>
      <c r="F128" s="329">
        <v>69.007</v>
      </c>
      <c r="G128" s="40"/>
      <c r="H128" s="46"/>
    </row>
    <row r="129" spans="1:8" s="2" customFormat="1" ht="16.8" customHeight="1">
      <c r="A129" s="40"/>
      <c r="B129" s="46"/>
      <c r="C129" s="328" t="s">
        <v>2703</v>
      </c>
      <c r="D129" s="328" t="s">
        <v>2704</v>
      </c>
      <c r="E129" s="19" t="s">
        <v>128</v>
      </c>
      <c r="F129" s="329">
        <v>69.007</v>
      </c>
      <c r="G129" s="40"/>
      <c r="H129" s="46"/>
    </row>
    <row r="130" spans="1:8" s="2" customFormat="1" ht="16.8" customHeight="1">
      <c r="A130" s="40"/>
      <c r="B130" s="46"/>
      <c r="C130" s="328" t="s">
        <v>2708</v>
      </c>
      <c r="D130" s="328" t="s">
        <v>2709</v>
      </c>
      <c r="E130" s="19" t="s">
        <v>128</v>
      </c>
      <c r="F130" s="329">
        <v>69.007</v>
      </c>
      <c r="G130" s="40"/>
      <c r="H130" s="46"/>
    </row>
    <row r="131" spans="1:8" s="2" customFormat="1" ht="16.8" customHeight="1">
      <c r="A131" s="40"/>
      <c r="B131" s="46"/>
      <c r="C131" s="324" t="s">
        <v>164</v>
      </c>
      <c r="D131" s="325" t="s">
        <v>19</v>
      </c>
      <c r="E131" s="326" t="s">
        <v>128</v>
      </c>
      <c r="F131" s="327">
        <v>347.35</v>
      </c>
      <c r="G131" s="40"/>
      <c r="H131" s="46"/>
    </row>
    <row r="132" spans="1:8" s="2" customFormat="1" ht="16.8" customHeight="1">
      <c r="A132" s="40"/>
      <c r="B132" s="46"/>
      <c r="C132" s="328" t="s">
        <v>19</v>
      </c>
      <c r="D132" s="328" t="s">
        <v>959</v>
      </c>
      <c r="E132" s="19" t="s">
        <v>19</v>
      </c>
      <c r="F132" s="329">
        <v>158.4</v>
      </c>
      <c r="G132" s="40"/>
      <c r="H132" s="46"/>
    </row>
    <row r="133" spans="1:8" s="2" customFormat="1" ht="16.8" customHeight="1">
      <c r="A133" s="40"/>
      <c r="B133" s="46"/>
      <c r="C133" s="328" t="s">
        <v>19</v>
      </c>
      <c r="D133" s="328" t="s">
        <v>960</v>
      </c>
      <c r="E133" s="19" t="s">
        <v>19</v>
      </c>
      <c r="F133" s="329">
        <v>188.95</v>
      </c>
      <c r="G133" s="40"/>
      <c r="H133" s="46"/>
    </row>
    <row r="134" spans="1:8" s="2" customFormat="1" ht="16.8" customHeight="1">
      <c r="A134" s="40"/>
      <c r="B134" s="46"/>
      <c r="C134" s="328" t="s">
        <v>164</v>
      </c>
      <c r="D134" s="328" t="s">
        <v>336</v>
      </c>
      <c r="E134" s="19" t="s">
        <v>19</v>
      </c>
      <c r="F134" s="329">
        <v>347.35</v>
      </c>
      <c r="G134" s="40"/>
      <c r="H134" s="46"/>
    </row>
    <row r="135" spans="1:8" s="2" customFormat="1" ht="16.8" customHeight="1">
      <c r="A135" s="40"/>
      <c r="B135" s="46"/>
      <c r="C135" s="330" t="s">
        <v>5006</v>
      </c>
      <c r="D135" s="40"/>
      <c r="E135" s="40"/>
      <c r="F135" s="40"/>
      <c r="G135" s="40"/>
      <c r="H135" s="46"/>
    </row>
    <row r="136" spans="1:8" s="2" customFormat="1" ht="12">
      <c r="A136" s="40"/>
      <c r="B136" s="46"/>
      <c r="C136" s="328" t="s">
        <v>955</v>
      </c>
      <c r="D136" s="328" t="s">
        <v>956</v>
      </c>
      <c r="E136" s="19" t="s">
        <v>128</v>
      </c>
      <c r="F136" s="329">
        <v>347.35</v>
      </c>
      <c r="G136" s="40"/>
      <c r="H136" s="46"/>
    </row>
    <row r="137" spans="1:8" s="2" customFormat="1" ht="12">
      <c r="A137" s="40"/>
      <c r="B137" s="46"/>
      <c r="C137" s="328" t="s">
        <v>962</v>
      </c>
      <c r="D137" s="328" t="s">
        <v>963</v>
      </c>
      <c r="E137" s="19" t="s">
        <v>128</v>
      </c>
      <c r="F137" s="329">
        <v>32303.55</v>
      </c>
      <c r="G137" s="40"/>
      <c r="H137" s="46"/>
    </row>
    <row r="138" spans="1:8" s="2" customFormat="1" ht="12">
      <c r="A138" s="40"/>
      <c r="B138" s="46"/>
      <c r="C138" s="328" t="s">
        <v>968</v>
      </c>
      <c r="D138" s="328" t="s">
        <v>969</v>
      </c>
      <c r="E138" s="19" t="s">
        <v>128</v>
      </c>
      <c r="F138" s="329">
        <v>347.35</v>
      </c>
      <c r="G138" s="40"/>
      <c r="H138" s="46"/>
    </row>
    <row r="139" spans="1:8" s="2" customFormat="1" ht="16.8" customHeight="1">
      <c r="A139" s="40"/>
      <c r="B139" s="46"/>
      <c r="C139" s="328" t="s">
        <v>978</v>
      </c>
      <c r="D139" s="328" t="s">
        <v>979</v>
      </c>
      <c r="E139" s="19" t="s">
        <v>128</v>
      </c>
      <c r="F139" s="329">
        <v>347.35</v>
      </c>
      <c r="G139" s="40"/>
      <c r="H139" s="46"/>
    </row>
    <row r="140" spans="1:8" s="2" customFormat="1" ht="16.8" customHeight="1">
      <c r="A140" s="40"/>
      <c r="B140" s="46"/>
      <c r="C140" s="328" t="s">
        <v>983</v>
      </c>
      <c r="D140" s="328" t="s">
        <v>984</v>
      </c>
      <c r="E140" s="19" t="s">
        <v>128</v>
      </c>
      <c r="F140" s="329">
        <v>32303.55</v>
      </c>
      <c r="G140" s="40"/>
      <c r="H140" s="46"/>
    </row>
    <row r="141" spans="1:8" s="2" customFormat="1" ht="16.8" customHeight="1">
      <c r="A141" s="40"/>
      <c r="B141" s="46"/>
      <c r="C141" s="328" t="s">
        <v>988</v>
      </c>
      <c r="D141" s="328" t="s">
        <v>989</v>
      </c>
      <c r="E141" s="19" t="s">
        <v>128</v>
      </c>
      <c r="F141" s="329">
        <v>347.35</v>
      </c>
      <c r="G141" s="40"/>
      <c r="H141" s="46"/>
    </row>
    <row r="142" spans="1:8" s="2" customFormat="1" ht="16.8" customHeight="1">
      <c r="A142" s="40"/>
      <c r="B142" s="46"/>
      <c r="C142" s="324" t="s">
        <v>166</v>
      </c>
      <c r="D142" s="325" t="s">
        <v>19</v>
      </c>
      <c r="E142" s="326" t="s">
        <v>128</v>
      </c>
      <c r="F142" s="327">
        <v>2190.25</v>
      </c>
      <c r="G142" s="40"/>
      <c r="H142" s="46"/>
    </row>
    <row r="143" spans="1:8" s="2" customFormat="1" ht="16.8" customHeight="1">
      <c r="A143" s="40"/>
      <c r="B143" s="46"/>
      <c r="C143" s="328" t="s">
        <v>19</v>
      </c>
      <c r="D143" s="328" t="s">
        <v>430</v>
      </c>
      <c r="E143" s="19" t="s">
        <v>19</v>
      </c>
      <c r="F143" s="329">
        <v>0</v>
      </c>
      <c r="G143" s="40"/>
      <c r="H143" s="46"/>
    </row>
    <row r="144" spans="1:8" s="2" customFormat="1" ht="16.8" customHeight="1">
      <c r="A144" s="40"/>
      <c r="B144" s="46"/>
      <c r="C144" s="328" t="s">
        <v>19</v>
      </c>
      <c r="D144" s="328" t="s">
        <v>2734</v>
      </c>
      <c r="E144" s="19" t="s">
        <v>19</v>
      </c>
      <c r="F144" s="329">
        <v>20.71</v>
      </c>
      <c r="G144" s="40"/>
      <c r="H144" s="46"/>
    </row>
    <row r="145" spans="1:8" s="2" customFormat="1" ht="16.8" customHeight="1">
      <c r="A145" s="40"/>
      <c r="B145" s="46"/>
      <c r="C145" s="328" t="s">
        <v>19</v>
      </c>
      <c r="D145" s="328" t="s">
        <v>2735</v>
      </c>
      <c r="E145" s="19" t="s">
        <v>19</v>
      </c>
      <c r="F145" s="329">
        <v>44.26</v>
      </c>
      <c r="G145" s="40"/>
      <c r="H145" s="46"/>
    </row>
    <row r="146" spans="1:8" s="2" customFormat="1" ht="16.8" customHeight="1">
      <c r="A146" s="40"/>
      <c r="B146" s="46"/>
      <c r="C146" s="328" t="s">
        <v>19</v>
      </c>
      <c r="D146" s="328" t="s">
        <v>2736</v>
      </c>
      <c r="E146" s="19" t="s">
        <v>19</v>
      </c>
      <c r="F146" s="329">
        <v>38.5</v>
      </c>
      <c r="G146" s="40"/>
      <c r="H146" s="46"/>
    </row>
    <row r="147" spans="1:8" s="2" customFormat="1" ht="16.8" customHeight="1">
      <c r="A147" s="40"/>
      <c r="B147" s="46"/>
      <c r="C147" s="328" t="s">
        <v>19</v>
      </c>
      <c r="D147" s="328" t="s">
        <v>2737</v>
      </c>
      <c r="E147" s="19" t="s">
        <v>19</v>
      </c>
      <c r="F147" s="329">
        <v>79.11</v>
      </c>
      <c r="G147" s="40"/>
      <c r="H147" s="46"/>
    </row>
    <row r="148" spans="1:8" s="2" customFormat="1" ht="16.8" customHeight="1">
      <c r="A148" s="40"/>
      <c r="B148" s="46"/>
      <c r="C148" s="328" t="s">
        <v>19</v>
      </c>
      <c r="D148" s="328" t="s">
        <v>606</v>
      </c>
      <c r="E148" s="19" t="s">
        <v>19</v>
      </c>
      <c r="F148" s="329">
        <v>0</v>
      </c>
      <c r="G148" s="40"/>
      <c r="H148" s="46"/>
    </row>
    <row r="149" spans="1:8" s="2" customFormat="1" ht="16.8" customHeight="1">
      <c r="A149" s="40"/>
      <c r="B149" s="46"/>
      <c r="C149" s="328" t="s">
        <v>19</v>
      </c>
      <c r="D149" s="328" t="s">
        <v>2738</v>
      </c>
      <c r="E149" s="19" t="s">
        <v>19</v>
      </c>
      <c r="F149" s="329">
        <v>45.55</v>
      </c>
      <c r="G149" s="40"/>
      <c r="H149" s="46"/>
    </row>
    <row r="150" spans="1:8" s="2" customFormat="1" ht="16.8" customHeight="1">
      <c r="A150" s="40"/>
      <c r="B150" s="46"/>
      <c r="C150" s="328" t="s">
        <v>19</v>
      </c>
      <c r="D150" s="328" t="s">
        <v>2739</v>
      </c>
      <c r="E150" s="19" t="s">
        <v>19</v>
      </c>
      <c r="F150" s="329">
        <v>98.89</v>
      </c>
      <c r="G150" s="40"/>
      <c r="H150" s="46"/>
    </row>
    <row r="151" spans="1:8" s="2" customFormat="1" ht="16.8" customHeight="1">
      <c r="A151" s="40"/>
      <c r="B151" s="46"/>
      <c r="C151" s="328" t="s">
        <v>19</v>
      </c>
      <c r="D151" s="328" t="s">
        <v>2740</v>
      </c>
      <c r="E151" s="19" t="s">
        <v>19</v>
      </c>
      <c r="F151" s="329">
        <v>13.07</v>
      </c>
      <c r="G151" s="40"/>
      <c r="H151" s="46"/>
    </row>
    <row r="152" spans="1:8" s="2" customFormat="1" ht="16.8" customHeight="1">
      <c r="A152" s="40"/>
      <c r="B152" s="46"/>
      <c r="C152" s="328" t="s">
        <v>19</v>
      </c>
      <c r="D152" s="328" t="s">
        <v>2741</v>
      </c>
      <c r="E152" s="19" t="s">
        <v>19</v>
      </c>
      <c r="F152" s="329">
        <v>15.31</v>
      </c>
      <c r="G152" s="40"/>
      <c r="H152" s="46"/>
    </row>
    <row r="153" spans="1:8" s="2" customFormat="1" ht="16.8" customHeight="1">
      <c r="A153" s="40"/>
      <c r="B153" s="46"/>
      <c r="C153" s="328" t="s">
        <v>19</v>
      </c>
      <c r="D153" s="328" t="s">
        <v>2742</v>
      </c>
      <c r="E153" s="19" t="s">
        <v>19</v>
      </c>
      <c r="F153" s="329">
        <v>10.92</v>
      </c>
      <c r="G153" s="40"/>
      <c r="H153" s="46"/>
    </row>
    <row r="154" spans="1:8" s="2" customFormat="1" ht="16.8" customHeight="1">
      <c r="A154" s="40"/>
      <c r="B154" s="46"/>
      <c r="C154" s="328" t="s">
        <v>19</v>
      </c>
      <c r="D154" s="328" t="s">
        <v>2743</v>
      </c>
      <c r="E154" s="19" t="s">
        <v>19</v>
      </c>
      <c r="F154" s="329">
        <v>34.12</v>
      </c>
      <c r="G154" s="40"/>
      <c r="H154" s="46"/>
    </row>
    <row r="155" spans="1:8" s="2" customFormat="1" ht="16.8" customHeight="1">
      <c r="A155" s="40"/>
      <c r="B155" s="46"/>
      <c r="C155" s="328" t="s">
        <v>19</v>
      </c>
      <c r="D155" s="328" t="s">
        <v>611</v>
      </c>
      <c r="E155" s="19" t="s">
        <v>19</v>
      </c>
      <c r="F155" s="329">
        <v>0</v>
      </c>
      <c r="G155" s="40"/>
      <c r="H155" s="46"/>
    </row>
    <row r="156" spans="1:8" s="2" customFormat="1" ht="16.8" customHeight="1">
      <c r="A156" s="40"/>
      <c r="B156" s="46"/>
      <c r="C156" s="328" t="s">
        <v>19</v>
      </c>
      <c r="D156" s="328" t="s">
        <v>2744</v>
      </c>
      <c r="E156" s="19" t="s">
        <v>19</v>
      </c>
      <c r="F156" s="329">
        <v>16.29</v>
      </c>
      <c r="G156" s="40"/>
      <c r="H156" s="46"/>
    </row>
    <row r="157" spans="1:8" s="2" customFormat="1" ht="16.8" customHeight="1">
      <c r="A157" s="40"/>
      <c r="B157" s="46"/>
      <c r="C157" s="328" t="s">
        <v>19</v>
      </c>
      <c r="D157" s="328" t="s">
        <v>2745</v>
      </c>
      <c r="E157" s="19" t="s">
        <v>19</v>
      </c>
      <c r="F157" s="329">
        <v>44.84</v>
      </c>
      <c r="G157" s="40"/>
      <c r="H157" s="46"/>
    </row>
    <row r="158" spans="1:8" s="2" customFormat="1" ht="16.8" customHeight="1">
      <c r="A158" s="40"/>
      <c r="B158" s="46"/>
      <c r="C158" s="328" t="s">
        <v>19</v>
      </c>
      <c r="D158" s="328" t="s">
        <v>2746</v>
      </c>
      <c r="E158" s="19" t="s">
        <v>19</v>
      </c>
      <c r="F158" s="329">
        <v>64.55</v>
      </c>
      <c r="G158" s="40"/>
      <c r="H158" s="46"/>
    </row>
    <row r="159" spans="1:8" s="2" customFormat="1" ht="16.8" customHeight="1">
      <c r="A159" s="40"/>
      <c r="B159" s="46"/>
      <c r="C159" s="328" t="s">
        <v>19</v>
      </c>
      <c r="D159" s="328" t="s">
        <v>2747</v>
      </c>
      <c r="E159" s="19" t="s">
        <v>19</v>
      </c>
      <c r="F159" s="329">
        <v>6.39</v>
      </c>
      <c r="G159" s="40"/>
      <c r="H159" s="46"/>
    </row>
    <row r="160" spans="1:8" s="2" customFormat="1" ht="16.8" customHeight="1">
      <c r="A160" s="40"/>
      <c r="B160" s="46"/>
      <c r="C160" s="328" t="s">
        <v>19</v>
      </c>
      <c r="D160" s="328" t="s">
        <v>2748</v>
      </c>
      <c r="E160" s="19" t="s">
        <v>19</v>
      </c>
      <c r="F160" s="329">
        <v>21.1</v>
      </c>
      <c r="G160" s="40"/>
      <c r="H160" s="46"/>
    </row>
    <row r="161" spans="1:8" s="2" customFormat="1" ht="16.8" customHeight="1">
      <c r="A161" s="40"/>
      <c r="B161" s="46"/>
      <c r="C161" s="328" t="s">
        <v>19</v>
      </c>
      <c r="D161" s="328" t="s">
        <v>617</v>
      </c>
      <c r="E161" s="19" t="s">
        <v>19</v>
      </c>
      <c r="F161" s="329">
        <v>0</v>
      </c>
      <c r="G161" s="40"/>
      <c r="H161" s="46"/>
    </row>
    <row r="162" spans="1:8" s="2" customFormat="1" ht="16.8" customHeight="1">
      <c r="A162" s="40"/>
      <c r="B162" s="46"/>
      <c r="C162" s="328" t="s">
        <v>19</v>
      </c>
      <c r="D162" s="328" t="s">
        <v>2749</v>
      </c>
      <c r="E162" s="19" t="s">
        <v>19</v>
      </c>
      <c r="F162" s="329">
        <v>21.12</v>
      </c>
      <c r="G162" s="40"/>
      <c r="H162" s="46"/>
    </row>
    <row r="163" spans="1:8" s="2" customFormat="1" ht="16.8" customHeight="1">
      <c r="A163" s="40"/>
      <c r="B163" s="46"/>
      <c r="C163" s="328" t="s">
        <v>19</v>
      </c>
      <c r="D163" s="328" t="s">
        <v>2750</v>
      </c>
      <c r="E163" s="19" t="s">
        <v>19</v>
      </c>
      <c r="F163" s="329">
        <v>33.82</v>
      </c>
      <c r="G163" s="40"/>
      <c r="H163" s="46"/>
    </row>
    <row r="164" spans="1:8" s="2" customFormat="1" ht="16.8" customHeight="1">
      <c r="A164" s="40"/>
      <c r="B164" s="46"/>
      <c r="C164" s="328" t="s">
        <v>19</v>
      </c>
      <c r="D164" s="328" t="s">
        <v>2751</v>
      </c>
      <c r="E164" s="19" t="s">
        <v>19</v>
      </c>
      <c r="F164" s="329">
        <v>6.26</v>
      </c>
      <c r="G164" s="40"/>
      <c r="H164" s="46"/>
    </row>
    <row r="165" spans="1:8" s="2" customFormat="1" ht="16.8" customHeight="1">
      <c r="A165" s="40"/>
      <c r="B165" s="46"/>
      <c r="C165" s="328" t="s">
        <v>19</v>
      </c>
      <c r="D165" s="328" t="s">
        <v>2752</v>
      </c>
      <c r="E165" s="19" t="s">
        <v>19</v>
      </c>
      <c r="F165" s="329">
        <v>88.11</v>
      </c>
      <c r="G165" s="40"/>
      <c r="H165" s="46"/>
    </row>
    <row r="166" spans="1:8" s="2" customFormat="1" ht="16.8" customHeight="1">
      <c r="A166" s="40"/>
      <c r="B166" s="46"/>
      <c r="C166" s="328" t="s">
        <v>19</v>
      </c>
      <c r="D166" s="328" t="s">
        <v>622</v>
      </c>
      <c r="E166" s="19" t="s">
        <v>19</v>
      </c>
      <c r="F166" s="329">
        <v>0</v>
      </c>
      <c r="G166" s="40"/>
      <c r="H166" s="46"/>
    </row>
    <row r="167" spans="1:8" s="2" customFormat="1" ht="16.8" customHeight="1">
      <c r="A167" s="40"/>
      <c r="B167" s="46"/>
      <c r="C167" s="328" t="s">
        <v>19</v>
      </c>
      <c r="D167" s="328" t="s">
        <v>2753</v>
      </c>
      <c r="E167" s="19" t="s">
        <v>19</v>
      </c>
      <c r="F167" s="329">
        <v>22.25</v>
      </c>
      <c r="G167" s="40"/>
      <c r="H167" s="46"/>
    </row>
    <row r="168" spans="1:8" s="2" customFormat="1" ht="16.8" customHeight="1">
      <c r="A168" s="40"/>
      <c r="B168" s="46"/>
      <c r="C168" s="328" t="s">
        <v>19</v>
      </c>
      <c r="D168" s="328" t="s">
        <v>2754</v>
      </c>
      <c r="E168" s="19" t="s">
        <v>19</v>
      </c>
      <c r="F168" s="329">
        <v>34.65</v>
      </c>
      <c r="G168" s="40"/>
      <c r="H168" s="46"/>
    </row>
    <row r="169" spans="1:8" s="2" customFormat="1" ht="16.8" customHeight="1">
      <c r="A169" s="40"/>
      <c r="B169" s="46"/>
      <c r="C169" s="328" t="s">
        <v>19</v>
      </c>
      <c r="D169" s="328" t="s">
        <v>2755</v>
      </c>
      <c r="E169" s="19" t="s">
        <v>19</v>
      </c>
      <c r="F169" s="329">
        <v>5.64</v>
      </c>
      <c r="G169" s="40"/>
      <c r="H169" s="46"/>
    </row>
    <row r="170" spans="1:8" s="2" customFormat="1" ht="16.8" customHeight="1">
      <c r="A170" s="40"/>
      <c r="B170" s="46"/>
      <c r="C170" s="328" t="s">
        <v>19</v>
      </c>
      <c r="D170" s="328" t="s">
        <v>2756</v>
      </c>
      <c r="E170" s="19" t="s">
        <v>19</v>
      </c>
      <c r="F170" s="329">
        <v>86.43</v>
      </c>
      <c r="G170" s="40"/>
      <c r="H170" s="46"/>
    </row>
    <row r="171" spans="1:8" s="2" customFormat="1" ht="16.8" customHeight="1">
      <c r="A171" s="40"/>
      <c r="B171" s="46"/>
      <c r="C171" s="328" t="s">
        <v>19</v>
      </c>
      <c r="D171" s="328" t="s">
        <v>627</v>
      </c>
      <c r="E171" s="19" t="s">
        <v>19</v>
      </c>
      <c r="F171" s="329">
        <v>0</v>
      </c>
      <c r="G171" s="40"/>
      <c r="H171" s="46"/>
    </row>
    <row r="172" spans="1:8" s="2" customFormat="1" ht="16.8" customHeight="1">
      <c r="A172" s="40"/>
      <c r="B172" s="46"/>
      <c r="C172" s="328" t="s">
        <v>19</v>
      </c>
      <c r="D172" s="328" t="s">
        <v>2757</v>
      </c>
      <c r="E172" s="19" t="s">
        <v>19</v>
      </c>
      <c r="F172" s="329">
        <v>43.76</v>
      </c>
      <c r="G172" s="40"/>
      <c r="H172" s="46"/>
    </row>
    <row r="173" spans="1:8" s="2" customFormat="1" ht="16.8" customHeight="1">
      <c r="A173" s="40"/>
      <c r="B173" s="46"/>
      <c r="C173" s="328" t="s">
        <v>19</v>
      </c>
      <c r="D173" s="328" t="s">
        <v>2758</v>
      </c>
      <c r="E173" s="19" t="s">
        <v>19</v>
      </c>
      <c r="F173" s="329">
        <v>15.4</v>
      </c>
      <c r="G173" s="40"/>
      <c r="H173" s="46"/>
    </row>
    <row r="174" spans="1:8" s="2" customFormat="1" ht="16.8" customHeight="1">
      <c r="A174" s="40"/>
      <c r="B174" s="46"/>
      <c r="C174" s="328" t="s">
        <v>19</v>
      </c>
      <c r="D174" s="328" t="s">
        <v>2759</v>
      </c>
      <c r="E174" s="19" t="s">
        <v>19</v>
      </c>
      <c r="F174" s="329">
        <v>16.71</v>
      </c>
      <c r="G174" s="40"/>
      <c r="H174" s="46"/>
    </row>
    <row r="175" spans="1:8" s="2" customFormat="1" ht="16.8" customHeight="1">
      <c r="A175" s="40"/>
      <c r="B175" s="46"/>
      <c r="C175" s="328" t="s">
        <v>19</v>
      </c>
      <c r="D175" s="328" t="s">
        <v>2760</v>
      </c>
      <c r="E175" s="19" t="s">
        <v>19</v>
      </c>
      <c r="F175" s="329">
        <v>32.38</v>
      </c>
      <c r="G175" s="40"/>
      <c r="H175" s="46"/>
    </row>
    <row r="176" spans="1:8" s="2" customFormat="1" ht="16.8" customHeight="1">
      <c r="A176" s="40"/>
      <c r="B176" s="46"/>
      <c r="C176" s="328" t="s">
        <v>19</v>
      </c>
      <c r="D176" s="328" t="s">
        <v>632</v>
      </c>
      <c r="E176" s="19" t="s">
        <v>19</v>
      </c>
      <c r="F176" s="329">
        <v>0</v>
      </c>
      <c r="G176" s="40"/>
      <c r="H176" s="46"/>
    </row>
    <row r="177" spans="1:8" s="2" customFormat="1" ht="16.8" customHeight="1">
      <c r="A177" s="40"/>
      <c r="B177" s="46"/>
      <c r="C177" s="328" t="s">
        <v>19</v>
      </c>
      <c r="D177" s="328" t="s">
        <v>2761</v>
      </c>
      <c r="E177" s="19" t="s">
        <v>19</v>
      </c>
      <c r="F177" s="329">
        <v>17.81</v>
      </c>
      <c r="G177" s="40"/>
      <c r="H177" s="46"/>
    </row>
    <row r="178" spans="1:8" s="2" customFormat="1" ht="16.8" customHeight="1">
      <c r="A178" s="40"/>
      <c r="B178" s="46"/>
      <c r="C178" s="328" t="s">
        <v>19</v>
      </c>
      <c r="D178" s="328" t="s">
        <v>2762</v>
      </c>
      <c r="E178" s="19" t="s">
        <v>19</v>
      </c>
      <c r="F178" s="329">
        <v>45.53</v>
      </c>
      <c r="G178" s="40"/>
      <c r="H178" s="46"/>
    </row>
    <row r="179" spans="1:8" s="2" customFormat="1" ht="16.8" customHeight="1">
      <c r="A179" s="40"/>
      <c r="B179" s="46"/>
      <c r="C179" s="328" t="s">
        <v>19</v>
      </c>
      <c r="D179" s="328" t="s">
        <v>2763</v>
      </c>
      <c r="E179" s="19" t="s">
        <v>19</v>
      </c>
      <c r="F179" s="329">
        <v>81.17</v>
      </c>
      <c r="G179" s="40"/>
      <c r="H179" s="46"/>
    </row>
    <row r="180" spans="1:8" s="2" customFormat="1" ht="16.8" customHeight="1">
      <c r="A180" s="40"/>
      <c r="B180" s="46"/>
      <c r="C180" s="328" t="s">
        <v>19</v>
      </c>
      <c r="D180" s="328" t="s">
        <v>2764</v>
      </c>
      <c r="E180" s="19" t="s">
        <v>19</v>
      </c>
      <c r="F180" s="329">
        <v>6.42</v>
      </c>
      <c r="G180" s="40"/>
      <c r="H180" s="46"/>
    </row>
    <row r="181" spans="1:8" s="2" customFormat="1" ht="16.8" customHeight="1">
      <c r="A181" s="40"/>
      <c r="B181" s="46"/>
      <c r="C181" s="328" t="s">
        <v>19</v>
      </c>
      <c r="D181" s="328" t="s">
        <v>2765</v>
      </c>
      <c r="E181" s="19" t="s">
        <v>19</v>
      </c>
      <c r="F181" s="329">
        <v>21.65</v>
      </c>
      <c r="G181" s="40"/>
      <c r="H181" s="46"/>
    </row>
    <row r="182" spans="1:8" s="2" customFormat="1" ht="16.8" customHeight="1">
      <c r="A182" s="40"/>
      <c r="B182" s="46"/>
      <c r="C182" s="328" t="s">
        <v>19</v>
      </c>
      <c r="D182" s="328" t="s">
        <v>638</v>
      </c>
      <c r="E182" s="19" t="s">
        <v>19</v>
      </c>
      <c r="F182" s="329">
        <v>0</v>
      </c>
      <c r="G182" s="40"/>
      <c r="H182" s="46"/>
    </row>
    <row r="183" spans="1:8" s="2" customFormat="1" ht="16.8" customHeight="1">
      <c r="A183" s="40"/>
      <c r="B183" s="46"/>
      <c r="C183" s="328" t="s">
        <v>19</v>
      </c>
      <c r="D183" s="328" t="s">
        <v>2766</v>
      </c>
      <c r="E183" s="19" t="s">
        <v>19</v>
      </c>
      <c r="F183" s="329">
        <v>22.2</v>
      </c>
      <c r="G183" s="40"/>
      <c r="H183" s="46"/>
    </row>
    <row r="184" spans="1:8" s="2" customFormat="1" ht="16.8" customHeight="1">
      <c r="A184" s="40"/>
      <c r="B184" s="46"/>
      <c r="C184" s="328" t="s">
        <v>19</v>
      </c>
      <c r="D184" s="328" t="s">
        <v>2767</v>
      </c>
      <c r="E184" s="19" t="s">
        <v>19</v>
      </c>
      <c r="F184" s="329">
        <v>34.24</v>
      </c>
      <c r="G184" s="40"/>
      <c r="H184" s="46"/>
    </row>
    <row r="185" spans="1:8" s="2" customFormat="1" ht="16.8" customHeight="1">
      <c r="A185" s="40"/>
      <c r="B185" s="46"/>
      <c r="C185" s="328" t="s">
        <v>19</v>
      </c>
      <c r="D185" s="328" t="s">
        <v>2768</v>
      </c>
      <c r="E185" s="19" t="s">
        <v>19</v>
      </c>
      <c r="F185" s="329">
        <v>5.77</v>
      </c>
      <c r="G185" s="40"/>
      <c r="H185" s="46"/>
    </row>
    <row r="186" spans="1:8" s="2" customFormat="1" ht="16.8" customHeight="1">
      <c r="A186" s="40"/>
      <c r="B186" s="46"/>
      <c r="C186" s="328" t="s">
        <v>19</v>
      </c>
      <c r="D186" s="328" t="s">
        <v>2769</v>
      </c>
      <c r="E186" s="19" t="s">
        <v>19</v>
      </c>
      <c r="F186" s="329">
        <v>87.83</v>
      </c>
      <c r="G186" s="40"/>
      <c r="H186" s="46"/>
    </row>
    <row r="187" spans="1:8" s="2" customFormat="1" ht="16.8" customHeight="1">
      <c r="A187" s="40"/>
      <c r="B187" s="46"/>
      <c r="C187" s="328" t="s">
        <v>19</v>
      </c>
      <c r="D187" s="328" t="s">
        <v>643</v>
      </c>
      <c r="E187" s="19" t="s">
        <v>19</v>
      </c>
      <c r="F187" s="329">
        <v>0</v>
      </c>
      <c r="G187" s="40"/>
      <c r="H187" s="46"/>
    </row>
    <row r="188" spans="1:8" s="2" customFormat="1" ht="16.8" customHeight="1">
      <c r="A188" s="40"/>
      <c r="B188" s="46"/>
      <c r="C188" s="328" t="s">
        <v>19</v>
      </c>
      <c r="D188" s="328" t="s">
        <v>2770</v>
      </c>
      <c r="E188" s="19" t="s">
        <v>19</v>
      </c>
      <c r="F188" s="329">
        <v>75.03</v>
      </c>
      <c r="G188" s="40"/>
      <c r="H188" s="46"/>
    </row>
    <row r="189" spans="1:8" s="2" customFormat="1" ht="16.8" customHeight="1">
      <c r="A189" s="40"/>
      <c r="B189" s="46"/>
      <c r="C189" s="328" t="s">
        <v>19</v>
      </c>
      <c r="D189" s="328" t="s">
        <v>2771</v>
      </c>
      <c r="E189" s="19" t="s">
        <v>19</v>
      </c>
      <c r="F189" s="329">
        <v>5.89</v>
      </c>
      <c r="G189" s="40"/>
      <c r="H189" s="46"/>
    </row>
    <row r="190" spans="1:8" s="2" customFormat="1" ht="16.8" customHeight="1">
      <c r="A190" s="40"/>
      <c r="B190" s="46"/>
      <c r="C190" s="328" t="s">
        <v>19</v>
      </c>
      <c r="D190" s="328" t="s">
        <v>2772</v>
      </c>
      <c r="E190" s="19" t="s">
        <v>19</v>
      </c>
      <c r="F190" s="329">
        <v>12.28</v>
      </c>
      <c r="G190" s="40"/>
      <c r="H190" s="46"/>
    </row>
    <row r="191" spans="1:8" s="2" customFormat="1" ht="16.8" customHeight="1">
      <c r="A191" s="40"/>
      <c r="B191" s="46"/>
      <c r="C191" s="328" t="s">
        <v>19</v>
      </c>
      <c r="D191" s="328" t="s">
        <v>2773</v>
      </c>
      <c r="E191" s="19" t="s">
        <v>19</v>
      </c>
      <c r="F191" s="329">
        <v>86.58</v>
      </c>
      <c r="G191" s="40"/>
      <c r="H191" s="46"/>
    </row>
    <row r="192" spans="1:8" s="2" customFormat="1" ht="16.8" customHeight="1">
      <c r="A192" s="40"/>
      <c r="B192" s="46"/>
      <c r="C192" s="328" t="s">
        <v>19</v>
      </c>
      <c r="D192" s="328" t="s">
        <v>2774</v>
      </c>
      <c r="E192" s="19" t="s">
        <v>19</v>
      </c>
      <c r="F192" s="329">
        <v>59.98</v>
      </c>
      <c r="G192" s="40"/>
      <c r="H192" s="46"/>
    </row>
    <row r="193" spans="1:8" s="2" customFormat="1" ht="16.8" customHeight="1">
      <c r="A193" s="40"/>
      <c r="B193" s="46"/>
      <c r="C193" s="328" t="s">
        <v>19</v>
      </c>
      <c r="D193" s="328" t="s">
        <v>2775</v>
      </c>
      <c r="E193" s="19" t="s">
        <v>19</v>
      </c>
      <c r="F193" s="329">
        <v>72.91</v>
      </c>
      <c r="G193" s="40"/>
      <c r="H193" s="46"/>
    </row>
    <row r="194" spans="1:8" s="2" customFormat="1" ht="16.8" customHeight="1">
      <c r="A194" s="40"/>
      <c r="B194" s="46"/>
      <c r="C194" s="328" t="s">
        <v>19</v>
      </c>
      <c r="D194" s="328" t="s">
        <v>650</v>
      </c>
      <c r="E194" s="19" t="s">
        <v>19</v>
      </c>
      <c r="F194" s="329">
        <v>0</v>
      </c>
      <c r="G194" s="40"/>
      <c r="H194" s="46"/>
    </row>
    <row r="195" spans="1:8" s="2" customFormat="1" ht="16.8" customHeight="1">
      <c r="A195" s="40"/>
      <c r="B195" s="46"/>
      <c r="C195" s="328" t="s">
        <v>19</v>
      </c>
      <c r="D195" s="328" t="s">
        <v>2776</v>
      </c>
      <c r="E195" s="19" t="s">
        <v>19</v>
      </c>
      <c r="F195" s="329">
        <v>41.18</v>
      </c>
      <c r="G195" s="40"/>
      <c r="H195" s="46"/>
    </row>
    <row r="196" spans="1:8" s="2" customFormat="1" ht="16.8" customHeight="1">
      <c r="A196" s="40"/>
      <c r="B196" s="46"/>
      <c r="C196" s="328" t="s">
        <v>19</v>
      </c>
      <c r="D196" s="328" t="s">
        <v>652</v>
      </c>
      <c r="E196" s="19" t="s">
        <v>19</v>
      </c>
      <c r="F196" s="329">
        <v>0</v>
      </c>
      <c r="G196" s="40"/>
      <c r="H196" s="46"/>
    </row>
    <row r="197" spans="1:8" s="2" customFormat="1" ht="16.8" customHeight="1">
      <c r="A197" s="40"/>
      <c r="B197" s="46"/>
      <c r="C197" s="328" t="s">
        <v>19</v>
      </c>
      <c r="D197" s="328" t="s">
        <v>2777</v>
      </c>
      <c r="E197" s="19" t="s">
        <v>19</v>
      </c>
      <c r="F197" s="329">
        <v>33.42</v>
      </c>
      <c r="G197" s="40"/>
      <c r="H197" s="46"/>
    </row>
    <row r="198" spans="1:8" s="2" customFormat="1" ht="16.8" customHeight="1">
      <c r="A198" s="40"/>
      <c r="B198" s="46"/>
      <c r="C198" s="328" t="s">
        <v>19</v>
      </c>
      <c r="D198" s="328" t="s">
        <v>2778</v>
      </c>
      <c r="E198" s="19" t="s">
        <v>19</v>
      </c>
      <c r="F198" s="329">
        <v>77.75</v>
      </c>
      <c r="G198" s="40"/>
      <c r="H198" s="46"/>
    </row>
    <row r="199" spans="1:8" s="2" customFormat="1" ht="16.8" customHeight="1">
      <c r="A199" s="40"/>
      <c r="B199" s="46"/>
      <c r="C199" s="328" t="s">
        <v>19</v>
      </c>
      <c r="D199" s="328" t="s">
        <v>2779</v>
      </c>
      <c r="E199" s="19" t="s">
        <v>19</v>
      </c>
      <c r="F199" s="329">
        <v>7.72</v>
      </c>
      <c r="G199" s="40"/>
      <c r="H199" s="46"/>
    </row>
    <row r="200" spans="1:8" s="2" customFormat="1" ht="16.8" customHeight="1">
      <c r="A200" s="40"/>
      <c r="B200" s="46"/>
      <c r="C200" s="328" t="s">
        <v>19</v>
      </c>
      <c r="D200" s="328" t="s">
        <v>2780</v>
      </c>
      <c r="E200" s="19" t="s">
        <v>19</v>
      </c>
      <c r="F200" s="329">
        <v>78</v>
      </c>
      <c r="G200" s="40"/>
      <c r="H200" s="46"/>
    </row>
    <row r="201" spans="1:8" s="2" customFormat="1" ht="16.8" customHeight="1">
      <c r="A201" s="40"/>
      <c r="B201" s="46"/>
      <c r="C201" s="328" t="s">
        <v>19</v>
      </c>
      <c r="D201" s="328" t="s">
        <v>2781</v>
      </c>
      <c r="E201" s="19" t="s">
        <v>19</v>
      </c>
      <c r="F201" s="329">
        <v>13.92</v>
      </c>
      <c r="G201" s="40"/>
      <c r="H201" s="46"/>
    </row>
    <row r="202" spans="1:8" s="2" customFormat="1" ht="16.8" customHeight="1">
      <c r="A202" s="40"/>
      <c r="B202" s="46"/>
      <c r="C202" s="328" t="s">
        <v>19</v>
      </c>
      <c r="D202" s="328" t="s">
        <v>657</v>
      </c>
      <c r="E202" s="19" t="s">
        <v>19</v>
      </c>
      <c r="F202" s="329">
        <v>0</v>
      </c>
      <c r="G202" s="40"/>
      <c r="H202" s="46"/>
    </row>
    <row r="203" spans="1:8" s="2" customFormat="1" ht="16.8" customHeight="1">
      <c r="A203" s="40"/>
      <c r="B203" s="46"/>
      <c r="C203" s="328" t="s">
        <v>19</v>
      </c>
      <c r="D203" s="328" t="s">
        <v>2782</v>
      </c>
      <c r="E203" s="19" t="s">
        <v>19</v>
      </c>
      <c r="F203" s="329">
        <v>33.26</v>
      </c>
      <c r="G203" s="40"/>
      <c r="H203" s="46"/>
    </row>
    <row r="204" spans="1:8" s="2" customFormat="1" ht="16.8" customHeight="1">
      <c r="A204" s="40"/>
      <c r="B204" s="46"/>
      <c r="C204" s="328" t="s">
        <v>19</v>
      </c>
      <c r="D204" s="328" t="s">
        <v>2783</v>
      </c>
      <c r="E204" s="19" t="s">
        <v>19</v>
      </c>
      <c r="F204" s="329">
        <v>83.41</v>
      </c>
      <c r="G204" s="40"/>
      <c r="H204" s="46"/>
    </row>
    <row r="205" spans="1:8" s="2" customFormat="1" ht="16.8" customHeight="1">
      <c r="A205" s="40"/>
      <c r="B205" s="46"/>
      <c r="C205" s="328" t="s">
        <v>19</v>
      </c>
      <c r="D205" s="328" t="s">
        <v>2784</v>
      </c>
      <c r="E205" s="19" t="s">
        <v>19</v>
      </c>
      <c r="F205" s="329">
        <v>7.04</v>
      </c>
      <c r="G205" s="40"/>
      <c r="H205" s="46"/>
    </row>
    <row r="206" spans="1:8" s="2" customFormat="1" ht="16.8" customHeight="1">
      <c r="A206" s="40"/>
      <c r="B206" s="46"/>
      <c r="C206" s="328" t="s">
        <v>19</v>
      </c>
      <c r="D206" s="328" t="s">
        <v>661</v>
      </c>
      <c r="E206" s="19" t="s">
        <v>19</v>
      </c>
      <c r="F206" s="329">
        <v>0</v>
      </c>
      <c r="G206" s="40"/>
      <c r="H206" s="46"/>
    </row>
    <row r="207" spans="1:8" s="2" customFormat="1" ht="16.8" customHeight="1">
      <c r="A207" s="40"/>
      <c r="B207" s="46"/>
      <c r="C207" s="328" t="s">
        <v>19</v>
      </c>
      <c r="D207" s="328" t="s">
        <v>2785</v>
      </c>
      <c r="E207" s="19" t="s">
        <v>19</v>
      </c>
      <c r="F207" s="329">
        <v>39.86</v>
      </c>
      <c r="G207" s="40"/>
      <c r="H207" s="46"/>
    </row>
    <row r="208" spans="1:8" s="2" customFormat="1" ht="16.8" customHeight="1">
      <c r="A208" s="40"/>
      <c r="B208" s="46"/>
      <c r="C208" s="328" t="s">
        <v>19</v>
      </c>
      <c r="D208" s="328" t="s">
        <v>2786</v>
      </c>
      <c r="E208" s="19" t="s">
        <v>19</v>
      </c>
      <c r="F208" s="329">
        <v>49.94</v>
      </c>
      <c r="G208" s="40"/>
      <c r="H208" s="46"/>
    </row>
    <row r="209" spans="1:8" s="2" customFormat="1" ht="16.8" customHeight="1">
      <c r="A209" s="40"/>
      <c r="B209" s="46"/>
      <c r="C209" s="328" t="s">
        <v>19</v>
      </c>
      <c r="D209" s="328" t="s">
        <v>2787</v>
      </c>
      <c r="E209" s="19" t="s">
        <v>19</v>
      </c>
      <c r="F209" s="329">
        <v>6.88</v>
      </c>
      <c r="G209" s="40"/>
      <c r="H209" s="46"/>
    </row>
    <row r="210" spans="1:8" s="2" customFormat="1" ht="16.8" customHeight="1">
      <c r="A210" s="40"/>
      <c r="B210" s="46"/>
      <c r="C210" s="328" t="s">
        <v>19</v>
      </c>
      <c r="D210" s="328" t="s">
        <v>2788</v>
      </c>
      <c r="E210" s="19" t="s">
        <v>19</v>
      </c>
      <c r="F210" s="329">
        <v>27.23</v>
      </c>
      <c r="G210" s="40"/>
      <c r="H210" s="46"/>
    </row>
    <row r="211" spans="1:8" s="2" customFormat="1" ht="16.8" customHeight="1">
      <c r="A211" s="40"/>
      <c r="B211" s="46"/>
      <c r="C211" s="328" t="s">
        <v>19</v>
      </c>
      <c r="D211" s="328" t="s">
        <v>2789</v>
      </c>
      <c r="E211" s="19" t="s">
        <v>19</v>
      </c>
      <c r="F211" s="329">
        <v>95.21</v>
      </c>
      <c r="G211" s="40"/>
      <c r="H211" s="46"/>
    </row>
    <row r="212" spans="1:8" s="2" customFormat="1" ht="16.8" customHeight="1">
      <c r="A212" s="40"/>
      <c r="B212" s="46"/>
      <c r="C212" s="328" t="s">
        <v>166</v>
      </c>
      <c r="D212" s="328" t="s">
        <v>336</v>
      </c>
      <c r="E212" s="19" t="s">
        <v>19</v>
      </c>
      <c r="F212" s="329">
        <v>2190.25</v>
      </c>
      <c r="G212" s="40"/>
      <c r="H212" s="46"/>
    </row>
    <row r="213" spans="1:8" s="2" customFormat="1" ht="16.8" customHeight="1">
      <c r="A213" s="40"/>
      <c r="B213" s="46"/>
      <c r="C213" s="330" t="s">
        <v>5006</v>
      </c>
      <c r="D213" s="40"/>
      <c r="E213" s="40"/>
      <c r="F213" s="40"/>
      <c r="G213" s="40"/>
      <c r="H213" s="46"/>
    </row>
    <row r="214" spans="1:8" s="2" customFormat="1" ht="16.8" customHeight="1">
      <c r="A214" s="40"/>
      <c r="B214" s="46"/>
      <c r="C214" s="328" t="s">
        <v>2730</v>
      </c>
      <c r="D214" s="328" t="s">
        <v>2731</v>
      </c>
      <c r="E214" s="19" t="s">
        <v>128</v>
      </c>
      <c r="F214" s="329">
        <v>2190.25</v>
      </c>
      <c r="G214" s="40"/>
      <c r="H214" s="46"/>
    </row>
    <row r="215" spans="1:8" s="2" customFormat="1" ht="16.8" customHeight="1">
      <c r="A215" s="40"/>
      <c r="B215" s="46"/>
      <c r="C215" s="328" t="s">
        <v>2725</v>
      </c>
      <c r="D215" s="328" t="s">
        <v>2726</v>
      </c>
      <c r="E215" s="19" t="s">
        <v>128</v>
      </c>
      <c r="F215" s="329">
        <v>2190.25</v>
      </c>
      <c r="G215" s="40"/>
      <c r="H215" s="46"/>
    </row>
    <row r="216" spans="1:8" s="2" customFormat="1" ht="16.8" customHeight="1">
      <c r="A216" s="40"/>
      <c r="B216" s="46"/>
      <c r="C216" s="324" t="s">
        <v>168</v>
      </c>
      <c r="D216" s="325" t="s">
        <v>19</v>
      </c>
      <c r="E216" s="326" t="s">
        <v>169</v>
      </c>
      <c r="F216" s="327">
        <v>21223.321</v>
      </c>
      <c r="G216" s="40"/>
      <c r="H216" s="46"/>
    </row>
    <row r="217" spans="1:8" s="2" customFormat="1" ht="16.8" customHeight="1">
      <c r="A217" s="40"/>
      <c r="B217" s="46"/>
      <c r="C217" s="328" t="s">
        <v>19</v>
      </c>
      <c r="D217" s="328" t="s">
        <v>2325</v>
      </c>
      <c r="E217" s="19" t="s">
        <v>19</v>
      </c>
      <c r="F217" s="329">
        <v>2499.349</v>
      </c>
      <c r="G217" s="40"/>
      <c r="H217" s="46"/>
    </row>
    <row r="218" spans="1:8" s="2" customFormat="1" ht="16.8" customHeight="1">
      <c r="A218" s="40"/>
      <c r="B218" s="46"/>
      <c r="C218" s="328" t="s">
        <v>19</v>
      </c>
      <c r="D218" s="328" t="s">
        <v>2326</v>
      </c>
      <c r="E218" s="19" t="s">
        <v>19</v>
      </c>
      <c r="F218" s="329">
        <v>6055.152</v>
      </c>
      <c r="G218" s="40"/>
      <c r="H218" s="46"/>
    </row>
    <row r="219" spans="1:8" s="2" customFormat="1" ht="16.8" customHeight="1">
      <c r="A219" s="40"/>
      <c r="B219" s="46"/>
      <c r="C219" s="328" t="s">
        <v>19</v>
      </c>
      <c r="D219" s="328" t="s">
        <v>2327</v>
      </c>
      <c r="E219" s="19" t="s">
        <v>19</v>
      </c>
      <c r="F219" s="329">
        <v>12668.82</v>
      </c>
      <c r="G219" s="40"/>
      <c r="H219" s="46"/>
    </row>
    <row r="220" spans="1:8" s="2" customFormat="1" ht="16.8" customHeight="1">
      <c r="A220" s="40"/>
      <c r="B220" s="46"/>
      <c r="C220" s="328" t="s">
        <v>168</v>
      </c>
      <c r="D220" s="328" t="s">
        <v>480</v>
      </c>
      <c r="E220" s="19" t="s">
        <v>19</v>
      </c>
      <c r="F220" s="329">
        <v>21223.321</v>
      </c>
      <c r="G220" s="40"/>
      <c r="H220" s="46"/>
    </row>
    <row r="221" spans="1:8" s="2" customFormat="1" ht="16.8" customHeight="1">
      <c r="A221" s="40"/>
      <c r="B221" s="46"/>
      <c r="C221" s="330" t="s">
        <v>5006</v>
      </c>
      <c r="D221" s="40"/>
      <c r="E221" s="40"/>
      <c r="F221" s="40"/>
      <c r="G221" s="40"/>
      <c r="H221" s="46"/>
    </row>
    <row r="222" spans="1:8" s="2" customFormat="1" ht="16.8" customHeight="1">
      <c r="A222" s="40"/>
      <c r="B222" s="46"/>
      <c r="C222" s="328" t="s">
        <v>2320</v>
      </c>
      <c r="D222" s="328" t="s">
        <v>2321</v>
      </c>
      <c r="E222" s="19" t="s">
        <v>169</v>
      </c>
      <c r="F222" s="329">
        <v>24406.819</v>
      </c>
      <c r="G222" s="40"/>
      <c r="H222" s="46"/>
    </row>
    <row r="223" spans="1:8" s="2" customFormat="1" ht="16.8" customHeight="1">
      <c r="A223" s="40"/>
      <c r="B223" s="46"/>
      <c r="C223" s="324" t="s">
        <v>171</v>
      </c>
      <c r="D223" s="325" t="s">
        <v>19</v>
      </c>
      <c r="E223" s="326" t="s">
        <v>160</v>
      </c>
      <c r="F223" s="327">
        <v>0.15</v>
      </c>
      <c r="G223" s="40"/>
      <c r="H223" s="46"/>
    </row>
    <row r="224" spans="1:8" s="2" customFormat="1" ht="16.8" customHeight="1">
      <c r="A224" s="40"/>
      <c r="B224" s="46"/>
      <c r="C224" s="328" t="s">
        <v>19</v>
      </c>
      <c r="D224" s="328" t="s">
        <v>430</v>
      </c>
      <c r="E224" s="19" t="s">
        <v>19</v>
      </c>
      <c r="F224" s="329">
        <v>0</v>
      </c>
      <c r="G224" s="40"/>
      <c r="H224" s="46"/>
    </row>
    <row r="225" spans="1:8" s="2" customFormat="1" ht="16.8" customHeight="1">
      <c r="A225" s="40"/>
      <c r="B225" s="46"/>
      <c r="C225" s="328" t="s">
        <v>19</v>
      </c>
      <c r="D225" s="328" t="s">
        <v>479</v>
      </c>
      <c r="E225" s="19" t="s">
        <v>19</v>
      </c>
      <c r="F225" s="329">
        <v>0.15</v>
      </c>
      <c r="G225" s="40"/>
      <c r="H225" s="46"/>
    </row>
    <row r="226" spans="1:8" s="2" customFormat="1" ht="16.8" customHeight="1">
      <c r="A226" s="40"/>
      <c r="B226" s="46"/>
      <c r="C226" s="328" t="s">
        <v>171</v>
      </c>
      <c r="D226" s="328" t="s">
        <v>480</v>
      </c>
      <c r="E226" s="19" t="s">
        <v>19</v>
      </c>
      <c r="F226" s="329">
        <v>0.15</v>
      </c>
      <c r="G226" s="40"/>
      <c r="H226" s="46"/>
    </row>
    <row r="227" spans="1:8" s="2" customFormat="1" ht="16.8" customHeight="1">
      <c r="A227" s="40"/>
      <c r="B227" s="46"/>
      <c r="C227" s="330" t="s">
        <v>5006</v>
      </c>
      <c r="D227" s="40"/>
      <c r="E227" s="40"/>
      <c r="F227" s="40"/>
      <c r="G227" s="40"/>
      <c r="H227" s="46"/>
    </row>
    <row r="228" spans="1:8" s="2" customFormat="1" ht="16.8" customHeight="1">
      <c r="A228" s="40"/>
      <c r="B228" s="46"/>
      <c r="C228" s="328" t="s">
        <v>476</v>
      </c>
      <c r="D228" s="328" t="s">
        <v>477</v>
      </c>
      <c r="E228" s="19" t="s">
        <v>160</v>
      </c>
      <c r="F228" s="329">
        <v>0.173</v>
      </c>
      <c r="G228" s="40"/>
      <c r="H228" s="46"/>
    </row>
    <row r="229" spans="1:8" s="2" customFormat="1" ht="16.8" customHeight="1">
      <c r="A229" s="40"/>
      <c r="B229" s="46"/>
      <c r="C229" s="324" t="s">
        <v>173</v>
      </c>
      <c r="D229" s="325" t="s">
        <v>19</v>
      </c>
      <c r="E229" s="326" t="s">
        <v>160</v>
      </c>
      <c r="F229" s="327">
        <v>0.016</v>
      </c>
      <c r="G229" s="40"/>
      <c r="H229" s="46"/>
    </row>
    <row r="230" spans="1:8" s="2" customFormat="1" ht="16.8" customHeight="1">
      <c r="A230" s="40"/>
      <c r="B230" s="46"/>
      <c r="C230" s="328" t="s">
        <v>19</v>
      </c>
      <c r="D230" s="328" t="s">
        <v>487</v>
      </c>
      <c r="E230" s="19" t="s">
        <v>19</v>
      </c>
      <c r="F230" s="329">
        <v>0.016</v>
      </c>
      <c r="G230" s="40"/>
      <c r="H230" s="46"/>
    </row>
    <row r="231" spans="1:8" s="2" customFormat="1" ht="16.8" customHeight="1">
      <c r="A231" s="40"/>
      <c r="B231" s="46"/>
      <c r="C231" s="328" t="s">
        <v>173</v>
      </c>
      <c r="D231" s="328" t="s">
        <v>480</v>
      </c>
      <c r="E231" s="19" t="s">
        <v>19</v>
      </c>
      <c r="F231" s="329">
        <v>0.016</v>
      </c>
      <c r="G231" s="40"/>
      <c r="H231" s="46"/>
    </row>
    <row r="232" spans="1:8" s="2" customFormat="1" ht="16.8" customHeight="1">
      <c r="A232" s="40"/>
      <c r="B232" s="46"/>
      <c r="C232" s="330" t="s">
        <v>5006</v>
      </c>
      <c r="D232" s="40"/>
      <c r="E232" s="40"/>
      <c r="F232" s="40"/>
      <c r="G232" s="40"/>
      <c r="H232" s="46"/>
    </row>
    <row r="233" spans="1:8" s="2" customFormat="1" ht="16.8" customHeight="1">
      <c r="A233" s="40"/>
      <c r="B233" s="46"/>
      <c r="C233" s="328" t="s">
        <v>484</v>
      </c>
      <c r="D233" s="328" t="s">
        <v>485</v>
      </c>
      <c r="E233" s="19" t="s">
        <v>160</v>
      </c>
      <c r="F233" s="329">
        <v>0.019</v>
      </c>
      <c r="G233" s="40"/>
      <c r="H233" s="46"/>
    </row>
    <row r="234" spans="1:8" s="2" customFormat="1" ht="16.8" customHeight="1">
      <c r="A234" s="40"/>
      <c r="B234" s="46"/>
      <c r="C234" s="324" t="s">
        <v>175</v>
      </c>
      <c r="D234" s="325" t="s">
        <v>19</v>
      </c>
      <c r="E234" s="326" t="s">
        <v>131</v>
      </c>
      <c r="F234" s="327">
        <v>44.664</v>
      </c>
      <c r="G234" s="40"/>
      <c r="H234" s="46"/>
    </row>
    <row r="235" spans="1:8" s="2" customFormat="1" ht="16.8" customHeight="1">
      <c r="A235" s="40"/>
      <c r="B235" s="46"/>
      <c r="C235" s="328" t="s">
        <v>19</v>
      </c>
      <c r="D235" s="328" t="s">
        <v>1164</v>
      </c>
      <c r="E235" s="19" t="s">
        <v>19</v>
      </c>
      <c r="F235" s="329">
        <v>21.132</v>
      </c>
      <c r="G235" s="40"/>
      <c r="H235" s="46"/>
    </row>
    <row r="236" spans="1:8" s="2" customFormat="1" ht="16.8" customHeight="1">
      <c r="A236" s="40"/>
      <c r="B236" s="46"/>
      <c r="C236" s="328" t="s">
        <v>19</v>
      </c>
      <c r="D236" s="328" t="s">
        <v>1165</v>
      </c>
      <c r="E236" s="19" t="s">
        <v>19</v>
      </c>
      <c r="F236" s="329">
        <v>23.532</v>
      </c>
      <c r="G236" s="40"/>
      <c r="H236" s="46"/>
    </row>
    <row r="237" spans="1:8" s="2" customFormat="1" ht="16.8" customHeight="1">
      <c r="A237" s="40"/>
      <c r="B237" s="46"/>
      <c r="C237" s="328" t="s">
        <v>175</v>
      </c>
      <c r="D237" s="328" t="s">
        <v>336</v>
      </c>
      <c r="E237" s="19" t="s">
        <v>19</v>
      </c>
      <c r="F237" s="329">
        <v>44.664</v>
      </c>
      <c r="G237" s="40"/>
      <c r="H237" s="46"/>
    </row>
    <row r="238" spans="1:8" s="2" customFormat="1" ht="16.8" customHeight="1">
      <c r="A238" s="40"/>
      <c r="B238" s="46"/>
      <c r="C238" s="330" t="s">
        <v>5006</v>
      </c>
      <c r="D238" s="40"/>
      <c r="E238" s="40"/>
      <c r="F238" s="40"/>
      <c r="G238" s="40"/>
      <c r="H238" s="46"/>
    </row>
    <row r="239" spans="1:8" s="2" customFormat="1" ht="16.8" customHeight="1">
      <c r="A239" s="40"/>
      <c r="B239" s="46"/>
      <c r="C239" s="328" t="s">
        <v>1160</v>
      </c>
      <c r="D239" s="328" t="s">
        <v>1161</v>
      </c>
      <c r="E239" s="19" t="s">
        <v>131</v>
      </c>
      <c r="F239" s="329">
        <v>44.664</v>
      </c>
      <c r="G239" s="40"/>
      <c r="H239" s="46"/>
    </row>
    <row r="240" spans="1:8" s="2" customFormat="1" ht="12">
      <c r="A240" s="40"/>
      <c r="B240" s="46"/>
      <c r="C240" s="328" t="s">
        <v>1418</v>
      </c>
      <c r="D240" s="328" t="s">
        <v>1419</v>
      </c>
      <c r="E240" s="19" t="s">
        <v>160</v>
      </c>
      <c r="F240" s="329">
        <v>176.303</v>
      </c>
      <c r="G240" s="40"/>
      <c r="H240" s="46"/>
    </row>
    <row r="241" spans="1:8" s="2" customFormat="1" ht="16.8" customHeight="1">
      <c r="A241" s="40"/>
      <c r="B241" s="46"/>
      <c r="C241" s="324" t="s">
        <v>177</v>
      </c>
      <c r="D241" s="325" t="s">
        <v>19</v>
      </c>
      <c r="E241" s="326" t="s">
        <v>131</v>
      </c>
      <c r="F241" s="327">
        <v>75.384</v>
      </c>
      <c r="G241" s="40"/>
      <c r="H241" s="46"/>
    </row>
    <row r="242" spans="1:8" s="2" customFormat="1" ht="16.8" customHeight="1">
      <c r="A242" s="40"/>
      <c r="B242" s="46"/>
      <c r="C242" s="328" t="s">
        <v>19</v>
      </c>
      <c r="D242" s="328" t="s">
        <v>1171</v>
      </c>
      <c r="E242" s="19" t="s">
        <v>19</v>
      </c>
      <c r="F242" s="329">
        <v>28.32</v>
      </c>
      <c r="G242" s="40"/>
      <c r="H242" s="46"/>
    </row>
    <row r="243" spans="1:8" s="2" customFormat="1" ht="16.8" customHeight="1">
      <c r="A243" s="40"/>
      <c r="B243" s="46"/>
      <c r="C243" s="328" t="s">
        <v>19</v>
      </c>
      <c r="D243" s="328" t="s">
        <v>1172</v>
      </c>
      <c r="E243" s="19" t="s">
        <v>19</v>
      </c>
      <c r="F243" s="329">
        <v>47.064</v>
      </c>
      <c r="G243" s="40"/>
      <c r="H243" s="46"/>
    </row>
    <row r="244" spans="1:8" s="2" customFormat="1" ht="16.8" customHeight="1">
      <c r="A244" s="40"/>
      <c r="B244" s="46"/>
      <c r="C244" s="328" t="s">
        <v>177</v>
      </c>
      <c r="D244" s="328" t="s">
        <v>336</v>
      </c>
      <c r="E244" s="19" t="s">
        <v>19</v>
      </c>
      <c r="F244" s="329">
        <v>75.384</v>
      </c>
      <c r="G244" s="40"/>
      <c r="H244" s="46"/>
    </row>
    <row r="245" spans="1:8" s="2" customFormat="1" ht="16.8" customHeight="1">
      <c r="A245" s="40"/>
      <c r="B245" s="46"/>
      <c r="C245" s="330" t="s">
        <v>5006</v>
      </c>
      <c r="D245" s="40"/>
      <c r="E245" s="40"/>
      <c r="F245" s="40"/>
      <c r="G245" s="40"/>
      <c r="H245" s="46"/>
    </row>
    <row r="246" spans="1:8" s="2" customFormat="1" ht="16.8" customHeight="1">
      <c r="A246" s="40"/>
      <c r="B246" s="46"/>
      <c r="C246" s="328" t="s">
        <v>1167</v>
      </c>
      <c r="D246" s="328" t="s">
        <v>1168</v>
      </c>
      <c r="E246" s="19" t="s">
        <v>131</v>
      </c>
      <c r="F246" s="329">
        <v>75.384</v>
      </c>
      <c r="G246" s="40"/>
      <c r="H246" s="46"/>
    </row>
    <row r="247" spans="1:8" s="2" customFormat="1" ht="12">
      <c r="A247" s="40"/>
      <c r="B247" s="46"/>
      <c r="C247" s="328" t="s">
        <v>1418</v>
      </c>
      <c r="D247" s="328" t="s">
        <v>1419</v>
      </c>
      <c r="E247" s="19" t="s">
        <v>160</v>
      </c>
      <c r="F247" s="329">
        <v>176.303</v>
      </c>
      <c r="G247" s="40"/>
      <c r="H247" s="46"/>
    </row>
    <row r="248" spans="1:8" s="2" customFormat="1" ht="16.8" customHeight="1">
      <c r="A248" s="40"/>
      <c r="B248" s="46"/>
      <c r="C248" s="324" t="s">
        <v>179</v>
      </c>
      <c r="D248" s="325" t="s">
        <v>19</v>
      </c>
      <c r="E248" s="326" t="s">
        <v>128</v>
      </c>
      <c r="F248" s="327">
        <v>166.83</v>
      </c>
      <c r="G248" s="40"/>
      <c r="H248" s="46"/>
    </row>
    <row r="249" spans="1:8" s="2" customFormat="1" ht="16.8" customHeight="1">
      <c r="A249" s="40"/>
      <c r="B249" s="46"/>
      <c r="C249" s="328" t="s">
        <v>19</v>
      </c>
      <c r="D249" s="328" t="s">
        <v>433</v>
      </c>
      <c r="E249" s="19" t="s">
        <v>19</v>
      </c>
      <c r="F249" s="329">
        <v>0</v>
      </c>
      <c r="G249" s="40"/>
      <c r="H249" s="46"/>
    </row>
    <row r="250" spans="1:8" s="2" customFormat="1" ht="16.8" customHeight="1">
      <c r="A250" s="40"/>
      <c r="B250" s="46"/>
      <c r="C250" s="328" t="s">
        <v>19</v>
      </c>
      <c r="D250" s="328" t="s">
        <v>2587</v>
      </c>
      <c r="E250" s="19" t="s">
        <v>19</v>
      </c>
      <c r="F250" s="329">
        <v>6.9</v>
      </c>
      <c r="G250" s="40"/>
      <c r="H250" s="46"/>
    </row>
    <row r="251" spans="1:8" s="2" customFormat="1" ht="16.8" customHeight="1">
      <c r="A251" s="40"/>
      <c r="B251" s="46"/>
      <c r="C251" s="328" t="s">
        <v>19</v>
      </c>
      <c r="D251" s="328" t="s">
        <v>2588</v>
      </c>
      <c r="E251" s="19" t="s">
        <v>19</v>
      </c>
      <c r="F251" s="329">
        <v>18.04</v>
      </c>
      <c r="G251" s="40"/>
      <c r="H251" s="46"/>
    </row>
    <row r="252" spans="1:8" s="2" customFormat="1" ht="16.8" customHeight="1">
      <c r="A252" s="40"/>
      <c r="B252" s="46"/>
      <c r="C252" s="328" t="s">
        <v>19</v>
      </c>
      <c r="D252" s="328" t="s">
        <v>2589</v>
      </c>
      <c r="E252" s="19" t="s">
        <v>19</v>
      </c>
      <c r="F252" s="329">
        <v>17.08</v>
      </c>
      <c r="G252" s="40"/>
      <c r="H252" s="46"/>
    </row>
    <row r="253" spans="1:8" s="2" customFormat="1" ht="16.8" customHeight="1">
      <c r="A253" s="40"/>
      <c r="B253" s="46"/>
      <c r="C253" s="328" t="s">
        <v>19</v>
      </c>
      <c r="D253" s="328" t="s">
        <v>2590</v>
      </c>
      <c r="E253" s="19" t="s">
        <v>19</v>
      </c>
      <c r="F253" s="329">
        <v>16.6</v>
      </c>
      <c r="G253" s="40"/>
      <c r="H253" s="46"/>
    </row>
    <row r="254" spans="1:8" s="2" customFormat="1" ht="16.8" customHeight="1">
      <c r="A254" s="40"/>
      <c r="B254" s="46"/>
      <c r="C254" s="328" t="s">
        <v>19</v>
      </c>
      <c r="D254" s="328" t="s">
        <v>440</v>
      </c>
      <c r="E254" s="19" t="s">
        <v>19</v>
      </c>
      <c r="F254" s="329">
        <v>0</v>
      </c>
      <c r="G254" s="40"/>
      <c r="H254" s="46"/>
    </row>
    <row r="255" spans="1:8" s="2" customFormat="1" ht="16.8" customHeight="1">
      <c r="A255" s="40"/>
      <c r="B255" s="46"/>
      <c r="C255" s="328" t="s">
        <v>19</v>
      </c>
      <c r="D255" s="328" t="s">
        <v>2591</v>
      </c>
      <c r="E255" s="19" t="s">
        <v>19</v>
      </c>
      <c r="F255" s="329">
        <v>17.56</v>
      </c>
      <c r="G255" s="40"/>
      <c r="H255" s="46"/>
    </row>
    <row r="256" spans="1:8" s="2" customFormat="1" ht="16.8" customHeight="1">
      <c r="A256" s="40"/>
      <c r="B256" s="46"/>
      <c r="C256" s="328" t="s">
        <v>19</v>
      </c>
      <c r="D256" s="328" t="s">
        <v>2592</v>
      </c>
      <c r="E256" s="19" t="s">
        <v>19</v>
      </c>
      <c r="F256" s="329">
        <v>16.84</v>
      </c>
      <c r="G256" s="40"/>
      <c r="H256" s="46"/>
    </row>
    <row r="257" spans="1:8" s="2" customFormat="1" ht="16.8" customHeight="1">
      <c r="A257" s="40"/>
      <c r="B257" s="46"/>
      <c r="C257" s="328" t="s">
        <v>19</v>
      </c>
      <c r="D257" s="328" t="s">
        <v>2593</v>
      </c>
      <c r="E257" s="19" t="s">
        <v>19</v>
      </c>
      <c r="F257" s="329">
        <v>17.53</v>
      </c>
      <c r="G257" s="40"/>
      <c r="H257" s="46"/>
    </row>
    <row r="258" spans="1:8" s="2" customFormat="1" ht="16.8" customHeight="1">
      <c r="A258" s="40"/>
      <c r="B258" s="46"/>
      <c r="C258" s="328" t="s">
        <v>19</v>
      </c>
      <c r="D258" s="328" t="s">
        <v>1498</v>
      </c>
      <c r="E258" s="19" t="s">
        <v>19</v>
      </c>
      <c r="F258" s="329">
        <v>0</v>
      </c>
      <c r="G258" s="40"/>
      <c r="H258" s="46"/>
    </row>
    <row r="259" spans="1:8" s="2" customFormat="1" ht="16.8" customHeight="1">
      <c r="A259" s="40"/>
      <c r="B259" s="46"/>
      <c r="C259" s="328" t="s">
        <v>19</v>
      </c>
      <c r="D259" s="328" t="s">
        <v>2594</v>
      </c>
      <c r="E259" s="19" t="s">
        <v>19</v>
      </c>
      <c r="F259" s="329">
        <v>19.72</v>
      </c>
      <c r="G259" s="40"/>
      <c r="H259" s="46"/>
    </row>
    <row r="260" spans="1:8" s="2" customFormat="1" ht="16.8" customHeight="1">
      <c r="A260" s="40"/>
      <c r="B260" s="46"/>
      <c r="C260" s="328" t="s">
        <v>19</v>
      </c>
      <c r="D260" s="328" t="s">
        <v>2595</v>
      </c>
      <c r="E260" s="19" t="s">
        <v>19</v>
      </c>
      <c r="F260" s="329">
        <v>18.28</v>
      </c>
      <c r="G260" s="40"/>
      <c r="H260" s="46"/>
    </row>
    <row r="261" spans="1:8" s="2" customFormat="1" ht="16.8" customHeight="1">
      <c r="A261" s="40"/>
      <c r="B261" s="46"/>
      <c r="C261" s="328" t="s">
        <v>19</v>
      </c>
      <c r="D261" s="328" t="s">
        <v>2596</v>
      </c>
      <c r="E261" s="19" t="s">
        <v>19</v>
      </c>
      <c r="F261" s="329">
        <v>18.28</v>
      </c>
      <c r="G261" s="40"/>
      <c r="H261" s="46"/>
    </row>
    <row r="262" spans="1:8" s="2" customFormat="1" ht="16.8" customHeight="1">
      <c r="A262" s="40"/>
      <c r="B262" s="46"/>
      <c r="C262" s="328" t="s">
        <v>179</v>
      </c>
      <c r="D262" s="328" t="s">
        <v>336</v>
      </c>
      <c r="E262" s="19" t="s">
        <v>19</v>
      </c>
      <c r="F262" s="329">
        <v>166.83</v>
      </c>
      <c r="G262" s="40"/>
      <c r="H262" s="46"/>
    </row>
    <row r="263" spans="1:8" s="2" customFormat="1" ht="16.8" customHeight="1">
      <c r="A263" s="40"/>
      <c r="B263" s="46"/>
      <c r="C263" s="330" t="s">
        <v>5006</v>
      </c>
      <c r="D263" s="40"/>
      <c r="E263" s="40"/>
      <c r="F263" s="40"/>
      <c r="G263" s="40"/>
      <c r="H263" s="46"/>
    </row>
    <row r="264" spans="1:8" s="2" customFormat="1" ht="16.8" customHeight="1">
      <c r="A264" s="40"/>
      <c r="B264" s="46"/>
      <c r="C264" s="328" t="s">
        <v>2584</v>
      </c>
      <c r="D264" s="328" t="s">
        <v>2585</v>
      </c>
      <c r="E264" s="19" t="s">
        <v>128</v>
      </c>
      <c r="F264" s="329">
        <v>186.85</v>
      </c>
      <c r="G264" s="40"/>
      <c r="H264" s="46"/>
    </row>
    <row r="265" spans="1:8" s="2" customFormat="1" ht="16.8" customHeight="1">
      <c r="A265" s="40"/>
      <c r="B265" s="46"/>
      <c r="C265" s="328" t="s">
        <v>2625</v>
      </c>
      <c r="D265" s="328" t="s">
        <v>2626</v>
      </c>
      <c r="E265" s="19" t="s">
        <v>128</v>
      </c>
      <c r="F265" s="329">
        <v>166.83</v>
      </c>
      <c r="G265" s="40"/>
      <c r="H265" s="46"/>
    </row>
    <row r="266" spans="1:8" s="2" customFormat="1" ht="16.8" customHeight="1">
      <c r="A266" s="40"/>
      <c r="B266" s="46"/>
      <c r="C266" s="324" t="s">
        <v>181</v>
      </c>
      <c r="D266" s="325" t="s">
        <v>19</v>
      </c>
      <c r="E266" s="326" t="s">
        <v>131</v>
      </c>
      <c r="F266" s="327">
        <v>7</v>
      </c>
      <c r="G266" s="40"/>
      <c r="H266" s="46"/>
    </row>
    <row r="267" spans="1:8" s="2" customFormat="1" ht="16.8" customHeight="1">
      <c r="A267" s="40"/>
      <c r="B267" s="46"/>
      <c r="C267" s="328" t="s">
        <v>181</v>
      </c>
      <c r="D267" s="328" t="s">
        <v>376</v>
      </c>
      <c r="E267" s="19" t="s">
        <v>19</v>
      </c>
      <c r="F267" s="329">
        <v>7</v>
      </c>
      <c r="G267" s="40"/>
      <c r="H267" s="46"/>
    </row>
    <row r="268" spans="1:8" s="2" customFormat="1" ht="16.8" customHeight="1">
      <c r="A268" s="40"/>
      <c r="B268" s="46"/>
      <c r="C268" s="330" t="s">
        <v>5006</v>
      </c>
      <c r="D268" s="40"/>
      <c r="E268" s="40"/>
      <c r="F268" s="40"/>
      <c r="G268" s="40"/>
      <c r="H268" s="46"/>
    </row>
    <row r="269" spans="1:8" s="2" customFormat="1" ht="12">
      <c r="A269" s="40"/>
      <c r="B269" s="46"/>
      <c r="C269" s="328" t="s">
        <v>372</v>
      </c>
      <c r="D269" s="328" t="s">
        <v>373</v>
      </c>
      <c r="E269" s="19" t="s">
        <v>131</v>
      </c>
      <c r="F269" s="329">
        <v>7</v>
      </c>
      <c r="G269" s="40"/>
      <c r="H269" s="46"/>
    </row>
    <row r="270" spans="1:8" s="2" customFormat="1" ht="16.8" customHeight="1">
      <c r="A270" s="40"/>
      <c r="B270" s="46"/>
      <c r="C270" s="328" t="s">
        <v>357</v>
      </c>
      <c r="D270" s="328" t="s">
        <v>358</v>
      </c>
      <c r="E270" s="19" t="s">
        <v>131</v>
      </c>
      <c r="F270" s="329">
        <v>21.805</v>
      </c>
      <c r="G270" s="40"/>
      <c r="H270" s="46"/>
    </row>
    <row r="271" spans="1:8" s="2" customFormat="1" ht="16.8" customHeight="1">
      <c r="A271" s="40"/>
      <c r="B271" s="46"/>
      <c r="C271" s="328" t="s">
        <v>362</v>
      </c>
      <c r="D271" s="328" t="s">
        <v>363</v>
      </c>
      <c r="E271" s="19" t="s">
        <v>131</v>
      </c>
      <c r="F271" s="329">
        <v>21.805</v>
      </c>
      <c r="G271" s="40"/>
      <c r="H271" s="46"/>
    </row>
    <row r="272" spans="1:8" s="2" customFormat="1" ht="16.8" customHeight="1">
      <c r="A272" s="40"/>
      <c r="B272" s="46"/>
      <c r="C272" s="324" t="s">
        <v>183</v>
      </c>
      <c r="D272" s="325" t="s">
        <v>19</v>
      </c>
      <c r="E272" s="326" t="s">
        <v>128</v>
      </c>
      <c r="F272" s="327">
        <v>1.24</v>
      </c>
      <c r="G272" s="40"/>
      <c r="H272" s="46"/>
    </row>
    <row r="273" spans="1:8" s="2" customFormat="1" ht="16.8" customHeight="1">
      <c r="A273" s="40"/>
      <c r="B273" s="46"/>
      <c r="C273" s="328" t="s">
        <v>183</v>
      </c>
      <c r="D273" s="328" t="s">
        <v>1178</v>
      </c>
      <c r="E273" s="19" t="s">
        <v>19</v>
      </c>
      <c r="F273" s="329">
        <v>1.24</v>
      </c>
      <c r="G273" s="40"/>
      <c r="H273" s="46"/>
    </row>
    <row r="274" spans="1:8" s="2" customFormat="1" ht="16.8" customHeight="1">
      <c r="A274" s="40"/>
      <c r="B274" s="46"/>
      <c r="C274" s="330" t="s">
        <v>5006</v>
      </c>
      <c r="D274" s="40"/>
      <c r="E274" s="40"/>
      <c r="F274" s="40"/>
      <c r="G274" s="40"/>
      <c r="H274" s="46"/>
    </row>
    <row r="275" spans="1:8" s="2" customFormat="1" ht="16.8" customHeight="1">
      <c r="A275" s="40"/>
      <c r="B275" s="46"/>
      <c r="C275" s="328" t="s">
        <v>1174</v>
      </c>
      <c r="D275" s="328" t="s">
        <v>1175</v>
      </c>
      <c r="E275" s="19" t="s">
        <v>128</v>
      </c>
      <c r="F275" s="329">
        <v>1.24</v>
      </c>
      <c r="G275" s="40"/>
      <c r="H275" s="46"/>
    </row>
    <row r="276" spans="1:8" s="2" customFormat="1" ht="12">
      <c r="A276" s="40"/>
      <c r="B276" s="46"/>
      <c r="C276" s="328" t="s">
        <v>1436</v>
      </c>
      <c r="D276" s="328" t="s">
        <v>1437</v>
      </c>
      <c r="E276" s="19" t="s">
        <v>160</v>
      </c>
      <c r="F276" s="329">
        <v>53.785</v>
      </c>
      <c r="G276" s="40"/>
      <c r="H276" s="46"/>
    </row>
    <row r="277" spans="1:8" s="2" customFormat="1" ht="16.8" customHeight="1">
      <c r="A277" s="40"/>
      <c r="B277" s="46"/>
      <c r="C277" s="324" t="s">
        <v>185</v>
      </c>
      <c r="D277" s="325" t="s">
        <v>19</v>
      </c>
      <c r="E277" s="326" t="s">
        <v>128</v>
      </c>
      <c r="F277" s="327">
        <v>60</v>
      </c>
      <c r="G277" s="40"/>
      <c r="H277" s="46"/>
    </row>
    <row r="278" spans="1:8" s="2" customFormat="1" ht="16.8" customHeight="1">
      <c r="A278" s="40"/>
      <c r="B278" s="46"/>
      <c r="C278" s="328" t="s">
        <v>19</v>
      </c>
      <c r="D278" s="328" t="s">
        <v>1184</v>
      </c>
      <c r="E278" s="19" t="s">
        <v>19</v>
      </c>
      <c r="F278" s="329">
        <v>30</v>
      </c>
      <c r="G278" s="40"/>
      <c r="H278" s="46"/>
    </row>
    <row r="279" spans="1:8" s="2" customFormat="1" ht="16.8" customHeight="1">
      <c r="A279" s="40"/>
      <c r="B279" s="46"/>
      <c r="C279" s="328" t="s">
        <v>19</v>
      </c>
      <c r="D279" s="328" t="s">
        <v>1185</v>
      </c>
      <c r="E279" s="19" t="s">
        <v>19</v>
      </c>
      <c r="F279" s="329">
        <v>30</v>
      </c>
      <c r="G279" s="40"/>
      <c r="H279" s="46"/>
    </row>
    <row r="280" spans="1:8" s="2" customFormat="1" ht="16.8" customHeight="1">
      <c r="A280" s="40"/>
      <c r="B280" s="46"/>
      <c r="C280" s="328" t="s">
        <v>185</v>
      </c>
      <c r="D280" s="328" t="s">
        <v>336</v>
      </c>
      <c r="E280" s="19" t="s">
        <v>19</v>
      </c>
      <c r="F280" s="329">
        <v>60</v>
      </c>
      <c r="G280" s="40"/>
      <c r="H280" s="46"/>
    </row>
    <row r="281" spans="1:8" s="2" customFormat="1" ht="16.8" customHeight="1">
      <c r="A281" s="40"/>
      <c r="B281" s="46"/>
      <c r="C281" s="330" t="s">
        <v>5006</v>
      </c>
      <c r="D281" s="40"/>
      <c r="E281" s="40"/>
      <c r="F281" s="40"/>
      <c r="G281" s="40"/>
      <c r="H281" s="46"/>
    </row>
    <row r="282" spans="1:8" s="2" customFormat="1" ht="16.8" customHeight="1">
      <c r="A282" s="40"/>
      <c r="B282" s="46"/>
      <c r="C282" s="328" t="s">
        <v>1180</v>
      </c>
      <c r="D282" s="328" t="s">
        <v>1181</v>
      </c>
      <c r="E282" s="19" t="s">
        <v>128</v>
      </c>
      <c r="F282" s="329">
        <v>60</v>
      </c>
      <c r="G282" s="40"/>
      <c r="H282" s="46"/>
    </row>
    <row r="283" spans="1:8" s="2" customFormat="1" ht="12">
      <c r="A283" s="40"/>
      <c r="B283" s="46"/>
      <c r="C283" s="328" t="s">
        <v>1436</v>
      </c>
      <c r="D283" s="328" t="s">
        <v>1437</v>
      </c>
      <c r="E283" s="19" t="s">
        <v>160</v>
      </c>
      <c r="F283" s="329">
        <v>53.785</v>
      </c>
      <c r="G283" s="40"/>
      <c r="H283" s="46"/>
    </row>
    <row r="284" spans="1:8" s="2" customFormat="1" ht="16.8" customHeight="1">
      <c r="A284" s="40"/>
      <c r="B284" s="46"/>
      <c r="C284" s="324" t="s">
        <v>187</v>
      </c>
      <c r="D284" s="325" t="s">
        <v>19</v>
      </c>
      <c r="E284" s="326" t="s">
        <v>128</v>
      </c>
      <c r="F284" s="327">
        <v>38.2</v>
      </c>
      <c r="G284" s="40"/>
      <c r="H284" s="46"/>
    </row>
    <row r="285" spans="1:8" s="2" customFormat="1" ht="16.8" customHeight="1">
      <c r="A285" s="40"/>
      <c r="B285" s="46"/>
      <c r="C285" s="328" t="s">
        <v>19</v>
      </c>
      <c r="D285" s="328" t="s">
        <v>1191</v>
      </c>
      <c r="E285" s="19" t="s">
        <v>19</v>
      </c>
      <c r="F285" s="329">
        <v>14.4</v>
      </c>
      <c r="G285" s="40"/>
      <c r="H285" s="46"/>
    </row>
    <row r="286" spans="1:8" s="2" customFormat="1" ht="16.8" customHeight="1">
      <c r="A286" s="40"/>
      <c r="B286" s="46"/>
      <c r="C286" s="328" t="s">
        <v>19</v>
      </c>
      <c r="D286" s="328" t="s">
        <v>1192</v>
      </c>
      <c r="E286" s="19" t="s">
        <v>19</v>
      </c>
      <c r="F286" s="329">
        <v>23.8</v>
      </c>
      <c r="G286" s="40"/>
      <c r="H286" s="46"/>
    </row>
    <row r="287" spans="1:8" s="2" customFormat="1" ht="16.8" customHeight="1">
      <c r="A287" s="40"/>
      <c r="B287" s="46"/>
      <c r="C287" s="328" t="s">
        <v>187</v>
      </c>
      <c r="D287" s="328" t="s">
        <v>336</v>
      </c>
      <c r="E287" s="19" t="s">
        <v>19</v>
      </c>
      <c r="F287" s="329">
        <v>38.2</v>
      </c>
      <c r="G287" s="40"/>
      <c r="H287" s="46"/>
    </row>
    <row r="288" spans="1:8" s="2" customFormat="1" ht="16.8" customHeight="1">
      <c r="A288" s="40"/>
      <c r="B288" s="46"/>
      <c r="C288" s="330" t="s">
        <v>5006</v>
      </c>
      <c r="D288" s="40"/>
      <c r="E288" s="40"/>
      <c r="F288" s="40"/>
      <c r="G288" s="40"/>
      <c r="H288" s="46"/>
    </row>
    <row r="289" spans="1:8" s="2" customFormat="1" ht="16.8" customHeight="1">
      <c r="A289" s="40"/>
      <c r="B289" s="46"/>
      <c r="C289" s="328" t="s">
        <v>1187</v>
      </c>
      <c r="D289" s="328" t="s">
        <v>1188</v>
      </c>
      <c r="E289" s="19" t="s">
        <v>128</v>
      </c>
      <c r="F289" s="329">
        <v>38.2</v>
      </c>
      <c r="G289" s="40"/>
      <c r="H289" s="46"/>
    </row>
    <row r="290" spans="1:8" s="2" customFormat="1" ht="12">
      <c r="A290" s="40"/>
      <c r="B290" s="46"/>
      <c r="C290" s="328" t="s">
        <v>1436</v>
      </c>
      <c r="D290" s="328" t="s">
        <v>1437</v>
      </c>
      <c r="E290" s="19" t="s">
        <v>160</v>
      </c>
      <c r="F290" s="329">
        <v>53.785</v>
      </c>
      <c r="G290" s="40"/>
      <c r="H290" s="46"/>
    </row>
    <row r="291" spans="1:8" s="2" customFormat="1" ht="16.8" customHeight="1">
      <c r="A291" s="40"/>
      <c r="B291" s="46"/>
      <c r="C291" s="324" t="s">
        <v>189</v>
      </c>
      <c r="D291" s="325" t="s">
        <v>19</v>
      </c>
      <c r="E291" s="326" t="s">
        <v>128</v>
      </c>
      <c r="F291" s="327">
        <v>14.26</v>
      </c>
      <c r="G291" s="40"/>
      <c r="H291" s="46"/>
    </row>
    <row r="292" spans="1:8" s="2" customFormat="1" ht="16.8" customHeight="1">
      <c r="A292" s="40"/>
      <c r="B292" s="46"/>
      <c r="C292" s="328" t="s">
        <v>19</v>
      </c>
      <c r="D292" s="328" t="s">
        <v>1198</v>
      </c>
      <c r="E292" s="19" t="s">
        <v>19</v>
      </c>
      <c r="F292" s="329">
        <v>14.26</v>
      </c>
      <c r="G292" s="40"/>
      <c r="H292" s="46"/>
    </row>
    <row r="293" spans="1:8" s="2" customFormat="1" ht="16.8" customHeight="1">
      <c r="A293" s="40"/>
      <c r="B293" s="46"/>
      <c r="C293" s="328" t="s">
        <v>189</v>
      </c>
      <c r="D293" s="328" t="s">
        <v>336</v>
      </c>
      <c r="E293" s="19" t="s">
        <v>19</v>
      </c>
      <c r="F293" s="329">
        <v>14.26</v>
      </c>
      <c r="G293" s="40"/>
      <c r="H293" s="46"/>
    </row>
    <row r="294" spans="1:8" s="2" customFormat="1" ht="16.8" customHeight="1">
      <c r="A294" s="40"/>
      <c r="B294" s="46"/>
      <c r="C294" s="330" t="s">
        <v>5006</v>
      </c>
      <c r="D294" s="40"/>
      <c r="E294" s="40"/>
      <c r="F294" s="40"/>
      <c r="G294" s="40"/>
      <c r="H294" s="46"/>
    </row>
    <row r="295" spans="1:8" s="2" customFormat="1" ht="16.8" customHeight="1">
      <c r="A295" s="40"/>
      <c r="B295" s="46"/>
      <c r="C295" s="328" t="s">
        <v>1194</v>
      </c>
      <c r="D295" s="328" t="s">
        <v>1195</v>
      </c>
      <c r="E295" s="19" t="s">
        <v>128</v>
      </c>
      <c r="F295" s="329">
        <v>14.26</v>
      </c>
      <c r="G295" s="40"/>
      <c r="H295" s="46"/>
    </row>
    <row r="296" spans="1:8" s="2" customFormat="1" ht="12">
      <c r="A296" s="40"/>
      <c r="B296" s="46"/>
      <c r="C296" s="328" t="s">
        <v>1436</v>
      </c>
      <c r="D296" s="328" t="s">
        <v>1437</v>
      </c>
      <c r="E296" s="19" t="s">
        <v>160</v>
      </c>
      <c r="F296" s="329">
        <v>53.785</v>
      </c>
      <c r="G296" s="40"/>
      <c r="H296" s="46"/>
    </row>
    <row r="297" spans="1:8" s="2" customFormat="1" ht="16.8" customHeight="1">
      <c r="A297" s="40"/>
      <c r="B297" s="46"/>
      <c r="C297" s="324" t="s">
        <v>191</v>
      </c>
      <c r="D297" s="325" t="s">
        <v>19</v>
      </c>
      <c r="E297" s="326" t="s">
        <v>128</v>
      </c>
      <c r="F297" s="327">
        <v>1013.96</v>
      </c>
      <c r="G297" s="40"/>
      <c r="H297" s="46"/>
    </row>
    <row r="298" spans="1:8" s="2" customFormat="1" ht="16.8" customHeight="1">
      <c r="A298" s="40"/>
      <c r="B298" s="46"/>
      <c r="C298" s="328" t="s">
        <v>19</v>
      </c>
      <c r="D298" s="328" t="s">
        <v>430</v>
      </c>
      <c r="E298" s="19" t="s">
        <v>19</v>
      </c>
      <c r="F298" s="329">
        <v>0</v>
      </c>
      <c r="G298" s="40"/>
      <c r="H298" s="46"/>
    </row>
    <row r="299" spans="1:8" s="2" customFormat="1" ht="16.8" customHeight="1">
      <c r="A299" s="40"/>
      <c r="B299" s="46"/>
      <c r="C299" s="328" t="s">
        <v>19</v>
      </c>
      <c r="D299" s="328" t="s">
        <v>602</v>
      </c>
      <c r="E299" s="19" t="s">
        <v>19</v>
      </c>
      <c r="F299" s="329">
        <v>20.71</v>
      </c>
      <c r="G299" s="40"/>
      <c r="H299" s="46"/>
    </row>
    <row r="300" spans="1:8" s="2" customFormat="1" ht="16.8" customHeight="1">
      <c r="A300" s="40"/>
      <c r="B300" s="46"/>
      <c r="C300" s="328" t="s">
        <v>19</v>
      </c>
      <c r="D300" s="328" t="s">
        <v>603</v>
      </c>
      <c r="E300" s="19" t="s">
        <v>19</v>
      </c>
      <c r="F300" s="329">
        <v>37.42</v>
      </c>
      <c r="G300" s="40"/>
      <c r="H300" s="46"/>
    </row>
    <row r="301" spans="1:8" s="2" customFormat="1" ht="16.8" customHeight="1">
      <c r="A301" s="40"/>
      <c r="B301" s="46"/>
      <c r="C301" s="328" t="s">
        <v>19</v>
      </c>
      <c r="D301" s="328" t="s">
        <v>604</v>
      </c>
      <c r="E301" s="19" t="s">
        <v>19</v>
      </c>
      <c r="F301" s="329">
        <v>38.5</v>
      </c>
      <c r="G301" s="40"/>
      <c r="H301" s="46"/>
    </row>
    <row r="302" spans="1:8" s="2" customFormat="1" ht="16.8" customHeight="1">
      <c r="A302" s="40"/>
      <c r="B302" s="46"/>
      <c r="C302" s="328" t="s">
        <v>19</v>
      </c>
      <c r="D302" s="328" t="s">
        <v>605</v>
      </c>
      <c r="E302" s="19" t="s">
        <v>19</v>
      </c>
      <c r="F302" s="329">
        <v>79.11</v>
      </c>
      <c r="G302" s="40"/>
      <c r="H302" s="46"/>
    </row>
    <row r="303" spans="1:8" s="2" customFormat="1" ht="16.8" customHeight="1">
      <c r="A303" s="40"/>
      <c r="B303" s="46"/>
      <c r="C303" s="328" t="s">
        <v>19</v>
      </c>
      <c r="D303" s="328" t="s">
        <v>606</v>
      </c>
      <c r="E303" s="19" t="s">
        <v>19</v>
      </c>
      <c r="F303" s="329">
        <v>0</v>
      </c>
      <c r="G303" s="40"/>
      <c r="H303" s="46"/>
    </row>
    <row r="304" spans="1:8" s="2" customFormat="1" ht="16.8" customHeight="1">
      <c r="A304" s="40"/>
      <c r="B304" s="46"/>
      <c r="C304" s="328" t="s">
        <v>19</v>
      </c>
      <c r="D304" s="328" t="s">
        <v>607</v>
      </c>
      <c r="E304" s="19" t="s">
        <v>19</v>
      </c>
      <c r="F304" s="329">
        <v>35.35</v>
      </c>
      <c r="G304" s="40"/>
      <c r="H304" s="46"/>
    </row>
    <row r="305" spans="1:8" s="2" customFormat="1" ht="16.8" customHeight="1">
      <c r="A305" s="40"/>
      <c r="B305" s="46"/>
      <c r="C305" s="328" t="s">
        <v>19</v>
      </c>
      <c r="D305" s="328" t="s">
        <v>608</v>
      </c>
      <c r="E305" s="19" t="s">
        <v>19</v>
      </c>
      <c r="F305" s="329">
        <v>14.15</v>
      </c>
      <c r="G305" s="40"/>
      <c r="H305" s="46"/>
    </row>
    <row r="306" spans="1:8" s="2" customFormat="1" ht="16.8" customHeight="1">
      <c r="A306" s="40"/>
      <c r="B306" s="46"/>
      <c r="C306" s="328" t="s">
        <v>19</v>
      </c>
      <c r="D306" s="328" t="s">
        <v>609</v>
      </c>
      <c r="E306" s="19" t="s">
        <v>19</v>
      </c>
      <c r="F306" s="329">
        <v>16.39</v>
      </c>
      <c r="G306" s="40"/>
      <c r="H306" s="46"/>
    </row>
    <row r="307" spans="1:8" s="2" customFormat="1" ht="16.8" customHeight="1">
      <c r="A307" s="40"/>
      <c r="B307" s="46"/>
      <c r="C307" s="328" t="s">
        <v>19</v>
      </c>
      <c r="D307" s="328" t="s">
        <v>610</v>
      </c>
      <c r="E307" s="19" t="s">
        <v>19</v>
      </c>
      <c r="F307" s="329">
        <v>24.4</v>
      </c>
      <c r="G307" s="40"/>
      <c r="H307" s="46"/>
    </row>
    <row r="308" spans="1:8" s="2" customFormat="1" ht="16.8" customHeight="1">
      <c r="A308" s="40"/>
      <c r="B308" s="46"/>
      <c r="C308" s="328" t="s">
        <v>19</v>
      </c>
      <c r="D308" s="328" t="s">
        <v>611</v>
      </c>
      <c r="E308" s="19" t="s">
        <v>19</v>
      </c>
      <c r="F308" s="329">
        <v>0</v>
      </c>
      <c r="G308" s="40"/>
      <c r="H308" s="46"/>
    </row>
    <row r="309" spans="1:8" s="2" customFormat="1" ht="16.8" customHeight="1">
      <c r="A309" s="40"/>
      <c r="B309" s="46"/>
      <c r="C309" s="328" t="s">
        <v>19</v>
      </c>
      <c r="D309" s="328" t="s">
        <v>612</v>
      </c>
      <c r="E309" s="19" t="s">
        <v>19</v>
      </c>
      <c r="F309" s="329">
        <v>13.39</v>
      </c>
      <c r="G309" s="40"/>
      <c r="H309" s="46"/>
    </row>
    <row r="310" spans="1:8" s="2" customFormat="1" ht="16.8" customHeight="1">
      <c r="A310" s="40"/>
      <c r="B310" s="46"/>
      <c r="C310" s="328" t="s">
        <v>19</v>
      </c>
      <c r="D310" s="328" t="s">
        <v>613</v>
      </c>
      <c r="E310" s="19" t="s">
        <v>19</v>
      </c>
      <c r="F310" s="329">
        <v>21.74</v>
      </c>
      <c r="G310" s="40"/>
      <c r="H310" s="46"/>
    </row>
    <row r="311" spans="1:8" s="2" customFormat="1" ht="16.8" customHeight="1">
      <c r="A311" s="40"/>
      <c r="B311" s="46"/>
      <c r="C311" s="328" t="s">
        <v>19</v>
      </c>
      <c r="D311" s="328" t="s">
        <v>614</v>
      </c>
      <c r="E311" s="19" t="s">
        <v>19</v>
      </c>
      <c r="F311" s="329">
        <v>64.55</v>
      </c>
      <c r="G311" s="40"/>
      <c r="H311" s="46"/>
    </row>
    <row r="312" spans="1:8" s="2" customFormat="1" ht="16.8" customHeight="1">
      <c r="A312" s="40"/>
      <c r="B312" s="46"/>
      <c r="C312" s="328" t="s">
        <v>19</v>
      </c>
      <c r="D312" s="328" t="s">
        <v>615</v>
      </c>
      <c r="E312" s="19" t="s">
        <v>19</v>
      </c>
      <c r="F312" s="329">
        <v>0</v>
      </c>
      <c r="G312" s="40"/>
      <c r="H312" s="46"/>
    </row>
    <row r="313" spans="1:8" s="2" customFormat="1" ht="16.8" customHeight="1">
      <c r="A313" s="40"/>
      <c r="B313" s="46"/>
      <c r="C313" s="328" t="s">
        <v>19</v>
      </c>
      <c r="D313" s="328" t="s">
        <v>616</v>
      </c>
      <c r="E313" s="19" t="s">
        <v>19</v>
      </c>
      <c r="F313" s="329">
        <v>12.38</v>
      </c>
      <c r="G313" s="40"/>
      <c r="H313" s="46"/>
    </row>
    <row r="314" spans="1:8" s="2" customFormat="1" ht="16.8" customHeight="1">
      <c r="A314" s="40"/>
      <c r="B314" s="46"/>
      <c r="C314" s="328" t="s">
        <v>19</v>
      </c>
      <c r="D314" s="328" t="s">
        <v>617</v>
      </c>
      <c r="E314" s="19" t="s">
        <v>19</v>
      </c>
      <c r="F314" s="329">
        <v>0</v>
      </c>
      <c r="G314" s="40"/>
      <c r="H314" s="46"/>
    </row>
    <row r="315" spans="1:8" s="2" customFormat="1" ht="16.8" customHeight="1">
      <c r="A315" s="40"/>
      <c r="B315" s="46"/>
      <c r="C315" s="328" t="s">
        <v>19</v>
      </c>
      <c r="D315" s="328" t="s">
        <v>618</v>
      </c>
      <c r="E315" s="19" t="s">
        <v>19</v>
      </c>
      <c r="F315" s="329">
        <v>6.3</v>
      </c>
      <c r="G315" s="40"/>
      <c r="H315" s="46"/>
    </row>
    <row r="316" spans="1:8" s="2" customFormat="1" ht="16.8" customHeight="1">
      <c r="A316" s="40"/>
      <c r="B316" s="46"/>
      <c r="C316" s="328" t="s">
        <v>19</v>
      </c>
      <c r="D316" s="328" t="s">
        <v>619</v>
      </c>
      <c r="E316" s="19" t="s">
        <v>19</v>
      </c>
      <c r="F316" s="329">
        <v>16.03</v>
      </c>
      <c r="G316" s="40"/>
      <c r="H316" s="46"/>
    </row>
    <row r="317" spans="1:8" s="2" customFormat="1" ht="16.8" customHeight="1">
      <c r="A317" s="40"/>
      <c r="B317" s="46"/>
      <c r="C317" s="328" t="s">
        <v>19</v>
      </c>
      <c r="D317" s="328" t="s">
        <v>620</v>
      </c>
      <c r="E317" s="19" t="s">
        <v>19</v>
      </c>
      <c r="F317" s="329">
        <v>4.44</v>
      </c>
      <c r="G317" s="40"/>
      <c r="H317" s="46"/>
    </row>
    <row r="318" spans="1:8" s="2" customFormat="1" ht="16.8" customHeight="1">
      <c r="A318" s="40"/>
      <c r="B318" s="46"/>
      <c r="C318" s="328" t="s">
        <v>19</v>
      </c>
      <c r="D318" s="328" t="s">
        <v>621</v>
      </c>
      <c r="E318" s="19" t="s">
        <v>19</v>
      </c>
      <c r="F318" s="329">
        <v>46.06</v>
      </c>
      <c r="G318" s="40"/>
      <c r="H318" s="46"/>
    </row>
    <row r="319" spans="1:8" s="2" customFormat="1" ht="16.8" customHeight="1">
      <c r="A319" s="40"/>
      <c r="B319" s="46"/>
      <c r="C319" s="328" t="s">
        <v>19</v>
      </c>
      <c r="D319" s="328" t="s">
        <v>622</v>
      </c>
      <c r="E319" s="19" t="s">
        <v>19</v>
      </c>
      <c r="F319" s="329">
        <v>0</v>
      </c>
      <c r="G319" s="40"/>
      <c r="H319" s="46"/>
    </row>
    <row r="320" spans="1:8" s="2" customFormat="1" ht="16.8" customHeight="1">
      <c r="A320" s="40"/>
      <c r="B320" s="46"/>
      <c r="C320" s="328" t="s">
        <v>19</v>
      </c>
      <c r="D320" s="328" t="s">
        <v>623</v>
      </c>
      <c r="E320" s="19" t="s">
        <v>19</v>
      </c>
      <c r="F320" s="329">
        <v>7.23</v>
      </c>
      <c r="G320" s="40"/>
      <c r="H320" s="46"/>
    </row>
    <row r="321" spans="1:8" s="2" customFormat="1" ht="16.8" customHeight="1">
      <c r="A321" s="40"/>
      <c r="B321" s="46"/>
      <c r="C321" s="328" t="s">
        <v>19</v>
      </c>
      <c r="D321" s="328" t="s">
        <v>624</v>
      </c>
      <c r="E321" s="19" t="s">
        <v>19</v>
      </c>
      <c r="F321" s="329">
        <v>3.58</v>
      </c>
      <c r="G321" s="40"/>
      <c r="H321" s="46"/>
    </row>
    <row r="322" spans="1:8" s="2" customFormat="1" ht="16.8" customHeight="1">
      <c r="A322" s="40"/>
      <c r="B322" s="46"/>
      <c r="C322" s="328" t="s">
        <v>19</v>
      </c>
      <c r="D322" s="328" t="s">
        <v>625</v>
      </c>
      <c r="E322" s="19" t="s">
        <v>19</v>
      </c>
      <c r="F322" s="329">
        <v>14.58</v>
      </c>
      <c r="G322" s="40"/>
      <c r="H322" s="46"/>
    </row>
    <row r="323" spans="1:8" s="2" customFormat="1" ht="16.8" customHeight="1">
      <c r="A323" s="40"/>
      <c r="B323" s="46"/>
      <c r="C323" s="328" t="s">
        <v>19</v>
      </c>
      <c r="D323" s="328" t="s">
        <v>626</v>
      </c>
      <c r="E323" s="19" t="s">
        <v>19</v>
      </c>
      <c r="F323" s="329">
        <v>62.93</v>
      </c>
      <c r="G323" s="40"/>
      <c r="H323" s="46"/>
    </row>
    <row r="324" spans="1:8" s="2" customFormat="1" ht="16.8" customHeight="1">
      <c r="A324" s="40"/>
      <c r="B324" s="46"/>
      <c r="C324" s="328" t="s">
        <v>19</v>
      </c>
      <c r="D324" s="328" t="s">
        <v>627</v>
      </c>
      <c r="E324" s="19" t="s">
        <v>19</v>
      </c>
      <c r="F324" s="329">
        <v>0</v>
      </c>
      <c r="G324" s="40"/>
      <c r="H324" s="46"/>
    </row>
    <row r="325" spans="1:8" s="2" customFormat="1" ht="16.8" customHeight="1">
      <c r="A325" s="40"/>
      <c r="B325" s="46"/>
      <c r="C325" s="328" t="s">
        <v>19</v>
      </c>
      <c r="D325" s="328" t="s">
        <v>628</v>
      </c>
      <c r="E325" s="19" t="s">
        <v>19</v>
      </c>
      <c r="F325" s="329">
        <v>33.06</v>
      </c>
      <c r="G325" s="40"/>
      <c r="H325" s="46"/>
    </row>
    <row r="326" spans="1:8" s="2" customFormat="1" ht="16.8" customHeight="1">
      <c r="A326" s="40"/>
      <c r="B326" s="46"/>
      <c r="C326" s="328" t="s">
        <v>19</v>
      </c>
      <c r="D326" s="328" t="s">
        <v>629</v>
      </c>
      <c r="E326" s="19" t="s">
        <v>19</v>
      </c>
      <c r="F326" s="329">
        <v>14.19</v>
      </c>
      <c r="G326" s="40"/>
      <c r="H326" s="46"/>
    </row>
    <row r="327" spans="1:8" s="2" customFormat="1" ht="16.8" customHeight="1">
      <c r="A327" s="40"/>
      <c r="B327" s="46"/>
      <c r="C327" s="328" t="s">
        <v>19</v>
      </c>
      <c r="D327" s="328" t="s">
        <v>630</v>
      </c>
      <c r="E327" s="19" t="s">
        <v>19</v>
      </c>
      <c r="F327" s="329">
        <v>15.31</v>
      </c>
      <c r="G327" s="40"/>
      <c r="H327" s="46"/>
    </row>
    <row r="328" spans="1:8" s="2" customFormat="1" ht="16.8" customHeight="1">
      <c r="A328" s="40"/>
      <c r="B328" s="46"/>
      <c r="C328" s="328" t="s">
        <v>19</v>
      </c>
      <c r="D328" s="328" t="s">
        <v>631</v>
      </c>
      <c r="E328" s="19" t="s">
        <v>19</v>
      </c>
      <c r="F328" s="329">
        <v>25.18</v>
      </c>
      <c r="G328" s="40"/>
      <c r="H328" s="46"/>
    </row>
    <row r="329" spans="1:8" s="2" customFormat="1" ht="16.8" customHeight="1">
      <c r="A329" s="40"/>
      <c r="B329" s="46"/>
      <c r="C329" s="328" t="s">
        <v>19</v>
      </c>
      <c r="D329" s="328" t="s">
        <v>632</v>
      </c>
      <c r="E329" s="19" t="s">
        <v>19</v>
      </c>
      <c r="F329" s="329">
        <v>0</v>
      </c>
      <c r="G329" s="40"/>
      <c r="H329" s="46"/>
    </row>
    <row r="330" spans="1:8" s="2" customFormat="1" ht="16.8" customHeight="1">
      <c r="A330" s="40"/>
      <c r="B330" s="46"/>
      <c r="C330" s="328" t="s">
        <v>19</v>
      </c>
      <c r="D330" s="328" t="s">
        <v>633</v>
      </c>
      <c r="E330" s="19" t="s">
        <v>19</v>
      </c>
      <c r="F330" s="329">
        <v>14.61</v>
      </c>
      <c r="G330" s="40"/>
      <c r="H330" s="46"/>
    </row>
    <row r="331" spans="1:8" s="2" customFormat="1" ht="16.8" customHeight="1">
      <c r="A331" s="40"/>
      <c r="B331" s="46"/>
      <c r="C331" s="328" t="s">
        <v>19</v>
      </c>
      <c r="D331" s="328" t="s">
        <v>634</v>
      </c>
      <c r="E331" s="19" t="s">
        <v>19</v>
      </c>
      <c r="F331" s="329">
        <v>22.76</v>
      </c>
      <c r="G331" s="40"/>
      <c r="H331" s="46"/>
    </row>
    <row r="332" spans="1:8" s="2" customFormat="1" ht="16.8" customHeight="1">
      <c r="A332" s="40"/>
      <c r="B332" s="46"/>
      <c r="C332" s="328" t="s">
        <v>19</v>
      </c>
      <c r="D332" s="328" t="s">
        <v>635</v>
      </c>
      <c r="E332" s="19" t="s">
        <v>19</v>
      </c>
      <c r="F332" s="329">
        <v>42.38</v>
      </c>
      <c r="G332" s="40"/>
      <c r="H332" s="46"/>
    </row>
    <row r="333" spans="1:8" s="2" customFormat="1" ht="16.8" customHeight="1">
      <c r="A333" s="40"/>
      <c r="B333" s="46"/>
      <c r="C333" s="328" t="s">
        <v>19</v>
      </c>
      <c r="D333" s="328" t="s">
        <v>636</v>
      </c>
      <c r="E333" s="19" t="s">
        <v>19</v>
      </c>
      <c r="F333" s="329">
        <v>0</v>
      </c>
      <c r="G333" s="40"/>
      <c r="H333" s="46"/>
    </row>
    <row r="334" spans="1:8" s="2" customFormat="1" ht="16.8" customHeight="1">
      <c r="A334" s="40"/>
      <c r="B334" s="46"/>
      <c r="C334" s="328" t="s">
        <v>19</v>
      </c>
      <c r="D334" s="328" t="s">
        <v>637</v>
      </c>
      <c r="E334" s="19" t="s">
        <v>19</v>
      </c>
      <c r="F334" s="329">
        <v>11.8</v>
      </c>
      <c r="G334" s="40"/>
      <c r="H334" s="46"/>
    </row>
    <row r="335" spans="1:8" s="2" customFormat="1" ht="16.8" customHeight="1">
      <c r="A335" s="40"/>
      <c r="B335" s="46"/>
      <c r="C335" s="328" t="s">
        <v>19</v>
      </c>
      <c r="D335" s="328" t="s">
        <v>638</v>
      </c>
      <c r="E335" s="19" t="s">
        <v>19</v>
      </c>
      <c r="F335" s="329">
        <v>0</v>
      </c>
      <c r="G335" s="40"/>
      <c r="H335" s="46"/>
    </row>
    <row r="336" spans="1:8" s="2" customFormat="1" ht="16.8" customHeight="1">
      <c r="A336" s="40"/>
      <c r="B336" s="46"/>
      <c r="C336" s="328" t="s">
        <v>19</v>
      </c>
      <c r="D336" s="328" t="s">
        <v>639</v>
      </c>
      <c r="E336" s="19" t="s">
        <v>19</v>
      </c>
      <c r="F336" s="329">
        <v>6.84</v>
      </c>
      <c r="G336" s="40"/>
      <c r="H336" s="46"/>
    </row>
    <row r="337" spans="1:8" s="2" customFormat="1" ht="16.8" customHeight="1">
      <c r="A337" s="40"/>
      <c r="B337" s="46"/>
      <c r="C337" s="328" t="s">
        <v>19</v>
      </c>
      <c r="D337" s="328" t="s">
        <v>640</v>
      </c>
      <c r="E337" s="19" t="s">
        <v>19</v>
      </c>
      <c r="F337" s="329">
        <v>13.96</v>
      </c>
      <c r="G337" s="40"/>
      <c r="H337" s="46"/>
    </row>
    <row r="338" spans="1:8" s="2" customFormat="1" ht="16.8" customHeight="1">
      <c r="A338" s="40"/>
      <c r="B338" s="46"/>
      <c r="C338" s="328" t="s">
        <v>19</v>
      </c>
      <c r="D338" s="328" t="s">
        <v>641</v>
      </c>
      <c r="E338" s="19" t="s">
        <v>19</v>
      </c>
      <c r="F338" s="329">
        <v>4.22</v>
      </c>
      <c r="G338" s="40"/>
      <c r="H338" s="46"/>
    </row>
    <row r="339" spans="1:8" s="2" customFormat="1" ht="16.8" customHeight="1">
      <c r="A339" s="40"/>
      <c r="B339" s="46"/>
      <c r="C339" s="328" t="s">
        <v>19</v>
      </c>
      <c r="D339" s="328" t="s">
        <v>642</v>
      </c>
      <c r="E339" s="19" t="s">
        <v>19</v>
      </c>
      <c r="F339" s="329">
        <v>44.63</v>
      </c>
      <c r="G339" s="40"/>
      <c r="H339" s="46"/>
    </row>
    <row r="340" spans="1:8" s="2" customFormat="1" ht="16.8" customHeight="1">
      <c r="A340" s="40"/>
      <c r="B340" s="46"/>
      <c r="C340" s="328" t="s">
        <v>19</v>
      </c>
      <c r="D340" s="328" t="s">
        <v>643</v>
      </c>
      <c r="E340" s="19" t="s">
        <v>19</v>
      </c>
      <c r="F340" s="329">
        <v>0</v>
      </c>
      <c r="G340" s="40"/>
      <c r="H340" s="46"/>
    </row>
    <row r="341" spans="1:8" s="2" customFormat="1" ht="16.8" customHeight="1">
      <c r="A341" s="40"/>
      <c r="B341" s="46"/>
      <c r="C341" s="328" t="s">
        <v>19</v>
      </c>
      <c r="D341" s="328" t="s">
        <v>644</v>
      </c>
      <c r="E341" s="19" t="s">
        <v>19</v>
      </c>
      <c r="F341" s="329">
        <v>30.41</v>
      </c>
      <c r="G341" s="40"/>
      <c r="H341" s="46"/>
    </row>
    <row r="342" spans="1:8" s="2" customFormat="1" ht="16.8" customHeight="1">
      <c r="A342" s="40"/>
      <c r="B342" s="46"/>
      <c r="C342" s="328" t="s">
        <v>19</v>
      </c>
      <c r="D342" s="328" t="s">
        <v>645</v>
      </c>
      <c r="E342" s="19" t="s">
        <v>19</v>
      </c>
      <c r="F342" s="329">
        <v>4.2</v>
      </c>
      <c r="G342" s="40"/>
      <c r="H342" s="46"/>
    </row>
    <row r="343" spans="1:8" s="2" customFormat="1" ht="16.8" customHeight="1">
      <c r="A343" s="40"/>
      <c r="B343" s="46"/>
      <c r="C343" s="328" t="s">
        <v>19</v>
      </c>
      <c r="D343" s="328" t="s">
        <v>646</v>
      </c>
      <c r="E343" s="19" t="s">
        <v>19</v>
      </c>
      <c r="F343" s="329">
        <v>1.92</v>
      </c>
      <c r="G343" s="40"/>
      <c r="H343" s="46"/>
    </row>
    <row r="344" spans="1:8" s="2" customFormat="1" ht="16.8" customHeight="1">
      <c r="A344" s="40"/>
      <c r="B344" s="46"/>
      <c r="C344" s="328" t="s">
        <v>19</v>
      </c>
      <c r="D344" s="328" t="s">
        <v>647</v>
      </c>
      <c r="E344" s="19" t="s">
        <v>19</v>
      </c>
      <c r="F344" s="329">
        <v>62.78</v>
      </c>
      <c r="G344" s="40"/>
      <c r="H344" s="46"/>
    </row>
    <row r="345" spans="1:8" s="2" customFormat="1" ht="16.8" customHeight="1">
      <c r="A345" s="40"/>
      <c r="B345" s="46"/>
      <c r="C345" s="328" t="s">
        <v>19</v>
      </c>
      <c r="D345" s="328" t="s">
        <v>648</v>
      </c>
      <c r="E345" s="19" t="s">
        <v>19</v>
      </c>
      <c r="F345" s="329">
        <v>38.87</v>
      </c>
      <c r="G345" s="40"/>
      <c r="H345" s="46"/>
    </row>
    <row r="346" spans="1:8" s="2" customFormat="1" ht="16.8" customHeight="1">
      <c r="A346" s="40"/>
      <c r="B346" s="46"/>
      <c r="C346" s="328" t="s">
        <v>19</v>
      </c>
      <c r="D346" s="328" t="s">
        <v>649</v>
      </c>
      <c r="E346" s="19" t="s">
        <v>19</v>
      </c>
      <c r="F346" s="329">
        <v>55.11</v>
      </c>
      <c r="G346" s="40"/>
      <c r="H346" s="46"/>
    </row>
    <row r="347" spans="1:8" s="2" customFormat="1" ht="16.8" customHeight="1">
      <c r="A347" s="40"/>
      <c r="B347" s="46"/>
      <c r="C347" s="328" t="s">
        <v>19</v>
      </c>
      <c r="D347" s="328" t="s">
        <v>650</v>
      </c>
      <c r="E347" s="19" t="s">
        <v>19</v>
      </c>
      <c r="F347" s="329">
        <v>0</v>
      </c>
      <c r="G347" s="40"/>
      <c r="H347" s="46"/>
    </row>
    <row r="348" spans="1:8" s="2" customFormat="1" ht="16.8" customHeight="1">
      <c r="A348" s="40"/>
      <c r="B348" s="46"/>
      <c r="C348" s="328" t="s">
        <v>19</v>
      </c>
      <c r="D348" s="328" t="s">
        <v>651</v>
      </c>
      <c r="E348" s="19" t="s">
        <v>19</v>
      </c>
      <c r="F348" s="329">
        <v>18.15</v>
      </c>
      <c r="G348" s="40"/>
      <c r="H348" s="46"/>
    </row>
    <row r="349" spans="1:8" s="2" customFormat="1" ht="16.8" customHeight="1">
      <c r="A349" s="40"/>
      <c r="B349" s="46"/>
      <c r="C349" s="328" t="s">
        <v>19</v>
      </c>
      <c r="D349" s="328" t="s">
        <v>652</v>
      </c>
      <c r="E349" s="19" t="s">
        <v>19</v>
      </c>
      <c r="F349" s="329">
        <v>0</v>
      </c>
      <c r="G349" s="40"/>
      <c r="H349" s="46"/>
    </row>
    <row r="350" spans="1:8" s="2" customFormat="1" ht="16.8" customHeight="1">
      <c r="A350" s="40"/>
      <c r="B350" s="46"/>
      <c r="C350" s="328" t="s">
        <v>19</v>
      </c>
      <c r="D350" s="328" t="s">
        <v>653</v>
      </c>
      <c r="E350" s="19" t="s">
        <v>19</v>
      </c>
      <c r="F350" s="329">
        <v>3.29</v>
      </c>
      <c r="G350" s="40"/>
      <c r="H350" s="46"/>
    </row>
    <row r="351" spans="1:8" s="2" customFormat="1" ht="16.8" customHeight="1">
      <c r="A351" s="40"/>
      <c r="B351" s="46"/>
      <c r="C351" s="328" t="s">
        <v>19</v>
      </c>
      <c r="D351" s="328" t="s">
        <v>654</v>
      </c>
      <c r="E351" s="19" t="s">
        <v>19</v>
      </c>
      <c r="F351" s="329">
        <v>0</v>
      </c>
      <c r="G351" s="40"/>
      <c r="H351" s="46"/>
    </row>
    <row r="352" spans="1:8" s="2" customFormat="1" ht="16.8" customHeight="1">
      <c r="A352" s="40"/>
      <c r="B352" s="46"/>
      <c r="C352" s="328" t="s">
        <v>19</v>
      </c>
      <c r="D352" s="328" t="s">
        <v>655</v>
      </c>
      <c r="E352" s="19" t="s">
        <v>19</v>
      </c>
      <c r="F352" s="329">
        <v>0</v>
      </c>
      <c r="G352" s="40"/>
      <c r="H352" s="46"/>
    </row>
    <row r="353" spans="1:8" s="2" customFormat="1" ht="16.8" customHeight="1">
      <c r="A353" s="40"/>
      <c r="B353" s="46"/>
      <c r="C353" s="328" t="s">
        <v>19</v>
      </c>
      <c r="D353" s="328" t="s">
        <v>656</v>
      </c>
      <c r="E353" s="19" t="s">
        <v>19</v>
      </c>
      <c r="F353" s="329">
        <v>0</v>
      </c>
      <c r="G353" s="40"/>
      <c r="H353" s="46"/>
    </row>
    <row r="354" spans="1:8" s="2" customFormat="1" ht="16.8" customHeight="1">
      <c r="A354" s="40"/>
      <c r="B354" s="46"/>
      <c r="C354" s="328" t="s">
        <v>19</v>
      </c>
      <c r="D354" s="328" t="s">
        <v>657</v>
      </c>
      <c r="E354" s="19" t="s">
        <v>19</v>
      </c>
      <c r="F354" s="329">
        <v>0</v>
      </c>
      <c r="G354" s="40"/>
      <c r="H354" s="46"/>
    </row>
    <row r="355" spans="1:8" s="2" customFormat="1" ht="16.8" customHeight="1">
      <c r="A355" s="40"/>
      <c r="B355" s="46"/>
      <c r="C355" s="328" t="s">
        <v>19</v>
      </c>
      <c r="D355" s="328" t="s">
        <v>658</v>
      </c>
      <c r="E355" s="19" t="s">
        <v>19</v>
      </c>
      <c r="F355" s="329">
        <v>0</v>
      </c>
      <c r="G355" s="40"/>
      <c r="H355" s="46"/>
    </row>
    <row r="356" spans="1:8" s="2" customFormat="1" ht="16.8" customHeight="1">
      <c r="A356" s="40"/>
      <c r="B356" s="46"/>
      <c r="C356" s="328" t="s">
        <v>19</v>
      </c>
      <c r="D356" s="328" t="s">
        <v>659</v>
      </c>
      <c r="E356" s="19" t="s">
        <v>19</v>
      </c>
      <c r="F356" s="329">
        <v>0</v>
      </c>
      <c r="G356" s="40"/>
      <c r="H356" s="46"/>
    </row>
    <row r="357" spans="1:8" s="2" customFormat="1" ht="16.8" customHeight="1">
      <c r="A357" s="40"/>
      <c r="B357" s="46"/>
      <c r="C357" s="328" t="s">
        <v>19</v>
      </c>
      <c r="D357" s="328" t="s">
        <v>660</v>
      </c>
      <c r="E357" s="19" t="s">
        <v>19</v>
      </c>
      <c r="F357" s="329">
        <v>0</v>
      </c>
      <c r="G357" s="40"/>
      <c r="H357" s="46"/>
    </row>
    <row r="358" spans="1:8" s="2" customFormat="1" ht="16.8" customHeight="1">
      <c r="A358" s="40"/>
      <c r="B358" s="46"/>
      <c r="C358" s="328" t="s">
        <v>19</v>
      </c>
      <c r="D358" s="328" t="s">
        <v>661</v>
      </c>
      <c r="E358" s="19" t="s">
        <v>19</v>
      </c>
      <c r="F358" s="329">
        <v>0</v>
      </c>
      <c r="G358" s="40"/>
      <c r="H358" s="46"/>
    </row>
    <row r="359" spans="1:8" s="2" customFormat="1" ht="16.8" customHeight="1">
      <c r="A359" s="40"/>
      <c r="B359" s="46"/>
      <c r="C359" s="328" t="s">
        <v>19</v>
      </c>
      <c r="D359" s="328" t="s">
        <v>662</v>
      </c>
      <c r="E359" s="19" t="s">
        <v>19</v>
      </c>
      <c r="F359" s="329">
        <v>0</v>
      </c>
      <c r="G359" s="40"/>
      <c r="H359" s="46"/>
    </row>
    <row r="360" spans="1:8" s="2" customFormat="1" ht="16.8" customHeight="1">
      <c r="A360" s="40"/>
      <c r="B360" s="46"/>
      <c r="C360" s="328" t="s">
        <v>19</v>
      </c>
      <c r="D360" s="328" t="s">
        <v>663</v>
      </c>
      <c r="E360" s="19" t="s">
        <v>19</v>
      </c>
      <c r="F360" s="329">
        <v>0</v>
      </c>
      <c r="G360" s="40"/>
      <c r="H360" s="46"/>
    </row>
    <row r="361" spans="1:8" s="2" customFormat="1" ht="16.8" customHeight="1">
      <c r="A361" s="40"/>
      <c r="B361" s="46"/>
      <c r="C361" s="328" t="s">
        <v>19</v>
      </c>
      <c r="D361" s="328" t="s">
        <v>664</v>
      </c>
      <c r="E361" s="19" t="s">
        <v>19</v>
      </c>
      <c r="F361" s="329">
        <v>4.8</v>
      </c>
      <c r="G361" s="40"/>
      <c r="H361" s="46"/>
    </row>
    <row r="362" spans="1:8" s="2" customFormat="1" ht="16.8" customHeight="1">
      <c r="A362" s="40"/>
      <c r="B362" s="46"/>
      <c r="C362" s="328" t="s">
        <v>19</v>
      </c>
      <c r="D362" s="328" t="s">
        <v>665</v>
      </c>
      <c r="E362" s="19" t="s">
        <v>19</v>
      </c>
      <c r="F362" s="329">
        <v>6.25</v>
      </c>
      <c r="G362" s="40"/>
      <c r="H362" s="46"/>
    </row>
    <row r="363" spans="1:8" s="2" customFormat="1" ht="16.8" customHeight="1">
      <c r="A363" s="40"/>
      <c r="B363" s="46"/>
      <c r="C363" s="328" t="s">
        <v>19</v>
      </c>
      <c r="D363" s="328" t="s">
        <v>666</v>
      </c>
      <c r="E363" s="19" t="s">
        <v>19</v>
      </c>
      <c r="F363" s="329">
        <v>0</v>
      </c>
      <c r="G363" s="40"/>
      <c r="H363" s="46"/>
    </row>
    <row r="364" spans="1:8" s="2" customFormat="1" ht="16.8" customHeight="1">
      <c r="A364" s="40"/>
      <c r="B364" s="46"/>
      <c r="C364" s="328" t="s">
        <v>191</v>
      </c>
      <c r="D364" s="328" t="s">
        <v>336</v>
      </c>
      <c r="E364" s="19" t="s">
        <v>19</v>
      </c>
      <c r="F364" s="329">
        <v>1013.96</v>
      </c>
      <c r="G364" s="40"/>
      <c r="H364" s="46"/>
    </row>
    <row r="365" spans="1:8" s="2" customFormat="1" ht="16.8" customHeight="1">
      <c r="A365" s="40"/>
      <c r="B365" s="46"/>
      <c r="C365" s="330" t="s">
        <v>5006</v>
      </c>
      <c r="D365" s="40"/>
      <c r="E365" s="40"/>
      <c r="F365" s="40"/>
      <c r="G365" s="40"/>
      <c r="H365" s="46"/>
    </row>
    <row r="366" spans="1:8" s="2" customFormat="1" ht="16.8" customHeight="1">
      <c r="A366" s="40"/>
      <c r="B366" s="46"/>
      <c r="C366" s="328" t="s">
        <v>598</v>
      </c>
      <c r="D366" s="328" t="s">
        <v>599</v>
      </c>
      <c r="E366" s="19" t="s">
        <v>128</v>
      </c>
      <c r="F366" s="329">
        <v>1013.96</v>
      </c>
      <c r="G366" s="40"/>
      <c r="H366" s="46"/>
    </row>
    <row r="367" spans="1:8" s="2" customFormat="1" ht="16.8" customHeight="1">
      <c r="A367" s="40"/>
      <c r="B367" s="46"/>
      <c r="C367" s="328" t="s">
        <v>669</v>
      </c>
      <c r="D367" s="328" t="s">
        <v>670</v>
      </c>
      <c r="E367" s="19" t="s">
        <v>128</v>
      </c>
      <c r="F367" s="329">
        <v>1013.96</v>
      </c>
      <c r="G367" s="40"/>
      <c r="H367" s="46"/>
    </row>
    <row r="368" spans="1:8" s="2" customFormat="1" ht="16.8" customHeight="1">
      <c r="A368" s="40"/>
      <c r="B368" s="46"/>
      <c r="C368" s="324" t="s">
        <v>193</v>
      </c>
      <c r="D368" s="325" t="s">
        <v>19</v>
      </c>
      <c r="E368" s="326" t="s">
        <v>128</v>
      </c>
      <c r="F368" s="327">
        <v>49.6</v>
      </c>
      <c r="G368" s="40"/>
      <c r="H368" s="46"/>
    </row>
    <row r="369" spans="1:8" s="2" customFormat="1" ht="16.8" customHeight="1">
      <c r="A369" s="40"/>
      <c r="B369" s="46"/>
      <c r="C369" s="328" t="s">
        <v>19</v>
      </c>
      <c r="D369" s="328" t="s">
        <v>840</v>
      </c>
      <c r="E369" s="19" t="s">
        <v>19</v>
      </c>
      <c r="F369" s="329">
        <v>0</v>
      </c>
      <c r="G369" s="40"/>
      <c r="H369" s="46"/>
    </row>
    <row r="370" spans="1:8" s="2" customFormat="1" ht="16.8" customHeight="1">
      <c r="A370" s="40"/>
      <c r="B370" s="46"/>
      <c r="C370" s="328" t="s">
        <v>19</v>
      </c>
      <c r="D370" s="328" t="s">
        <v>2490</v>
      </c>
      <c r="E370" s="19" t="s">
        <v>19</v>
      </c>
      <c r="F370" s="329">
        <v>2.9</v>
      </c>
      <c r="G370" s="40"/>
      <c r="H370" s="46"/>
    </row>
    <row r="371" spans="1:8" s="2" customFormat="1" ht="16.8" customHeight="1">
      <c r="A371" s="40"/>
      <c r="B371" s="46"/>
      <c r="C371" s="328" t="s">
        <v>19</v>
      </c>
      <c r="D371" s="328" t="s">
        <v>2491</v>
      </c>
      <c r="E371" s="19" t="s">
        <v>19</v>
      </c>
      <c r="F371" s="329">
        <v>12.2</v>
      </c>
      <c r="G371" s="40"/>
      <c r="H371" s="46"/>
    </row>
    <row r="372" spans="1:8" s="2" customFormat="1" ht="16.8" customHeight="1">
      <c r="A372" s="40"/>
      <c r="B372" s="46"/>
      <c r="C372" s="328" t="s">
        <v>19</v>
      </c>
      <c r="D372" s="328" t="s">
        <v>2492</v>
      </c>
      <c r="E372" s="19" t="s">
        <v>19</v>
      </c>
      <c r="F372" s="329">
        <v>20.2</v>
      </c>
      <c r="G372" s="40"/>
      <c r="H372" s="46"/>
    </row>
    <row r="373" spans="1:8" s="2" customFormat="1" ht="16.8" customHeight="1">
      <c r="A373" s="40"/>
      <c r="B373" s="46"/>
      <c r="C373" s="328" t="s">
        <v>19</v>
      </c>
      <c r="D373" s="328" t="s">
        <v>2493</v>
      </c>
      <c r="E373" s="19" t="s">
        <v>19</v>
      </c>
      <c r="F373" s="329">
        <v>3.5</v>
      </c>
      <c r="G373" s="40"/>
      <c r="H373" s="46"/>
    </row>
    <row r="374" spans="1:8" s="2" customFormat="1" ht="16.8" customHeight="1">
      <c r="A374" s="40"/>
      <c r="B374" s="46"/>
      <c r="C374" s="328" t="s">
        <v>19</v>
      </c>
      <c r="D374" s="328" t="s">
        <v>2494</v>
      </c>
      <c r="E374" s="19" t="s">
        <v>19</v>
      </c>
      <c r="F374" s="329">
        <v>3.9</v>
      </c>
      <c r="G374" s="40"/>
      <c r="H374" s="46"/>
    </row>
    <row r="375" spans="1:8" s="2" customFormat="1" ht="16.8" customHeight="1">
      <c r="A375" s="40"/>
      <c r="B375" s="46"/>
      <c r="C375" s="328" t="s">
        <v>19</v>
      </c>
      <c r="D375" s="328" t="s">
        <v>2495</v>
      </c>
      <c r="E375" s="19" t="s">
        <v>19</v>
      </c>
      <c r="F375" s="329">
        <v>6.9</v>
      </c>
      <c r="G375" s="40"/>
      <c r="H375" s="46"/>
    </row>
    <row r="376" spans="1:8" s="2" customFormat="1" ht="16.8" customHeight="1">
      <c r="A376" s="40"/>
      <c r="B376" s="46"/>
      <c r="C376" s="328" t="s">
        <v>193</v>
      </c>
      <c r="D376" s="328" t="s">
        <v>844</v>
      </c>
      <c r="E376" s="19" t="s">
        <v>19</v>
      </c>
      <c r="F376" s="329">
        <v>49.6</v>
      </c>
      <c r="G376" s="40"/>
      <c r="H376" s="46"/>
    </row>
    <row r="377" spans="1:8" s="2" customFormat="1" ht="16.8" customHeight="1">
      <c r="A377" s="40"/>
      <c r="B377" s="46"/>
      <c r="C377" s="330" t="s">
        <v>5006</v>
      </c>
      <c r="D377" s="40"/>
      <c r="E377" s="40"/>
      <c r="F377" s="40"/>
      <c r="G377" s="40"/>
      <c r="H377" s="46"/>
    </row>
    <row r="378" spans="1:8" s="2" customFormat="1" ht="16.8" customHeight="1">
      <c r="A378" s="40"/>
      <c r="B378" s="46"/>
      <c r="C378" s="328" t="s">
        <v>2485</v>
      </c>
      <c r="D378" s="328" t="s">
        <v>2486</v>
      </c>
      <c r="E378" s="19" t="s">
        <v>128</v>
      </c>
      <c r="F378" s="329">
        <v>449.613</v>
      </c>
      <c r="G378" s="40"/>
      <c r="H378" s="46"/>
    </row>
    <row r="379" spans="1:8" s="2" customFormat="1" ht="16.8" customHeight="1">
      <c r="A379" s="40"/>
      <c r="B379" s="46"/>
      <c r="C379" s="328" t="s">
        <v>812</v>
      </c>
      <c r="D379" s="328" t="s">
        <v>813</v>
      </c>
      <c r="E379" s="19" t="s">
        <v>131</v>
      </c>
      <c r="F379" s="329">
        <v>30.544</v>
      </c>
      <c r="G379" s="40"/>
      <c r="H379" s="46"/>
    </row>
    <row r="380" spans="1:8" s="2" customFormat="1" ht="16.8" customHeight="1">
      <c r="A380" s="40"/>
      <c r="B380" s="46"/>
      <c r="C380" s="328" t="s">
        <v>825</v>
      </c>
      <c r="D380" s="328" t="s">
        <v>826</v>
      </c>
      <c r="E380" s="19" t="s">
        <v>131</v>
      </c>
      <c r="F380" s="329">
        <v>36.957</v>
      </c>
      <c r="G380" s="40"/>
      <c r="H380" s="46"/>
    </row>
    <row r="381" spans="1:8" s="2" customFormat="1" ht="16.8" customHeight="1">
      <c r="A381" s="40"/>
      <c r="B381" s="46"/>
      <c r="C381" s="328" t="s">
        <v>831</v>
      </c>
      <c r="D381" s="328" t="s">
        <v>832</v>
      </c>
      <c r="E381" s="19" t="s">
        <v>131</v>
      </c>
      <c r="F381" s="329">
        <v>36.957</v>
      </c>
      <c r="G381" s="40"/>
      <c r="H381" s="46"/>
    </row>
    <row r="382" spans="1:8" s="2" customFormat="1" ht="16.8" customHeight="1">
      <c r="A382" s="40"/>
      <c r="B382" s="46"/>
      <c r="C382" s="328" t="s">
        <v>877</v>
      </c>
      <c r="D382" s="328" t="s">
        <v>878</v>
      </c>
      <c r="E382" s="19" t="s">
        <v>160</v>
      </c>
      <c r="F382" s="329">
        <v>2.223</v>
      </c>
      <c r="G382" s="40"/>
      <c r="H382" s="46"/>
    </row>
    <row r="383" spans="1:8" s="2" customFormat="1" ht="16.8" customHeight="1">
      <c r="A383" s="40"/>
      <c r="B383" s="46"/>
      <c r="C383" s="328" t="s">
        <v>1472</v>
      </c>
      <c r="D383" s="328" t="s">
        <v>1473</v>
      </c>
      <c r="E383" s="19" t="s">
        <v>128</v>
      </c>
      <c r="F383" s="329">
        <v>57.5</v>
      </c>
      <c r="G383" s="40"/>
      <c r="H383" s="46"/>
    </row>
    <row r="384" spans="1:8" s="2" customFormat="1" ht="16.8" customHeight="1">
      <c r="A384" s="40"/>
      <c r="B384" s="46"/>
      <c r="C384" s="328" t="s">
        <v>2410</v>
      </c>
      <c r="D384" s="328" t="s">
        <v>2411</v>
      </c>
      <c r="E384" s="19" t="s">
        <v>128</v>
      </c>
      <c r="F384" s="329">
        <v>438.38</v>
      </c>
      <c r="G384" s="40"/>
      <c r="H384" s="46"/>
    </row>
    <row r="385" spans="1:8" s="2" customFormat="1" ht="16.8" customHeight="1">
      <c r="A385" s="40"/>
      <c r="B385" s="46"/>
      <c r="C385" s="328" t="s">
        <v>2523</v>
      </c>
      <c r="D385" s="328" t="s">
        <v>2524</v>
      </c>
      <c r="E385" s="19" t="s">
        <v>128</v>
      </c>
      <c r="F385" s="329">
        <v>401.44</v>
      </c>
      <c r="G385" s="40"/>
      <c r="H385" s="46"/>
    </row>
    <row r="386" spans="1:8" s="2" customFormat="1" ht="16.8" customHeight="1">
      <c r="A386" s="40"/>
      <c r="B386" s="46"/>
      <c r="C386" s="328" t="s">
        <v>1632</v>
      </c>
      <c r="D386" s="328" t="s">
        <v>1633</v>
      </c>
      <c r="E386" s="19" t="s">
        <v>128</v>
      </c>
      <c r="F386" s="329">
        <v>540.014</v>
      </c>
      <c r="G386" s="40"/>
      <c r="H386" s="46"/>
    </row>
    <row r="387" spans="1:8" s="2" customFormat="1" ht="16.8" customHeight="1">
      <c r="A387" s="40"/>
      <c r="B387" s="46"/>
      <c r="C387" s="328" t="s">
        <v>1581</v>
      </c>
      <c r="D387" s="328" t="s">
        <v>1582</v>
      </c>
      <c r="E387" s="19" t="s">
        <v>128</v>
      </c>
      <c r="F387" s="329">
        <v>249.392</v>
      </c>
      <c r="G387" s="40"/>
      <c r="H387" s="46"/>
    </row>
    <row r="388" spans="1:8" s="2" customFormat="1" ht="16.8" customHeight="1">
      <c r="A388" s="40"/>
      <c r="B388" s="46"/>
      <c r="C388" s="328" t="s">
        <v>1513</v>
      </c>
      <c r="D388" s="328" t="s">
        <v>1514</v>
      </c>
      <c r="E388" s="19" t="s">
        <v>128</v>
      </c>
      <c r="F388" s="329">
        <v>138</v>
      </c>
      <c r="G388" s="40"/>
      <c r="H388" s="46"/>
    </row>
    <row r="389" spans="1:8" s="2" customFormat="1" ht="16.8" customHeight="1">
      <c r="A389" s="40"/>
      <c r="B389" s="46"/>
      <c r="C389" s="324" t="s">
        <v>195</v>
      </c>
      <c r="D389" s="325" t="s">
        <v>19</v>
      </c>
      <c r="E389" s="326" t="s">
        <v>135</v>
      </c>
      <c r="F389" s="327">
        <v>68.6</v>
      </c>
      <c r="G389" s="40"/>
      <c r="H389" s="46"/>
    </row>
    <row r="390" spans="1:8" s="2" customFormat="1" ht="16.8" customHeight="1">
      <c r="A390" s="40"/>
      <c r="B390" s="46"/>
      <c r="C390" s="328" t="s">
        <v>19</v>
      </c>
      <c r="D390" s="328" t="s">
        <v>840</v>
      </c>
      <c r="E390" s="19" t="s">
        <v>19</v>
      </c>
      <c r="F390" s="329">
        <v>0</v>
      </c>
      <c r="G390" s="40"/>
      <c r="H390" s="46"/>
    </row>
    <row r="391" spans="1:8" s="2" customFormat="1" ht="16.8" customHeight="1">
      <c r="A391" s="40"/>
      <c r="B391" s="46"/>
      <c r="C391" s="328" t="s">
        <v>19</v>
      </c>
      <c r="D391" s="328" t="s">
        <v>902</v>
      </c>
      <c r="E391" s="19" t="s">
        <v>19</v>
      </c>
      <c r="F391" s="329">
        <v>6.9</v>
      </c>
      <c r="G391" s="40"/>
      <c r="H391" s="46"/>
    </row>
    <row r="392" spans="1:8" s="2" customFormat="1" ht="16.8" customHeight="1">
      <c r="A392" s="40"/>
      <c r="B392" s="46"/>
      <c r="C392" s="328" t="s">
        <v>19</v>
      </c>
      <c r="D392" s="328" t="s">
        <v>903</v>
      </c>
      <c r="E392" s="19" t="s">
        <v>19</v>
      </c>
      <c r="F392" s="329">
        <v>14.6</v>
      </c>
      <c r="G392" s="40"/>
      <c r="H392" s="46"/>
    </row>
    <row r="393" spans="1:8" s="2" customFormat="1" ht="16.8" customHeight="1">
      <c r="A393" s="40"/>
      <c r="B393" s="46"/>
      <c r="C393" s="328" t="s">
        <v>19</v>
      </c>
      <c r="D393" s="328" t="s">
        <v>904</v>
      </c>
      <c r="E393" s="19" t="s">
        <v>19</v>
      </c>
      <c r="F393" s="329">
        <v>19.5</v>
      </c>
      <c r="G393" s="40"/>
      <c r="H393" s="46"/>
    </row>
    <row r="394" spans="1:8" s="2" customFormat="1" ht="16.8" customHeight="1">
      <c r="A394" s="40"/>
      <c r="B394" s="46"/>
      <c r="C394" s="328" t="s">
        <v>19</v>
      </c>
      <c r="D394" s="328" t="s">
        <v>905</v>
      </c>
      <c r="E394" s="19" t="s">
        <v>19</v>
      </c>
      <c r="F394" s="329">
        <v>8</v>
      </c>
      <c r="G394" s="40"/>
      <c r="H394" s="46"/>
    </row>
    <row r="395" spans="1:8" s="2" customFormat="1" ht="16.8" customHeight="1">
      <c r="A395" s="40"/>
      <c r="B395" s="46"/>
      <c r="C395" s="328" t="s">
        <v>19</v>
      </c>
      <c r="D395" s="328" t="s">
        <v>906</v>
      </c>
      <c r="E395" s="19" t="s">
        <v>19</v>
      </c>
      <c r="F395" s="329">
        <v>8.3</v>
      </c>
      <c r="G395" s="40"/>
      <c r="H395" s="46"/>
    </row>
    <row r="396" spans="1:8" s="2" customFormat="1" ht="16.8" customHeight="1">
      <c r="A396" s="40"/>
      <c r="B396" s="46"/>
      <c r="C396" s="328" t="s">
        <v>19</v>
      </c>
      <c r="D396" s="328" t="s">
        <v>907</v>
      </c>
      <c r="E396" s="19" t="s">
        <v>19</v>
      </c>
      <c r="F396" s="329">
        <v>11.3</v>
      </c>
      <c r="G396" s="40"/>
      <c r="H396" s="46"/>
    </row>
    <row r="397" spans="1:8" s="2" customFormat="1" ht="16.8" customHeight="1">
      <c r="A397" s="40"/>
      <c r="B397" s="46"/>
      <c r="C397" s="328" t="s">
        <v>195</v>
      </c>
      <c r="D397" s="328" t="s">
        <v>908</v>
      </c>
      <c r="E397" s="19" t="s">
        <v>19</v>
      </c>
      <c r="F397" s="329">
        <v>68.6</v>
      </c>
      <c r="G397" s="40"/>
      <c r="H397" s="46"/>
    </row>
    <row r="398" spans="1:8" s="2" customFormat="1" ht="16.8" customHeight="1">
      <c r="A398" s="40"/>
      <c r="B398" s="46"/>
      <c r="C398" s="330" t="s">
        <v>5006</v>
      </c>
      <c r="D398" s="40"/>
      <c r="E398" s="40"/>
      <c r="F398" s="40"/>
      <c r="G398" s="40"/>
      <c r="H398" s="46"/>
    </row>
    <row r="399" spans="1:8" s="2" customFormat="1" ht="12">
      <c r="A399" s="40"/>
      <c r="B399" s="46"/>
      <c r="C399" s="328" t="s">
        <v>898</v>
      </c>
      <c r="D399" s="328" t="s">
        <v>899</v>
      </c>
      <c r="E399" s="19" t="s">
        <v>135</v>
      </c>
      <c r="F399" s="329">
        <v>583.82</v>
      </c>
      <c r="G399" s="40"/>
      <c r="H399" s="46"/>
    </row>
    <row r="400" spans="1:8" s="2" customFormat="1" ht="16.8" customHeight="1">
      <c r="A400" s="40"/>
      <c r="B400" s="46"/>
      <c r="C400" s="328" t="s">
        <v>1632</v>
      </c>
      <c r="D400" s="328" t="s">
        <v>1633</v>
      </c>
      <c r="E400" s="19" t="s">
        <v>128</v>
      </c>
      <c r="F400" s="329">
        <v>540.014</v>
      </c>
      <c r="G400" s="40"/>
      <c r="H400" s="46"/>
    </row>
    <row r="401" spans="1:8" s="2" customFormat="1" ht="16.8" customHeight="1">
      <c r="A401" s="40"/>
      <c r="B401" s="46"/>
      <c r="C401" s="324" t="s">
        <v>197</v>
      </c>
      <c r="D401" s="325" t="s">
        <v>19</v>
      </c>
      <c r="E401" s="326" t="s">
        <v>135</v>
      </c>
      <c r="F401" s="327">
        <v>52.77</v>
      </c>
      <c r="G401" s="40"/>
      <c r="H401" s="46"/>
    </row>
    <row r="402" spans="1:8" s="2" customFormat="1" ht="16.8" customHeight="1">
      <c r="A402" s="40"/>
      <c r="B402" s="46"/>
      <c r="C402" s="328" t="s">
        <v>19</v>
      </c>
      <c r="D402" s="328" t="s">
        <v>840</v>
      </c>
      <c r="E402" s="19" t="s">
        <v>19</v>
      </c>
      <c r="F402" s="329">
        <v>0</v>
      </c>
      <c r="G402" s="40"/>
      <c r="H402" s="46"/>
    </row>
    <row r="403" spans="1:8" s="2" customFormat="1" ht="16.8" customHeight="1">
      <c r="A403" s="40"/>
      <c r="B403" s="46"/>
      <c r="C403" s="328" t="s">
        <v>19</v>
      </c>
      <c r="D403" s="328" t="s">
        <v>2433</v>
      </c>
      <c r="E403" s="19" t="s">
        <v>19</v>
      </c>
      <c r="F403" s="329">
        <v>4.5</v>
      </c>
      <c r="G403" s="40"/>
      <c r="H403" s="46"/>
    </row>
    <row r="404" spans="1:8" s="2" customFormat="1" ht="16.8" customHeight="1">
      <c r="A404" s="40"/>
      <c r="B404" s="46"/>
      <c r="C404" s="328" t="s">
        <v>19</v>
      </c>
      <c r="D404" s="328" t="s">
        <v>2434</v>
      </c>
      <c r="E404" s="19" t="s">
        <v>19</v>
      </c>
      <c r="F404" s="329">
        <v>10.84</v>
      </c>
      <c r="G404" s="40"/>
      <c r="H404" s="46"/>
    </row>
    <row r="405" spans="1:8" s="2" customFormat="1" ht="16.8" customHeight="1">
      <c r="A405" s="40"/>
      <c r="B405" s="46"/>
      <c r="C405" s="328" t="s">
        <v>19</v>
      </c>
      <c r="D405" s="328" t="s">
        <v>2435</v>
      </c>
      <c r="E405" s="19" t="s">
        <v>19</v>
      </c>
      <c r="F405" s="329">
        <v>18.7</v>
      </c>
      <c r="G405" s="40"/>
      <c r="H405" s="46"/>
    </row>
    <row r="406" spans="1:8" s="2" customFormat="1" ht="16.8" customHeight="1">
      <c r="A406" s="40"/>
      <c r="B406" s="46"/>
      <c r="C406" s="328" t="s">
        <v>19</v>
      </c>
      <c r="D406" s="328" t="s">
        <v>2436</v>
      </c>
      <c r="E406" s="19" t="s">
        <v>19</v>
      </c>
      <c r="F406" s="329">
        <v>5.24</v>
      </c>
      <c r="G406" s="40"/>
      <c r="H406" s="46"/>
    </row>
    <row r="407" spans="1:8" s="2" customFormat="1" ht="16.8" customHeight="1">
      <c r="A407" s="40"/>
      <c r="B407" s="46"/>
      <c r="C407" s="328" t="s">
        <v>19</v>
      </c>
      <c r="D407" s="328" t="s">
        <v>2437</v>
      </c>
      <c r="E407" s="19" t="s">
        <v>19</v>
      </c>
      <c r="F407" s="329">
        <v>5.07</v>
      </c>
      <c r="G407" s="40"/>
      <c r="H407" s="46"/>
    </row>
    <row r="408" spans="1:8" s="2" customFormat="1" ht="16.8" customHeight="1">
      <c r="A408" s="40"/>
      <c r="B408" s="46"/>
      <c r="C408" s="328" t="s">
        <v>19</v>
      </c>
      <c r="D408" s="328" t="s">
        <v>2438</v>
      </c>
      <c r="E408" s="19" t="s">
        <v>19</v>
      </c>
      <c r="F408" s="329">
        <v>8.42</v>
      </c>
      <c r="G408" s="40"/>
      <c r="H408" s="46"/>
    </row>
    <row r="409" spans="1:8" s="2" customFormat="1" ht="16.8" customHeight="1">
      <c r="A409" s="40"/>
      <c r="B409" s="46"/>
      <c r="C409" s="328" t="s">
        <v>197</v>
      </c>
      <c r="D409" s="328" t="s">
        <v>2439</v>
      </c>
      <c r="E409" s="19" t="s">
        <v>19</v>
      </c>
      <c r="F409" s="329">
        <v>52.77</v>
      </c>
      <c r="G409" s="40"/>
      <c r="H409" s="46"/>
    </row>
    <row r="410" spans="1:8" s="2" customFormat="1" ht="16.8" customHeight="1">
      <c r="A410" s="40"/>
      <c r="B410" s="46"/>
      <c r="C410" s="324" t="s">
        <v>199</v>
      </c>
      <c r="D410" s="325" t="s">
        <v>19</v>
      </c>
      <c r="E410" s="326" t="s">
        <v>128</v>
      </c>
      <c r="F410" s="327">
        <v>7.9</v>
      </c>
      <c r="G410" s="40"/>
      <c r="H410" s="46"/>
    </row>
    <row r="411" spans="1:8" s="2" customFormat="1" ht="16.8" customHeight="1">
      <c r="A411" s="40"/>
      <c r="B411" s="46"/>
      <c r="C411" s="328" t="s">
        <v>19</v>
      </c>
      <c r="D411" s="328" t="s">
        <v>845</v>
      </c>
      <c r="E411" s="19" t="s">
        <v>19</v>
      </c>
      <c r="F411" s="329">
        <v>0</v>
      </c>
      <c r="G411" s="40"/>
      <c r="H411" s="46"/>
    </row>
    <row r="412" spans="1:8" s="2" customFormat="1" ht="16.8" customHeight="1">
      <c r="A412" s="40"/>
      <c r="B412" s="46"/>
      <c r="C412" s="328" t="s">
        <v>19</v>
      </c>
      <c r="D412" s="328" t="s">
        <v>2370</v>
      </c>
      <c r="E412" s="19" t="s">
        <v>19</v>
      </c>
      <c r="F412" s="329">
        <v>4.1</v>
      </c>
      <c r="G412" s="40"/>
      <c r="H412" s="46"/>
    </row>
    <row r="413" spans="1:8" s="2" customFormat="1" ht="16.8" customHeight="1">
      <c r="A413" s="40"/>
      <c r="B413" s="46"/>
      <c r="C413" s="328" t="s">
        <v>19</v>
      </c>
      <c r="D413" s="328" t="s">
        <v>2371</v>
      </c>
      <c r="E413" s="19" t="s">
        <v>19</v>
      </c>
      <c r="F413" s="329">
        <v>3.8</v>
      </c>
      <c r="G413" s="40"/>
      <c r="H413" s="46"/>
    </row>
    <row r="414" spans="1:8" s="2" customFormat="1" ht="16.8" customHeight="1">
      <c r="A414" s="40"/>
      <c r="B414" s="46"/>
      <c r="C414" s="328" t="s">
        <v>199</v>
      </c>
      <c r="D414" s="328" t="s">
        <v>848</v>
      </c>
      <c r="E414" s="19" t="s">
        <v>19</v>
      </c>
      <c r="F414" s="329">
        <v>7.9</v>
      </c>
      <c r="G414" s="40"/>
      <c r="H414" s="46"/>
    </row>
    <row r="415" spans="1:8" s="2" customFormat="1" ht="16.8" customHeight="1">
      <c r="A415" s="40"/>
      <c r="B415" s="46"/>
      <c r="C415" s="330" t="s">
        <v>5006</v>
      </c>
      <c r="D415" s="40"/>
      <c r="E415" s="40"/>
      <c r="F415" s="40"/>
      <c r="G415" s="40"/>
      <c r="H415" s="46"/>
    </row>
    <row r="416" spans="1:8" s="2" customFormat="1" ht="16.8" customHeight="1">
      <c r="A416" s="40"/>
      <c r="B416" s="46"/>
      <c r="C416" s="328" t="s">
        <v>2353</v>
      </c>
      <c r="D416" s="328" t="s">
        <v>2354</v>
      </c>
      <c r="E416" s="19" t="s">
        <v>128</v>
      </c>
      <c r="F416" s="329">
        <v>42.481</v>
      </c>
      <c r="G416" s="40"/>
      <c r="H416" s="46"/>
    </row>
    <row r="417" spans="1:8" s="2" customFormat="1" ht="16.8" customHeight="1">
      <c r="A417" s="40"/>
      <c r="B417" s="46"/>
      <c r="C417" s="328" t="s">
        <v>812</v>
      </c>
      <c r="D417" s="328" t="s">
        <v>813</v>
      </c>
      <c r="E417" s="19" t="s">
        <v>131</v>
      </c>
      <c r="F417" s="329">
        <v>30.544</v>
      </c>
      <c r="G417" s="40"/>
      <c r="H417" s="46"/>
    </row>
    <row r="418" spans="1:8" s="2" customFormat="1" ht="16.8" customHeight="1">
      <c r="A418" s="40"/>
      <c r="B418" s="46"/>
      <c r="C418" s="328" t="s">
        <v>825</v>
      </c>
      <c r="D418" s="328" t="s">
        <v>826</v>
      </c>
      <c r="E418" s="19" t="s">
        <v>131</v>
      </c>
      <c r="F418" s="329">
        <v>36.957</v>
      </c>
      <c r="G418" s="40"/>
      <c r="H418" s="46"/>
    </row>
    <row r="419" spans="1:8" s="2" customFormat="1" ht="16.8" customHeight="1">
      <c r="A419" s="40"/>
      <c r="B419" s="46"/>
      <c r="C419" s="328" t="s">
        <v>831</v>
      </c>
      <c r="D419" s="328" t="s">
        <v>832</v>
      </c>
      <c r="E419" s="19" t="s">
        <v>131</v>
      </c>
      <c r="F419" s="329">
        <v>36.957</v>
      </c>
      <c r="G419" s="40"/>
      <c r="H419" s="46"/>
    </row>
    <row r="420" spans="1:8" s="2" customFormat="1" ht="16.8" customHeight="1">
      <c r="A420" s="40"/>
      <c r="B420" s="46"/>
      <c r="C420" s="328" t="s">
        <v>877</v>
      </c>
      <c r="D420" s="328" t="s">
        <v>878</v>
      </c>
      <c r="E420" s="19" t="s">
        <v>160</v>
      </c>
      <c r="F420" s="329">
        <v>2.223</v>
      </c>
      <c r="G420" s="40"/>
      <c r="H420" s="46"/>
    </row>
    <row r="421" spans="1:8" s="2" customFormat="1" ht="16.8" customHeight="1">
      <c r="A421" s="40"/>
      <c r="B421" s="46"/>
      <c r="C421" s="328" t="s">
        <v>1472</v>
      </c>
      <c r="D421" s="328" t="s">
        <v>1473</v>
      </c>
      <c r="E421" s="19" t="s">
        <v>128</v>
      </c>
      <c r="F421" s="329">
        <v>57.5</v>
      </c>
      <c r="G421" s="40"/>
      <c r="H421" s="46"/>
    </row>
    <row r="422" spans="1:8" s="2" customFormat="1" ht="12">
      <c r="A422" s="40"/>
      <c r="B422" s="46"/>
      <c r="C422" s="328" t="s">
        <v>1482</v>
      </c>
      <c r="D422" s="328" t="s">
        <v>1483</v>
      </c>
      <c r="E422" s="19" t="s">
        <v>128</v>
      </c>
      <c r="F422" s="329">
        <v>36.94</v>
      </c>
      <c r="G422" s="40"/>
      <c r="H422" s="46"/>
    </row>
    <row r="423" spans="1:8" s="2" customFormat="1" ht="16.8" customHeight="1">
      <c r="A423" s="40"/>
      <c r="B423" s="46"/>
      <c r="C423" s="328" t="s">
        <v>2387</v>
      </c>
      <c r="D423" s="328" t="s">
        <v>2388</v>
      </c>
      <c r="E423" s="19" t="s">
        <v>128</v>
      </c>
      <c r="F423" s="329">
        <v>36.94</v>
      </c>
      <c r="G423" s="40"/>
      <c r="H423" s="46"/>
    </row>
    <row r="424" spans="1:8" s="2" customFormat="1" ht="16.8" customHeight="1">
      <c r="A424" s="40"/>
      <c r="B424" s="46"/>
      <c r="C424" s="328" t="s">
        <v>2410</v>
      </c>
      <c r="D424" s="328" t="s">
        <v>2411</v>
      </c>
      <c r="E424" s="19" t="s">
        <v>128</v>
      </c>
      <c r="F424" s="329">
        <v>438.38</v>
      </c>
      <c r="G424" s="40"/>
      <c r="H424" s="46"/>
    </row>
    <row r="425" spans="1:8" s="2" customFormat="1" ht="16.8" customHeight="1">
      <c r="A425" s="40"/>
      <c r="B425" s="46"/>
      <c r="C425" s="328" t="s">
        <v>1632</v>
      </c>
      <c r="D425" s="328" t="s">
        <v>1633</v>
      </c>
      <c r="E425" s="19" t="s">
        <v>128</v>
      </c>
      <c r="F425" s="329">
        <v>540.014</v>
      </c>
      <c r="G425" s="40"/>
      <c r="H425" s="46"/>
    </row>
    <row r="426" spans="1:8" s="2" customFormat="1" ht="16.8" customHeight="1">
      <c r="A426" s="40"/>
      <c r="B426" s="46"/>
      <c r="C426" s="328" t="s">
        <v>1581</v>
      </c>
      <c r="D426" s="328" t="s">
        <v>1582</v>
      </c>
      <c r="E426" s="19" t="s">
        <v>128</v>
      </c>
      <c r="F426" s="329">
        <v>249.392</v>
      </c>
      <c r="G426" s="40"/>
      <c r="H426" s="46"/>
    </row>
    <row r="427" spans="1:8" s="2" customFormat="1" ht="16.8" customHeight="1">
      <c r="A427" s="40"/>
      <c r="B427" s="46"/>
      <c r="C427" s="328" t="s">
        <v>1513</v>
      </c>
      <c r="D427" s="328" t="s">
        <v>1514</v>
      </c>
      <c r="E427" s="19" t="s">
        <v>128</v>
      </c>
      <c r="F427" s="329">
        <v>138</v>
      </c>
      <c r="G427" s="40"/>
      <c r="H427" s="46"/>
    </row>
    <row r="428" spans="1:8" s="2" customFormat="1" ht="16.8" customHeight="1">
      <c r="A428" s="40"/>
      <c r="B428" s="46"/>
      <c r="C428" s="324" t="s">
        <v>201</v>
      </c>
      <c r="D428" s="325" t="s">
        <v>19</v>
      </c>
      <c r="E428" s="326" t="s">
        <v>135</v>
      </c>
      <c r="F428" s="327">
        <v>16.1</v>
      </c>
      <c r="G428" s="40"/>
      <c r="H428" s="46"/>
    </row>
    <row r="429" spans="1:8" s="2" customFormat="1" ht="16.8" customHeight="1">
      <c r="A429" s="40"/>
      <c r="B429" s="46"/>
      <c r="C429" s="328" t="s">
        <v>19</v>
      </c>
      <c r="D429" s="328" t="s">
        <v>845</v>
      </c>
      <c r="E429" s="19" t="s">
        <v>19</v>
      </c>
      <c r="F429" s="329">
        <v>0</v>
      </c>
      <c r="G429" s="40"/>
      <c r="H429" s="46"/>
    </row>
    <row r="430" spans="1:8" s="2" customFormat="1" ht="16.8" customHeight="1">
      <c r="A430" s="40"/>
      <c r="B430" s="46"/>
      <c r="C430" s="328" t="s">
        <v>19</v>
      </c>
      <c r="D430" s="328" t="s">
        <v>936</v>
      </c>
      <c r="E430" s="19" t="s">
        <v>19</v>
      </c>
      <c r="F430" s="329">
        <v>8.2</v>
      </c>
      <c r="G430" s="40"/>
      <c r="H430" s="46"/>
    </row>
    <row r="431" spans="1:8" s="2" customFormat="1" ht="16.8" customHeight="1">
      <c r="A431" s="40"/>
      <c r="B431" s="46"/>
      <c r="C431" s="328" t="s">
        <v>19</v>
      </c>
      <c r="D431" s="328" t="s">
        <v>937</v>
      </c>
      <c r="E431" s="19" t="s">
        <v>19</v>
      </c>
      <c r="F431" s="329">
        <v>7.9</v>
      </c>
      <c r="G431" s="40"/>
      <c r="H431" s="46"/>
    </row>
    <row r="432" spans="1:8" s="2" customFormat="1" ht="16.8" customHeight="1">
      <c r="A432" s="40"/>
      <c r="B432" s="46"/>
      <c r="C432" s="328" t="s">
        <v>201</v>
      </c>
      <c r="D432" s="328" t="s">
        <v>938</v>
      </c>
      <c r="E432" s="19" t="s">
        <v>19</v>
      </c>
      <c r="F432" s="329">
        <v>16.1</v>
      </c>
      <c r="G432" s="40"/>
      <c r="H432" s="46"/>
    </row>
    <row r="433" spans="1:8" s="2" customFormat="1" ht="16.8" customHeight="1">
      <c r="A433" s="40"/>
      <c r="B433" s="46"/>
      <c r="C433" s="330" t="s">
        <v>5006</v>
      </c>
      <c r="D433" s="40"/>
      <c r="E433" s="40"/>
      <c r="F433" s="40"/>
      <c r="G433" s="40"/>
      <c r="H433" s="46"/>
    </row>
    <row r="434" spans="1:8" s="2" customFormat="1" ht="12">
      <c r="A434" s="40"/>
      <c r="B434" s="46"/>
      <c r="C434" s="328" t="s">
        <v>898</v>
      </c>
      <c r="D434" s="328" t="s">
        <v>899</v>
      </c>
      <c r="E434" s="19" t="s">
        <v>135</v>
      </c>
      <c r="F434" s="329">
        <v>583.82</v>
      </c>
      <c r="G434" s="40"/>
      <c r="H434" s="46"/>
    </row>
    <row r="435" spans="1:8" s="2" customFormat="1" ht="16.8" customHeight="1">
      <c r="A435" s="40"/>
      <c r="B435" s="46"/>
      <c r="C435" s="328" t="s">
        <v>1632</v>
      </c>
      <c r="D435" s="328" t="s">
        <v>1633</v>
      </c>
      <c r="E435" s="19" t="s">
        <v>128</v>
      </c>
      <c r="F435" s="329">
        <v>540.014</v>
      </c>
      <c r="G435" s="40"/>
      <c r="H435" s="46"/>
    </row>
    <row r="436" spans="1:8" s="2" customFormat="1" ht="16.8" customHeight="1">
      <c r="A436" s="40"/>
      <c r="B436" s="46"/>
      <c r="C436" s="324" t="s">
        <v>203</v>
      </c>
      <c r="D436" s="325" t="s">
        <v>19</v>
      </c>
      <c r="E436" s="326" t="s">
        <v>135</v>
      </c>
      <c r="F436" s="327">
        <v>14.7</v>
      </c>
      <c r="G436" s="40"/>
      <c r="H436" s="46"/>
    </row>
    <row r="437" spans="1:8" s="2" customFormat="1" ht="16.8" customHeight="1">
      <c r="A437" s="40"/>
      <c r="B437" s="46"/>
      <c r="C437" s="328" t="s">
        <v>19</v>
      </c>
      <c r="D437" s="328" t="s">
        <v>2396</v>
      </c>
      <c r="E437" s="19" t="s">
        <v>19</v>
      </c>
      <c r="F437" s="329">
        <v>7.5</v>
      </c>
      <c r="G437" s="40"/>
      <c r="H437" s="46"/>
    </row>
    <row r="438" spans="1:8" s="2" customFormat="1" ht="16.8" customHeight="1">
      <c r="A438" s="40"/>
      <c r="B438" s="46"/>
      <c r="C438" s="328" t="s">
        <v>19</v>
      </c>
      <c r="D438" s="328" t="s">
        <v>2397</v>
      </c>
      <c r="E438" s="19" t="s">
        <v>19</v>
      </c>
      <c r="F438" s="329">
        <v>7.2</v>
      </c>
      <c r="G438" s="40"/>
      <c r="H438" s="46"/>
    </row>
    <row r="439" spans="1:8" s="2" customFormat="1" ht="16.8" customHeight="1">
      <c r="A439" s="40"/>
      <c r="B439" s="46"/>
      <c r="C439" s="328" t="s">
        <v>203</v>
      </c>
      <c r="D439" s="328" t="s">
        <v>2398</v>
      </c>
      <c r="E439" s="19" t="s">
        <v>19</v>
      </c>
      <c r="F439" s="329">
        <v>14.7</v>
      </c>
      <c r="G439" s="40"/>
      <c r="H439" s="46"/>
    </row>
    <row r="440" spans="1:8" s="2" customFormat="1" ht="16.8" customHeight="1">
      <c r="A440" s="40"/>
      <c r="B440" s="46"/>
      <c r="C440" s="324" t="s">
        <v>205</v>
      </c>
      <c r="D440" s="325" t="s">
        <v>19</v>
      </c>
      <c r="E440" s="326" t="s">
        <v>128</v>
      </c>
      <c r="F440" s="327">
        <v>36.3</v>
      </c>
      <c r="G440" s="40"/>
      <c r="H440" s="46"/>
    </row>
    <row r="441" spans="1:8" s="2" customFormat="1" ht="16.8" customHeight="1">
      <c r="A441" s="40"/>
      <c r="B441" s="46"/>
      <c r="C441" s="328" t="s">
        <v>19</v>
      </c>
      <c r="D441" s="328" t="s">
        <v>583</v>
      </c>
      <c r="E441" s="19" t="s">
        <v>19</v>
      </c>
      <c r="F441" s="329">
        <v>36.3</v>
      </c>
      <c r="G441" s="40"/>
      <c r="H441" s="46"/>
    </row>
    <row r="442" spans="1:8" s="2" customFormat="1" ht="16.8" customHeight="1">
      <c r="A442" s="40"/>
      <c r="B442" s="46"/>
      <c r="C442" s="328" t="s">
        <v>205</v>
      </c>
      <c r="D442" s="328" t="s">
        <v>336</v>
      </c>
      <c r="E442" s="19" t="s">
        <v>19</v>
      </c>
      <c r="F442" s="329">
        <v>36.3</v>
      </c>
      <c r="G442" s="40"/>
      <c r="H442" s="46"/>
    </row>
    <row r="443" spans="1:8" s="2" customFormat="1" ht="16.8" customHeight="1">
      <c r="A443" s="40"/>
      <c r="B443" s="46"/>
      <c r="C443" s="330" t="s">
        <v>5006</v>
      </c>
      <c r="D443" s="40"/>
      <c r="E443" s="40"/>
      <c r="F443" s="40"/>
      <c r="G443" s="40"/>
      <c r="H443" s="46"/>
    </row>
    <row r="444" spans="1:8" s="2" customFormat="1" ht="12">
      <c r="A444" s="40"/>
      <c r="B444" s="46"/>
      <c r="C444" s="328" t="s">
        <v>579</v>
      </c>
      <c r="D444" s="328" t="s">
        <v>580</v>
      </c>
      <c r="E444" s="19" t="s">
        <v>128</v>
      </c>
      <c r="F444" s="329">
        <v>36.3</v>
      </c>
      <c r="G444" s="40"/>
      <c r="H444" s="46"/>
    </row>
    <row r="445" spans="1:8" s="2" customFormat="1" ht="16.8" customHeight="1">
      <c r="A445" s="40"/>
      <c r="B445" s="46"/>
      <c r="C445" s="328" t="s">
        <v>392</v>
      </c>
      <c r="D445" s="328" t="s">
        <v>393</v>
      </c>
      <c r="E445" s="19" t="s">
        <v>128</v>
      </c>
      <c r="F445" s="329">
        <v>83.05</v>
      </c>
      <c r="G445" s="40"/>
      <c r="H445" s="46"/>
    </row>
    <row r="446" spans="1:8" s="2" customFormat="1" ht="16.8" customHeight="1">
      <c r="A446" s="40"/>
      <c r="B446" s="46"/>
      <c r="C446" s="328" t="s">
        <v>558</v>
      </c>
      <c r="D446" s="328" t="s">
        <v>559</v>
      </c>
      <c r="E446" s="19" t="s">
        <v>128</v>
      </c>
      <c r="F446" s="329">
        <v>36.3</v>
      </c>
      <c r="G446" s="40"/>
      <c r="H446" s="46"/>
    </row>
    <row r="447" spans="1:8" s="2" customFormat="1" ht="16.8" customHeight="1">
      <c r="A447" s="40"/>
      <c r="B447" s="46"/>
      <c r="C447" s="328" t="s">
        <v>569</v>
      </c>
      <c r="D447" s="328" t="s">
        <v>570</v>
      </c>
      <c r="E447" s="19" t="s">
        <v>128</v>
      </c>
      <c r="F447" s="329">
        <v>18.876</v>
      </c>
      <c r="G447" s="40"/>
      <c r="H447" s="46"/>
    </row>
    <row r="448" spans="1:8" s="2" customFormat="1" ht="16.8" customHeight="1">
      <c r="A448" s="40"/>
      <c r="B448" s="46"/>
      <c r="C448" s="328" t="s">
        <v>575</v>
      </c>
      <c r="D448" s="328" t="s">
        <v>576</v>
      </c>
      <c r="E448" s="19" t="s">
        <v>128</v>
      </c>
      <c r="F448" s="329">
        <v>18.876</v>
      </c>
      <c r="G448" s="40"/>
      <c r="H448" s="46"/>
    </row>
    <row r="449" spans="1:8" s="2" customFormat="1" ht="16.8" customHeight="1">
      <c r="A449" s="40"/>
      <c r="B449" s="46"/>
      <c r="C449" s="324" t="s">
        <v>207</v>
      </c>
      <c r="D449" s="325" t="s">
        <v>19</v>
      </c>
      <c r="E449" s="326" t="s">
        <v>128</v>
      </c>
      <c r="F449" s="327">
        <v>65.14</v>
      </c>
      <c r="G449" s="40"/>
      <c r="H449" s="46"/>
    </row>
    <row r="450" spans="1:8" s="2" customFormat="1" ht="16.8" customHeight="1">
      <c r="A450" s="40"/>
      <c r="B450" s="46"/>
      <c r="C450" s="328" t="s">
        <v>19</v>
      </c>
      <c r="D450" s="328" t="s">
        <v>867</v>
      </c>
      <c r="E450" s="19" t="s">
        <v>19</v>
      </c>
      <c r="F450" s="329">
        <v>0</v>
      </c>
      <c r="G450" s="40"/>
      <c r="H450" s="46"/>
    </row>
    <row r="451" spans="1:8" s="2" customFormat="1" ht="16.8" customHeight="1">
      <c r="A451" s="40"/>
      <c r="B451" s="46"/>
      <c r="C451" s="328" t="s">
        <v>19</v>
      </c>
      <c r="D451" s="328" t="s">
        <v>2554</v>
      </c>
      <c r="E451" s="19" t="s">
        <v>19</v>
      </c>
      <c r="F451" s="329">
        <v>4.82</v>
      </c>
      <c r="G451" s="40"/>
      <c r="H451" s="46"/>
    </row>
    <row r="452" spans="1:8" s="2" customFormat="1" ht="16.8" customHeight="1">
      <c r="A452" s="40"/>
      <c r="B452" s="46"/>
      <c r="C452" s="328" t="s">
        <v>19</v>
      </c>
      <c r="D452" s="328" t="s">
        <v>2555</v>
      </c>
      <c r="E452" s="19" t="s">
        <v>19</v>
      </c>
      <c r="F452" s="329">
        <v>15.32</v>
      </c>
      <c r="G452" s="40"/>
      <c r="H452" s="46"/>
    </row>
    <row r="453" spans="1:8" s="2" customFormat="1" ht="16.8" customHeight="1">
      <c r="A453" s="40"/>
      <c r="B453" s="46"/>
      <c r="C453" s="328" t="s">
        <v>19</v>
      </c>
      <c r="D453" s="328" t="s">
        <v>2556</v>
      </c>
      <c r="E453" s="19" t="s">
        <v>19</v>
      </c>
      <c r="F453" s="329">
        <v>45</v>
      </c>
      <c r="G453" s="40"/>
      <c r="H453" s="46"/>
    </row>
    <row r="454" spans="1:8" s="2" customFormat="1" ht="16.8" customHeight="1">
      <c r="A454" s="40"/>
      <c r="B454" s="46"/>
      <c r="C454" s="328" t="s">
        <v>207</v>
      </c>
      <c r="D454" s="328" t="s">
        <v>480</v>
      </c>
      <c r="E454" s="19" t="s">
        <v>19</v>
      </c>
      <c r="F454" s="329">
        <v>65.14</v>
      </c>
      <c r="G454" s="40"/>
      <c r="H454" s="46"/>
    </row>
    <row r="455" spans="1:8" s="2" customFormat="1" ht="16.8" customHeight="1">
      <c r="A455" s="40"/>
      <c r="B455" s="46"/>
      <c r="C455" s="330" t="s">
        <v>5006</v>
      </c>
      <c r="D455" s="40"/>
      <c r="E455" s="40"/>
      <c r="F455" s="40"/>
      <c r="G455" s="40"/>
      <c r="H455" s="46"/>
    </row>
    <row r="456" spans="1:8" s="2" customFormat="1" ht="16.8" customHeight="1">
      <c r="A456" s="40"/>
      <c r="B456" s="46"/>
      <c r="C456" s="328" t="s">
        <v>2550</v>
      </c>
      <c r="D456" s="328" t="s">
        <v>2551</v>
      </c>
      <c r="E456" s="19" t="s">
        <v>128</v>
      </c>
      <c r="F456" s="329">
        <v>65.14</v>
      </c>
      <c r="G456" s="40"/>
      <c r="H456" s="46"/>
    </row>
    <row r="457" spans="1:8" s="2" customFormat="1" ht="16.8" customHeight="1">
      <c r="A457" s="40"/>
      <c r="B457" s="46"/>
      <c r="C457" s="328" t="s">
        <v>812</v>
      </c>
      <c r="D457" s="328" t="s">
        <v>813</v>
      </c>
      <c r="E457" s="19" t="s">
        <v>131</v>
      </c>
      <c r="F457" s="329">
        <v>30.544</v>
      </c>
      <c r="G457" s="40"/>
      <c r="H457" s="46"/>
    </row>
    <row r="458" spans="1:8" s="2" customFormat="1" ht="16.8" customHeight="1">
      <c r="A458" s="40"/>
      <c r="B458" s="46"/>
      <c r="C458" s="328" t="s">
        <v>819</v>
      </c>
      <c r="D458" s="328" t="s">
        <v>820</v>
      </c>
      <c r="E458" s="19" t="s">
        <v>131</v>
      </c>
      <c r="F458" s="329">
        <v>7.817</v>
      </c>
      <c r="G458" s="40"/>
      <c r="H458" s="46"/>
    </row>
    <row r="459" spans="1:8" s="2" customFormat="1" ht="16.8" customHeight="1">
      <c r="A459" s="40"/>
      <c r="B459" s="46"/>
      <c r="C459" s="328" t="s">
        <v>825</v>
      </c>
      <c r="D459" s="328" t="s">
        <v>826</v>
      </c>
      <c r="E459" s="19" t="s">
        <v>131</v>
      </c>
      <c r="F459" s="329">
        <v>36.957</v>
      </c>
      <c r="G459" s="40"/>
      <c r="H459" s="46"/>
    </row>
    <row r="460" spans="1:8" s="2" customFormat="1" ht="16.8" customHeight="1">
      <c r="A460" s="40"/>
      <c r="B460" s="46"/>
      <c r="C460" s="328" t="s">
        <v>831</v>
      </c>
      <c r="D460" s="328" t="s">
        <v>832</v>
      </c>
      <c r="E460" s="19" t="s">
        <v>131</v>
      </c>
      <c r="F460" s="329">
        <v>36.957</v>
      </c>
      <c r="G460" s="40"/>
      <c r="H460" s="46"/>
    </row>
    <row r="461" spans="1:8" s="2" customFormat="1" ht="16.8" customHeight="1">
      <c r="A461" s="40"/>
      <c r="B461" s="46"/>
      <c r="C461" s="328" t="s">
        <v>877</v>
      </c>
      <c r="D461" s="328" t="s">
        <v>878</v>
      </c>
      <c r="E461" s="19" t="s">
        <v>160</v>
      </c>
      <c r="F461" s="329">
        <v>2.223</v>
      </c>
      <c r="G461" s="40"/>
      <c r="H461" s="46"/>
    </row>
    <row r="462" spans="1:8" s="2" customFormat="1" ht="16.8" customHeight="1">
      <c r="A462" s="40"/>
      <c r="B462" s="46"/>
      <c r="C462" s="328" t="s">
        <v>1528</v>
      </c>
      <c r="D462" s="328" t="s">
        <v>1529</v>
      </c>
      <c r="E462" s="19" t="s">
        <v>128</v>
      </c>
      <c r="F462" s="329">
        <v>65.14</v>
      </c>
      <c r="G462" s="40"/>
      <c r="H462" s="46"/>
    </row>
    <row r="463" spans="1:8" s="2" customFormat="1" ht="16.8" customHeight="1">
      <c r="A463" s="40"/>
      <c r="B463" s="46"/>
      <c r="C463" s="328" t="s">
        <v>2545</v>
      </c>
      <c r="D463" s="328" t="s">
        <v>2546</v>
      </c>
      <c r="E463" s="19" t="s">
        <v>128</v>
      </c>
      <c r="F463" s="329">
        <v>65.14</v>
      </c>
      <c r="G463" s="40"/>
      <c r="H463" s="46"/>
    </row>
    <row r="464" spans="1:8" s="2" customFormat="1" ht="16.8" customHeight="1">
      <c r="A464" s="40"/>
      <c r="B464" s="46"/>
      <c r="C464" s="324" t="s">
        <v>209</v>
      </c>
      <c r="D464" s="325" t="s">
        <v>19</v>
      </c>
      <c r="E464" s="326" t="s">
        <v>135</v>
      </c>
      <c r="F464" s="327">
        <v>58.4</v>
      </c>
      <c r="G464" s="40"/>
      <c r="H464" s="46"/>
    </row>
    <row r="465" spans="1:8" s="2" customFormat="1" ht="16.8" customHeight="1">
      <c r="A465" s="40"/>
      <c r="B465" s="46"/>
      <c r="C465" s="328" t="s">
        <v>19</v>
      </c>
      <c r="D465" s="328" t="s">
        <v>867</v>
      </c>
      <c r="E465" s="19" t="s">
        <v>19</v>
      </c>
      <c r="F465" s="329">
        <v>0</v>
      </c>
      <c r="G465" s="40"/>
      <c r="H465" s="46"/>
    </row>
    <row r="466" spans="1:8" s="2" customFormat="1" ht="16.8" customHeight="1">
      <c r="A466" s="40"/>
      <c r="B466" s="46"/>
      <c r="C466" s="328" t="s">
        <v>19</v>
      </c>
      <c r="D466" s="328" t="s">
        <v>949</v>
      </c>
      <c r="E466" s="19" t="s">
        <v>19</v>
      </c>
      <c r="F466" s="329">
        <v>10</v>
      </c>
      <c r="G466" s="40"/>
      <c r="H466" s="46"/>
    </row>
    <row r="467" spans="1:8" s="2" customFormat="1" ht="16.8" customHeight="1">
      <c r="A467" s="40"/>
      <c r="B467" s="46"/>
      <c r="C467" s="328" t="s">
        <v>19</v>
      </c>
      <c r="D467" s="328" t="s">
        <v>950</v>
      </c>
      <c r="E467" s="19" t="s">
        <v>19</v>
      </c>
      <c r="F467" s="329">
        <v>16.8</v>
      </c>
      <c r="G467" s="40"/>
      <c r="H467" s="46"/>
    </row>
    <row r="468" spans="1:8" s="2" customFormat="1" ht="16.8" customHeight="1">
      <c r="A468" s="40"/>
      <c r="B468" s="46"/>
      <c r="C468" s="328" t="s">
        <v>19</v>
      </c>
      <c r="D468" s="328" t="s">
        <v>951</v>
      </c>
      <c r="E468" s="19" t="s">
        <v>19</v>
      </c>
      <c r="F468" s="329">
        <v>31.6</v>
      </c>
      <c r="G468" s="40"/>
      <c r="H468" s="46"/>
    </row>
    <row r="469" spans="1:8" s="2" customFormat="1" ht="16.8" customHeight="1">
      <c r="A469" s="40"/>
      <c r="B469" s="46"/>
      <c r="C469" s="328" t="s">
        <v>209</v>
      </c>
      <c r="D469" s="328" t="s">
        <v>952</v>
      </c>
      <c r="E469" s="19" t="s">
        <v>19</v>
      </c>
      <c r="F469" s="329">
        <v>58.4</v>
      </c>
      <c r="G469" s="40"/>
      <c r="H469" s="46"/>
    </row>
    <row r="470" spans="1:8" s="2" customFormat="1" ht="16.8" customHeight="1">
      <c r="A470" s="40"/>
      <c r="B470" s="46"/>
      <c r="C470" s="324" t="s">
        <v>2565</v>
      </c>
      <c r="D470" s="325" t="s">
        <v>2565</v>
      </c>
      <c r="E470" s="326" t="s">
        <v>19</v>
      </c>
      <c r="F470" s="327">
        <v>52.26</v>
      </c>
      <c r="G470" s="40"/>
      <c r="H470" s="46"/>
    </row>
    <row r="471" spans="1:8" s="2" customFormat="1" ht="16.8" customHeight="1">
      <c r="A471" s="40"/>
      <c r="B471" s="46"/>
      <c r="C471" s="328" t="s">
        <v>19</v>
      </c>
      <c r="D471" s="328" t="s">
        <v>867</v>
      </c>
      <c r="E471" s="19" t="s">
        <v>19</v>
      </c>
      <c r="F471" s="329">
        <v>0</v>
      </c>
      <c r="G471" s="40"/>
      <c r="H471" s="46"/>
    </row>
    <row r="472" spans="1:8" s="2" customFormat="1" ht="16.8" customHeight="1">
      <c r="A472" s="40"/>
      <c r="B472" s="46"/>
      <c r="C472" s="328" t="s">
        <v>19</v>
      </c>
      <c r="D472" s="328" t="s">
        <v>2562</v>
      </c>
      <c r="E472" s="19" t="s">
        <v>19</v>
      </c>
      <c r="F472" s="329">
        <v>7.93</v>
      </c>
      <c r="G472" s="40"/>
      <c r="H472" s="46"/>
    </row>
    <row r="473" spans="1:8" s="2" customFormat="1" ht="16.8" customHeight="1">
      <c r="A473" s="40"/>
      <c r="B473" s="46"/>
      <c r="C473" s="328" t="s">
        <v>19</v>
      </c>
      <c r="D473" s="328" t="s">
        <v>2563</v>
      </c>
      <c r="E473" s="19" t="s">
        <v>19</v>
      </c>
      <c r="F473" s="329">
        <v>13.73</v>
      </c>
      <c r="G473" s="40"/>
      <c r="H473" s="46"/>
    </row>
    <row r="474" spans="1:8" s="2" customFormat="1" ht="16.8" customHeight="1">
      <c r="A474" s="40"/>
      <c r="B474" s="46"/>
      <c r="C474" s="328" t="s">
        <v>19</v>
      </c>
      <c r="D474" s="328" t="s">
        <v>2564</v>
      </c>
      <c r="E474" s="19" t="s">
        <v>19</v>
      </c>
      <c r="F474" s="329">
        <v>30.6</v>
      </c>
      <c r="G474" s="40"/>
      <c r="H474" s="46"/>
    </row>
    <row r="475" spans="1:8" s="2" customFormat="1" ht="16.8" customHeight="1">
      <c r="A475" s="40"/>
      <c r="B475" s="46"/>
      <c r="C475" s="328" t="s">
        <v>2565</v>
      </c>
      <c r="D475" s="328" t="s">
        <v>480</v>
      </c>
      <c r="E475" s="19" t="s">
        <v>19</v>
      </c>
      <c r="F475" s="329">
        <v>52.26</v>
      </c>
      <c r="G475" s="40"/>
      <c r="H475" s="46"/>
    </row>
    <row r="476" spans="1:8" s="2" customFormat="1" ht="16.8" customHeight="1">
      <c r="A476" s="40"/>
      <c r="B476" s="46"/>
      <c r="C476" s="324" t="s">
        <v>211</v>
      </c>
      <c r="D476" s="325" t="s">
        <v>19</v>
      </c>
      <c r="E476" s="326" t="s">
        <v>128</v>
      </c>
      <c r="F476" s="327">
        <v>292.94</v>
      </c>
      <c r="G476" s="40"/>
      <c r="H476" s="46"/>
    </row>
    <row r="477" spans="1:8" s="2" customFormat="1" ht="16.8" customHeight="1">
      <c r="A477" s="40"/>
      <c r="B477" s="46"/>
      <c r="C477" s="328" t="s">
        <v>19</v>
      </c>
      <c r="D477" s="328" t="s">
        <v>849</v>
      </c>
      <c r="E477" s="19" t="s">
        <v>19</v>
      </c>
      <c r="F477" s="329">
        <v>0</v>
      </c>
      <c r="G477" s="40"/>
      <c r="H477" s="46"/>
    </row>
    <row r="478" spans="1:8" s="2" customFormat="1" ht="16.8" customHeight="1">
      <c r="A478" s="40"/>
      <c r="B478" s="46"/>
      <c r="C478" s="328" t="s">
        <v>19</v>
      </c>
      <c r="D478" s="328" t="s">
        <v>2496</v>
      </c>
      <c r="E478" s="19" t="s">
        <v>19</v>
      </c>
      <c r="F478" s="329">
        <v>3.2</v>
      </c>
      <c r="G478" s="40"/>
      <c r="H478" s="46"/>
    </row>
    <row r="479" spans="1:8" s="2" customFormat="1" ht="16.8" customHeight="1">
      <c r="A479" s="40"/>
      <c r="B479" s="46"/>
      <c r="C479" s="328" t="s">
        <v>19</v>
      </c>
      <c r="D479" s="328" t="s">
        <v>2497</v>
      </c>
      <c r="E479" s="19" t="s">
        <v>19</v>
      </c>
      <c r="F479" s="329">
        <v>12.07</v>
      </c>
      <c r="G479" s="40"/>
      <c r="H479" s="46"/>
    </row>
    <row r="480" spans="1:8" s="2" customFormat="1" ht="16.8" customHeight="1">
      <c r="A480" s="40"/>
      <c r="B480" s="46"/>
      <c r="C480" s="328" t="s">
        <v>19</v>
      </c>
      <c r="D480" s="328" t="s">
        <v>2498</v>
      </c>
      <c r="E480" s="19" t="s">
        <v>19</v>
      </c>
      <c r="F480" s="329">
        <v>20.4</v>
      </c>
      <c r="G480" s="40"/>
      <c r="H480" s="46"/>
    </row>
    <row r="481" spans="1:8" s="2" customFormat="1" ht="16.8" customHeight="1">
      <c r="A481" s="40"/>
      <c r="B481" s="46"/>
      <c r="C481" s="328" t="s">
        <v>19</v>
      </c>
      <c r="D481" s="328" t="s">
        <v>2499</v>
      </c>
      <c r="E481" s="19" t="s">
        <v>19</v>
      </c>
      <c r="F481" s="329">
        <v>3.4</v>
      </c>
      <c r="G481" s="40"/>
      <c r="H481" s="46"/>
    </row>
    <row r="482" spans="1:8" s="2" customFormat="1" ht="16.8" customHeight="1">
      <c r="A482" s="40"/>
      <c r="B482" s="46"/>
      <c r="C482" s="328" t="s">
        <v>19</v>
      </c>
      <c r="D482" s="328" t="s">
        <v>2500</v>
      </c>
      <c r="E482" s="19" t="s">
        <v>19</v>
      </c>
      <c r="F482" s="329">
        <v>4.3</v>
      </c>
      <c r="G482" s="40"/>
      <c r="H482" s="46"/>
    </row>
    <row r="483" spans="1:8" s="2" customFormat="1" ht="16.8" customHeight="1">
      <c r="A483" s="40"/>
      <c r="B483" s="46"/>
      <c r="C483" s="328" t="s">
        <v>19</v>
      </c>
      <c r="D483" s="328" t="s">
        <v>2501</v>
      </c>
      <c r="E483" s="19" t="s">
        <v>19</v>
      </c>
      <c r="F483" s="329">
        <v>6.94</v>
      </c>
      <c r="G483" s="40"/>
      <c r="H483" s="46"/>
    </row>
    <row r="484" spans="1:8" s="2" customFormat="1" ht="16.8" customHeight="1">
      <c r="A484" s="40"/>
      <c r="B484" s="46"/>
      <c r="C484" s="328" t="s">
        <v>19</v>
      </c>
      <c r="D484" s="328" t="s">
        <v>2502</v>
      </c>
      <c r="E484" s="19" t="s">
        <v>19</v>
      </c>
      <c r="F484" s="329">
        <v>24.9</v>
      </c>
      <c r="G484" s="40"/>
      <c r="H484" s="46"/>
    </row>
    <row r="485" spans="1:8" s="2" customFormat="1" ht="16.8" customHeight="1">
      <c r="A485" s="40"/>
      <c r="B485" s="46"/>
      <c r="C485" s="328" t="s">
        <v>19</v>
      </c>
      <c r="D485" s="328" t="s">
        <v>2503</v>
      </c>
      <c r="E485" s="19" t="s">
        <v>19</v>
      </c>
      <c r="F485" s="329">
        <v>13.63</v>
      </c>
      <c r="G485" s="40"/>
      <c r="H485" s="46"/>
    </row>
    <row r="486" spans="1:8" s="2" customFormat="1" ht="16.8" customHeight="1">
      <c r="A486" s="40"/>
      <c r="B486" s="46"/>
      <c r="C486" s="328" t="s">
        <v>19</v>
      </c>
      <c r="D486" s="328" t="s">
        <v>2504</v>
      </c>
      <c r="E486" s="19" t="s">
        <v>19</v>
      </c>
      <c r="F486" s="329">
        <v>23.8</v>
      </c>
      <c r="G486" s="40"/>
      <c r="H486" s="46"/>
    </row>
    <row r="487" spans="1:8" s="2" customFormat="1" ht="16.8" customHeight="1">
      <c r="A487" s="40"/>
      <c r="B487" s="46"/>
      <c r="C487" s="328" t="s">
        <v>19</v>
      </c>
      <c r="D487" s="328" t="s">
        <v>2505</v>
      </c>
      <c r="E487" s="19" t="s">
        <v>19</v>
      </c>
      <c r="F487" s="329">
        <v>14.6</v>
      </c>
      <c r="G487" s="40"/>
      <c r="H487" s="46"/>
    </row>
    <row r="488" spans="1:8" s="2" customFormat="1" ht="16.8" customHeight="1">
      <c r="A488" s="40"/>
      <c r="B488" s="46"/>
      <c r="C488" s="328" t="s">
        <v>19</v>
      </c>
      <c r="D488" s="328" t="s">
        <v>2506</v>
      </c>
      <c r="E488" s="19" t="s">
        <v>19</v>
      </c>
      <c r="F488" s="329">
        <v>17.8</v>
      </c>
      <c r="G488" s="40"/>
      <c r="H488" s="46"/>
    </row>
    <row r="489" spans="1:8" s="2" customFormat="1" ht="16.8" customHeight="1">
      <c r="A489" s="40"/>
      <c r="B489" s="46"/>
      <c r="C489" s="328" t="s">
        <v>19</v>
      </c>
      <c r="D489" s="328" t="s">
        <v>2507</v>
      </c>
      <c r="E489" s="19" t="s">
        <v>19</v>
      </c>
      <c r="F489" s="329">
        <v>9.3</v>
      </c>
      <c r="G489" s="40"/>
      <c r="H489" s="46"/>
    </row>
    <row r="490" spans="1:8" s="2" customFormat="1" ht="16.8" customHeight="1">
      <c r="A490" s="40"/>
      <c r="B490" s="46"/>
      <c r="C490" s="328" t="s">
        <v>19</v>
      </c>
      <c r="D490" s="328" t="s">
        <v>2508</v>
      </c>
      <c r="E490" s="19" t="s">
        <v>19</v>
      </c>
      <c r="F490" s="329">
        <v>24</v>
      </c>
      <c r="G490" s="40"/>
      <c r="H490" s="46"/>
    </row>
    <row r="491" spans="1:8" s="2" customFormat="1" ht="16.8" customHeight="1">
      <c r="A491" s="40"/>
      <c r="B491" s="46"/>
      <c r="C491" s="328" t="s">
        <v>19</v>
      </c>
      <c r="D491" s="328" t="s">
        <v>2509</v>
      </c>
      <c r="E491" s="19" t="s">
        <v>19</v>
      </c>
      <c r="F491" s="329">
        <v>22.5</v>
      </c>
      <c r="G491" s="40"/>
      <c r="H491" s="46"/>
    </row>
    <row r="492" spans="1:8" s="2" customFormat="1" ht="16.8" customHeight="1">
      <c r="A492" s="40"/>
      <c r="B492" s="46"/>
      <c r="C492" s="328" t="s">
        <v>19</v>
      </c>
      <c r="D492" s="328" t="s">
        <v>2510</v>
      </c>
      <c r="E492" s="19" t="s">
        <v>19</v>
      </c>
      <c r="F492" s="329">
        <v>5.6</v>
      </c>
      <c r="G492" s="40"/>
      <c r="H492" s="46"/>
    </row>
    <row r="493" spans="1:8" s="2" customFormat="1" ht="16.8" customHeight="1">
      <c r="A493" s="40"/>
      <c r="B493" s="46"/>
      <c r="C493" s="328" t="s">
        <v>19</v>
      </c>
      <c r="D493" s="328" t="s">
        <v>2511</v>
      </c>
      <c r="E493" s="19" t="s">
        <v>19</v>
      </c>
      <c r="F493" s="329">
        <v>27.9</v>
      </c>
      <c r="G493" s="40"/>
      <c r="H493" s="46"/>
    </row>
    <row r="494" spans="1:8" s="2" customFormat="1" ht="16.8" customHeight="1">
      <c r="A494" s="40"/>
      <c r="B494" s="46"/>
      <c r="C494" s="328" t="s">
        <v>19</v>
      </c>
      <c r="D494" s="328" t="s">
        <v>2512</v>
      </c>
      <c r="E494" s="19" t="s">
        <v>19</v>
      </c>
      <c r="F494" s="329">
        <v>6.8</v>
      </c>
      <c r="G494" s="40"/>
      <c r="H494" s="46"/>
    </row>
    <row r="495" spans="1:8" s="2" customFormat="1" ht="16.8" customHeight="1">
      <c r="A495" s="40"/>
      <c r="B495" s="46"/>
      <c r="C495" s="328" t="s">
        <v>19</v>
      </c>
      <c r="D495" s="328" t="s">
        <v>2513</v>
      </c>
      <c r="E495" s="19" t="s">
        <v>19</v>
      </c>
      <c r="F495" s="329">
        <v>15.1</v>
      </c>
      <c r="G495" s="40"/>
      <c r="H495" s="46"/>
    </row>
    <row r="496" spans="1:8" s="2" customFormat="1" ht="16.8" customHeight="1">
      <c r="A496" s="40"/>
      <c r="B496" s="46"/>
      <c r="C496" s="328" t="s">
        <v>19</v>
      </c>
      <c r="D496" s="328" t="s">
        <v>2514</v>
      </c>
      <c r="E496" s="19" t="s">
        <v>19</v>
      </c>
      <c r="F496" s="329">
        <v>4.5</v>
      </c>
      <c r="G496" s="40"/>
      <c r="H496" s="46"/>
    </row>
    <row r="497" spans="1:8" s="2" customFormat="1" ht="16.8" customHeight="1">
      <c r="A497" s="40"/>
      <c r="B497" s="46"/>
      <c r="C497" s="328" t="s">
        <v>19</v>
      </c>
      <c r="D497" s="328" t="s">
        <v>2515</v>
      </c>
      <c r="E497" s="19" t="s">
        <v>19</v>
      </c>
      <c r="F497" s="329">
        <v>32.2</v>
      </c>
      <c r="G497" s="40"/>
      <c r="H497" s="46"/>
    </row>
    <row r="498" spans="1:8" s="2" customFormat="1" ht="16.8" customHeight="1">
      <c r="A498" s="40"/>
      <c r="B498" s="46"/>
      <c r="C498" s="328" t="s">
        <v>211</v>
      </c>
      <c r="D498" s="328" t="s">
        <v>854</v>
      </c>
      <c r="E498" s="19" t="s">
        <v>19</v>
      </c>
      <c r="F498" s="329">
        <v>292.94</v>
      </c>
      <c r="G498" s="40"/>
      <c r="H498" s="46"/>
    </row>
    <row r="499" spans="1:8" s="2" customFormat="1" ht="16.8" customHeight="1">
      <c r="A499" s="40"/>
      <c r="B499" s="46"/>
      <c r="C499" s="330" t="s">
        <v>5006</v>
      </c>
      <c r="D499" s="40"/>
      <c r="E499" s="40"/>
      <c r="F499" s="40"/>
      <c r="G499" s="40"/>
      <c r="H499" s="46"/>
    </row>
    <row r="500" spans="1:8" s="2" customFormat="1" ht="16.8" customHeight="1">
      <c r="A500" s="40"/>
      <c r="B500" s="46"/>
      <c r="C500" s="328" t="s">
        <v>2485</v>
      </c>
      <c r="D500" s="328" t="s">
        <v>2486</v>
      </c>
      <c r="E500" s="19" t="s">
        <v>128</v>
      </c>
      <c r="F500" s="329">
        <v>449.613</v>
      </c>
      <c r="G500" s="40"/>
      <c r="H500" s="46"/>
    </row>
    <row r="501" spans="1:8" s="2" customFormat="1" ht="16.8" customHeight="1">
      <c r="A501" s="40"/>
      <c r="B501" s="46"/>
      <c r="C501" s="328" t="s">
        <v>812</v>
      </c>
      <c r="D501" s="328" t="s">
        <v>813</v>
      </c>
      <c r="E501" s="19" t="s">
        <v>131</v>
      </c>
      <c r="F501" s="329">
        <v>30.544</v>
      </c>
      <c r="G501" s="40"/>
      <c r="H501" s="46"/>
    </row>
    <row r="502" spans="1:8" s="2" customFormat="1" ht="16.8" customHeight="1">
      <c r="A502" s="40"/>
      <c r="B502" s="46"/>
      <c r="C502" s="328" t="s">
        <v>825</v>
      </c>
      <c r="D502" s="328" t="s">
        <v>826</v>
      </c>
      <c r="E502" s="19" t="s">
        <v>131</v>
      </c>
      <c r="F502" s="329">
        <v>36.957</v>
      </c>
      <c r="G502" s="40"/>
      <c r="H502" s="46"/>
    </row>
    <row r="503" spans="1:8" s="2" customFormat="1" ht="16.8" customHeight="1">
      <c r="A503" s="40"/>
      <c r="B503" s="46"/>
      <c r="C503" s="328" t="s">
        <v>831</v>
      </c>
      <c r="D503" s="328" t="s">
        <v>832</v>
      </c>
      <c r="E503" s="19" t="s">
        <v>131</v>
      </c>
      <c r="F503" s="329">
        <v>36.957</v>
      </c>
      <c r="G503" s="40"/>
      <c r="H503" s="46"/>
    </row>
    <row r="504" spans="1:8" s="2" customFormat="1" ht="16.8" customHeight="1">
      <c r="A504" s="40"/>
      <c r="B504" s="46"/>
      <c r="C504" s="328" t="s">
        <v>871</v>
      </c>
      <c r="D504" s="328" t="s">
        <v>872</v>
      </c>
      <c r="E504" s="19" t="s">
        <v>160</v>
      </c>
      <c r="F504" s="329">
        <v>0.381</v>
      </c>
      <c r="G504" s="40"/>
      <c r="H504" s="46"/>
    </row>
    <row r="505" spans="1:8" s="2" customFormat="1" ht="16.8" customHeight="1">
      <c r="A505" s="40"/>
      <c r="B505" s="46"/>
      <c r="C505" s="328" t="s">
        <v>877</v>
      </c>
      <c r="D505" s="328" t="s">
        <v>878</v>
      </c>
      <c r="E505" s="19" t="s">
        <v>160</v>
      </c>
      <c r="F505" s="329">
        <v>2.223</v>
      </c>
      <c r="G505" s="40"/>
      <c r="H505" s="46"/>
    </row>
    <row r="506" spans="1:8" s="2" customFormat="1" ht="16.8" customHeight="1">
      <c r="A506" s="40"/>
      <c r="B506" s="46"/>
      <c r="C506" s="328" t="s">
        <v>893</v>
      </c>
      <c r="D506" s="328" t="s">
        <v>894</v>
      </c>
      <c r="E506" s="19" t="s">
        <v>128</v>
      </c>
      <c r="F506" s="329">
        <v>292.94</v>
      </c>
      <c r="G506" s="40"/>
      <c r="H506" s="46"/>
    </row>
    <row r="507" spans="1:8" s="2" customFormat="1" ht="16.8" customHeight="1">
      <c r="A507" s="40"/>
      <c r="B507" s="46"/>
      <c r="C507" s="328" t="s">
        <v>1843</v>
      </c>
      <c r="D507" s="328" t="s">
        <v>1844</v>
      </c>
      <c r="E507" s="19" t="s">
        <v>128</v>
      </c>
      <c r="F507" s="329">
        <v>318.48</v>
      </c>
      <c r="G507" s="40"/>
      <c r="H507" s="46"/>
    </row>
    <row r="508" spans="1:8" s="2" customFormat="1" ht="16.8" customHeight="1">
      <c r="A508" s="40"/>
      <c r="B508" s="46"/>
      <c r="C508" s="328" t="s">
        <v>2410</v>
      </c>
      <c r="D508" s="328" t="s">
        <v>2411</v>
      </c>
      <c r="E508" s="19" t="s">
        <v>128</v>
      </c>
      <c r="F508" s="329">
        <v>438.38</v>
      </c>
      <c r="G508" s="40"/>
      <c r="H508" s="46"/>
    </row>
    <row r="509" spans="1:8" s="2" customFormat="1" ht="16.8" customHeight="1">
      <c r="A509" s="40"/>
      <c r="B509" s="46"/>
      <c r="C509" s="328" t="s">
        <v>2523</v>
      </c>
      <c r="D509" s="328" t="s">
        <v>2524</v>
      </c>
      <c r="E509" s="19" t="s">
        <v>128</v>
      </c>
      <c r="F509" s="329">
        <v>401.44</v>
      </c>
      <c r="G509" s="40"/>
      <c r="H509" s="46"/>
    </row>
    <row r="510" spans="1:8" s="2" customFormat="1" ht="16.8" customHeight="1">
      <c r="A510" s="40"/>
      <c r="B510" s="46"/>
      <c r="C510" s="328" t="s">
        <v>1632</v>
      </c>
      <c r="D510" s="328" t="s">
        <v>1633</v>
      </c>
      <c r="E510" s="19" t="s">
        <v>128</v>
      </c>
      <c r="F510" s="329">
        <v>540.014</v>
      </c>
      <c r="G510" s="40"/>
      <c r="H510" s="46"/>
    </row>
    <row r="511" spans="1:8" s="2" customFormat="1" ht="16.8" customHeight="1">
      <c r="A511" s="40"/>
      <c r="B511" s="46"/>
      <c r="C511" s="328" t="s">
        <v>1570</v>
      </c>
      <c r="D511" s="328" t="s">
        <v>1571</v>
      </c>
      <c r="E511" s="19" t="s">
        <v>128</v>
      </c>
      <c r="F511" s="329">
        <v>350.328</v>
      </c>
      <c r="G511" s="40"/>
      <c r="H511" s="46"/>
    </row>
    <row r="512" spans="1:8" s="2" customFormat="1" ht="16.8" customHeight="1">
      <c r="A512" s="40"/>
      <c r="B512" s="46"/>
      <c r="C512" s="324" t="s">
        <v>213</v>
      </c>
      <c r="D512" s="325" t="s">
        <v>19</v>
      </c>
      <c r="E512" s="326" t="s">
        <v>135</v>
      </c>
      <c r="F512" s="327">
        <v>318.52</v>
      </c>
      <c r="G512" s="40"/>
      <c r="H512" s="46"/>
    </row>
    <row r="513" spans="1:8" s="2" customFormat="1" ht="16.8" customHeight="1">
      <c r="A513" s="40"/>
      <c r="B513" s="46"/>
      <c r="C513" s="328" t="s">
        <v>19</v>
      </c>
      <c r="D513" s="328" t="s">
        <v>849</v>
      </c>
      <c r="E513" s="19" t="s">
        <v>19</v>
      </c>
      <c r="F513" s="329">
        <v>0</v>
      </c>
      <c r="G513" s="40"/>
      <c r="H513" s="46"/>
    </row>
    <row r="514" spans="1:8" s="2" customFormat="1" ht="16.8" customHeight="1">
      <c r="A514" s="40"/>
      <c r="B514" s="46"/>
      <c r="C514" s="328" t="s">
        <v>19</v>
      </c>
      <c r="D514" s="328" t="s">
        <v>909</v>
      </c>
      <c r="E514" s="19" t="s">
        <v>19</v>
      </c>
      <c r="F514" s="329">
        <v>7.2</v>
      </c>
      <c r="G514" s="40"/>
      <c r="H514" s="46"/>
    </row>
    <row r="515" spans="1:8" s="2" customFormat="1" ht="16.8" customHeight="1">
      <c r="A515" s="40"/>
      <c r="B515" s="46"/>
      <c r="C515" s="328" t="s">
        <v>19</v>
      </c>
      <c r="D515" s="328" t="s">
        <v>910</v>
      </c>
      <c r="E515" s="19" t="s">
        <v>19</v>
      </c>
      <c r="F515" s="329">
        <v>14</v>
      </c>
      <c r="G515" s="40"/>
      <c r="H515" s="46"/>
    </row>
    <row r="516" spans="1:8" s="2" customFormat="1" ht="16.8" customHeight="1">
      <c r="A516" s="40"/>
      <c r="B516" s="46"/>
      <c r="C516" s="328" t="s">
        <v>19</v>
      </c>
      <c r="D516" s="328" t="s">
        <v>911</v>
      </c>
      <c r="E516" s="19" t="s">
        <v>19</v>
      </c>
      <c r="F516" s="329">
        <v>19.7</v>
      </c>
      <c r="G516" s="40"/>
      <c r="H516" s="46"/>
    </row>
    <row r="517" spans="1:8" s="2" customFormat="1" ht="16.8" customHeight="1">
      <c r="A517" s="40"/>
      <c r="B517" s="46"/>
      <c r="C517" s="328" t="s">
        <v>19</v>
      </c>
      <c r="D517" s="328" t="s">
        <v>912</v>
      </c>
      <c r="E517" s="19" t="s">
        <v>19</v>
      </c>
      <c r="F517" s="329">
        <v>7.72</v>
      </c>
      <c r="G517" s="40"/>
      <c r="H517" s="46"/>
    </row>
    <row r="518" spans="1:8" s="2" customFormat="1" ht="16.8" customHeight="1">
      <c r="A518" s="40"/>
      <c r="B518" s="46"/>
      <c r="C518" s="328" t="s">
        <v>19</v>
      </c>
      <c r="D518" s="328" t="s">
        <v>913</v>
      </c>
      <c r="E518" s="19" t="s">
        <v>19</v>
      </c>
      <c r="F518" s="329">
        <v>8.6</v>
      </c>
      <c r="G518" s="40"/>
      <c r="H518" s="46"/>
    </row>
    <row r="519" spans="1:8" s="2" customFormat="1" ht="16.8" customHeight="1">
      <c r="A519" s="40"/>
      <c r="B519" s="46"/>
      <c r="C519" s="328" t="s">
        <v>19</v>
      </c>
      <c r="D519" s="328" t="s">
        <v>914</v>
      </c>
      <c r="E519" s="19" t="s">
        <v>19</v>
      </c>
      <c r="F519" s="329">
        <v>11.5</v>
      </c>
      <c r="G519" s="40"/>
      <c r="H519" s="46"/>
    </row>
    <row r="520" spans="1:8" s="2" customFormat="1" ht="16.8" customHeight="1">
      <c r="A520" s="40"/>
      <c r="B520" s="46"/>
      <c r="C520" s="328" t="s">
        <v>19</v>
      </c>
      <c r="D520" s="328" t="s">
        <v>915</v>
      </c>
      <c r="E520" s="19" t="s">
        <v>19</v>
      </c>
      <c r="F520" s="329">
        <v>20.9</v>
      </c>
      <c r="G520" s="40"/>
      <c r="H520" s="46"/>
    </row>
    <row r="521" spans="1:8" s="2" customFormat="1" ht="16.8" customHeight="1">
      <c r="A521" s="40"/>
      <c r="B521" s="46"/>
      <c r="C521" s="328" t="s">
        <v>19</v>
      </c>
      <c r="D521" s="328" t="s">
        <v>916</v>
      </c>
      <c r="E521" s="19" t="s">
        <v>19</v>
      </c>
      <c r="F521" s="329">
        <v>23.9</v>
      </c>
      <c r="G521" s="40"/>
      <c r="H521" s="46"/>
    </row>
    <row r="522" spans="1:8" s="2" customFormat="1" ht="16.8" customHeight="1">
      <c r="A522" s="40"/>
      <c r="B522" s="46"/>
      <c r="C522" s="328" t="s">
        <v>19</v>
      </c>
      <c r="D522" s="328" t="s">
        <v>917</v>
      </c>
      <c r="E522" s="19" t="s">
        <v>19</v>
      </c>
      <c r="F522" s="329">
        <v>20.6</v>
      </c>
      <c r="G522" s="40"/>
      <c r="H522" s="46"/>
    </row>
    <row r="523" spans="1:8" s="2" customFormat="1" ht="16.8" customHeight="1">
      <c r="A523" s="40"/>
      <c r="B523" s="46"/>
      <c r="C523" s="328" t="s">
        <v>19</v>
      </c>
      <c r="D523" s="328" t="s">
        <v>918</v>
      </c>
      <c r="E523" s="19" t="s">
        <v>19</v>
      </c>
      <c r="F523" s="329">
        <v>15.9</v>
      </c>
      <c r="G523" s="40"/>
      <c r="H523" s="46"/>
    </row>
    <row r="524" spans="1:8" s="2" customFormat="1" ht="16.8" customHeight="1">
      <c r="A524" s="40"/>
      <c r="B524" s="46"/>
      <c r="C524" s="328" t="s">
        <v>19</v>
      </c>
      <c r="D524" s="328" t="s">
        <v>919</v>
      </c>
      <c r="E524" s="19" t="s">
        <v>19</v>
      </c>
      <c r="F524" s="329">
        <v>18</v>
      </c>
      <c r="G524" s="40"/>
      <c r="H524" s="46"/>
    </row>
    <row r="525" spans="1:8" s="2" customFormat="1" ht="16.8" customHeight="1">
      <c r="A525" s="40"/>
      <c r="B525" s="46"/>
      <c r="C525" s="328" t="s">
        <v>19</v>
      </c>
      <c r="D525" s="328" t="s">
        <v>920</v>
      </c>
      <c r="E525" s="19" t="s">
        <v>19</v>
      </c>
      <c r="F525" s="329">
        <v>12.4</v>
      </c>
      <c r="G525" s="40"/>
      <c r="H525" s="46"/>
    </row>
    <row r="526" spans="1:8" s="2" customFormat="1" ht="16.8" customHeight="1">
      <c r="A526" s="40"/>
      <c r="B526" s="46"/>
      <c r="C526" s="328" t="s">
        <v>19</v>
      </c>
      <c r="D526" s="328" t="s">
        <v>921</v>
      </c>
      <c r="E526" s="19" t="s">
        <v>19</v>
      </c>
      <c r="F526" s="329">
        <v>22.5</v>
      </c>
      <c r="G526" s="40"/>
      <c r="H526" s="46"/>
    </row>
    <row r="527" spans="1:8" s="2" customFormat="1" ht="16.8" customHeight="1">
      <c r="A527" s="40"/>
      <c r="B527" s="46"/>
      <c r="C527" s="328" t="s">
        <v>19</v>
      </c>
      <c r="D527" s="328" t="s">
        <v>922</v>
      </c>
      <c r="E527" s="19" t="s">
        <v>19</v>
      </c>
      <c r="F527" s="329">
        <v>22.5</v>
      </c>
      <c r="G527" s="40"/>
      <c r="H527" s="46"/>
    </row>
    <row r="528" spans="1:8" s="2" customFormat="1" ht="16.8" customHeight="1">
      <c r="A528" s="40"/>
      <c r="B528" s="46"/>
      <c r="C528" s="328" t="s">
        <v>19</v>
      </c>
      <c r="D528" s="328" t="s">
        <v>923</v>
      </c>
      <c r="E528" s="19" t="s">
        <v>19</v>
      </c>
      <c r="F528" s="329">
        <v>10.2</v>
      </c>
      <c r="G528" s="40"/>
      <c r="H528" s="46"/>
    </row>
    <row r="529" spans="1:8" s="2" customFormat="1" ht="16.8" customHeight="1">
      <c r="A529" s="40"/>
      <c r="B529" s="46"/>
      <c r="C529" s="328" t="s">
        <v>19</v>
      </c>
      <c r="D529" s="328" t="s">
        <v>924</v>
      </c>
      <c r="E529" s="19" t="s">
        <v>19</v>
      </c>
      <c r="F529" s="329">
        <v>21.6</v>
      </c>
      <c r="G529" s="40"/>
      <c r="H529" s="46"/>
    </row>
    <row r="530" spans="1:8" s="2" customFormat="1" ht="16.8" customHeight="1">
      <c r="A530" s="40"/>
      <c r="B530" s="46"/>
      <c r="C530" s="328" t="s">
        <v>19</v>
      </c>
      <c r="D530" s="328" t="s">
        <v>925</v>
      </c>
      <c r="E530" s="19" t="s">
        <v>19</v>
      </c>
      <c r="F530" s="329">
        <v>12.4</v>
      </c>
      <c r="G530" s="40"/>
      <c r="H530" s="46"/>
    </row>
    <row r="531" spans="1:8" s="2" customFormat="1" ht="16.8" customHeight="1">
      <c r="A531" s="40"/>
      <c r="B531" s="46"/>
      <c r="C531" s="328" t="s">
        <v>19</v>
      </c>
      <c r="D531" s="328" t="s">
        <v>926</v>
      </c>
      <c r="E531" s="19" t="s">
        <v>19</v>
      </c>
      <c r="F531" s="329">
        <v>15.9</v>
      </c>
      <c r="G531" s="40"/>
      <c r="H531" s="46"/>
    </row>
    <row r="532" spans="1:8" s="2" customFormat="1" ht="16.8" customHeight="1">
      <c r="A532" s="40"/>
      <c r="B532" s="46"/>
      <c r="C532" s="328" t="s">
        <v>19</v>
      </c>
      <c r="D532" s="328" t="s">
        <v>927</v>
      </c>
      <c r="E532" s="19" t="s">
        <v>19</v>
      </c>
      <c r="F532" s="329">
        <v>8.6</v>
      </c>
      <c r="G532" s="40"/>
      <c r="H532" s="46"/>
    </row>
    <row r="533" spans="1:8" s="2" customFormat="1" ht="16.8" customHeight="1">
      <c r="A533" s="40"/>
      <c r="B533" s="46"/>
      <c r="C533" s="328" t="s">
        <v>19</v>
      </c>
      <c r="D533" s="328" t="s">
        <v>928</v>
      </c>
      <c r="E533" s="19" t="s">
        <v>19</v>
      </c>
      <c r="F533" s="329">
        <v>24.4</v>
      </c>
      <c r="G533" s="40"/>
      <c r="H533" s="46"/>
    </row>
    <row r="534" spans="1:8" s="2" customFormat="1" ht="16.8" customHeight="1">
      <c r="A534" s="40"/>
      <c r="B534" s="46"/>
      <c r="C534" s="328" t="s">
        <v>213</v>
      </c>
      <c r="D534" s="328" t="s">
        <v>929</v>
      </c>
      <c r="E534" s="19" t="s">
        <v>19</v>
      </c>
      <c r="F534" s="329">
        <v>318.52</v>
      </c>
      <c r="G534" s="40"/>
      <c r="H534" s="46"/>
    </row>
    <row r="535" spans="1:8" s="2" customFormat="1" ht="16.8" customHeight="1">
      <c r="A535" s="40"/>
      <c r="B535" s="46"/>
      <c r="C535" s="330" t="s">
        <v>5006</v>
      </c>
      <c r="D535" s="40"/>
      <c r="E535" s="40"/>
      <c r="F535" s="40"/>
      <c r="G535" s="40"/>
      <c r="H535" s="46"/>
    </row>
    <row r="536" spans="1:8" s="2" customFormat="1" ht="12">
      <c r="A536" s="40"/>
      <c r="B536" s="46"/>
      <c r="C536" s="328" t="s">
        <v>898</v>
      </c>
      <c r="D536" s="328" t="s">
        <v>899</v>
      </c>
      <c r="E536" s="19" t="s">
        <v>135</v>
      </c>
      <c r="F536" s="329">
        <v>583.82</v>
      </c>
      <c r="G536" s="40"/>
      <c r="H536" s="46"/>
    </row>
    <row r="537" spans="1:8" s="2" customFormat="1" ht="16.8" customHeight="1">
      <c r="A537" s="40"/>
      <c r="B537" s="46"/>
      <c r="C537" s="328" t="s">
        <v>1632</v>
      </c>
      <c r="D537" s="328" t="s">
        <v>1633</v>
      </c>
      <c r="E537" s="19" t="s">
        <v>128</v>
      </c>
      <c r="F537" s="329">
        <v>540.014</v>
      </c>
      <c r="G537" s="40"/>
      <c r="H537" s="46"/>
    </row>
    <row r="538" spans="1:8" s="2" customFormat="1" ht="16.8" customHeight="1">
      <c r="A538" s="40"/>
      <c r="B538" s="46"/>
      <c r="C538" s="324" t="s">
        <v>215</v>
      </c>
      <c r="D538" s="325" t="s">
        <v>19</v>
      </c>
      <c r="E538" s="326" t="s">
        <v>135</v>
      </c>
      <c r="F538" s="327">
        <v>281.94</v>
      </c>
      <c r="G538" s="40"/>
      <c r="H538" s="46"/>
    </row>
    <row r="539" spans="1:8" s="2" customFormat="1" ht="16.8" customHeight="1">
      <c r="A539" s="40"/>
      <c r="B539" s="46"/>
      <c r="C539" s="328" t="s">
        <v>19</v>
      </c>
      <c r="D539" s="328" t="s">
        <v>849</v>
      </c>
      <c r="E539" s="19" t="s">
        <v>19</v>
      </c>
      <c r="F539" s="329">
        <v>0</v>
      </c>
      <c r="G539" s="40"/>
      <c r="H539" s="46"/>
    </row>
    <row r="540" spans="1:8" s="2" customFormat="1" ht="16.8" customHeight="1">
      <c r="A540" s="40"/>
      <c r="B540" s="46"/>
      <c r="C540" s="328" t="s">
        <v>19</v>
      </c>
      <c r="D540" s="328" t="s">
        <v>2440</v>
      </c>
      <c r="E540" s="19" t="s">
        <v>19</v>
      </c>
      <c r="F540" s="329">
        <v>4.64</v>
      </c>
      <c r="G540" s="40"/>
      <c r="H540" s="46"/>
    </row>
    <row r="541" spans="1:8" s="2" customFormat="1" ht="16.8" customHeight="1">
      <c r="A541" s="40"/>
      <c r="B541" s="46"/>
      <c r="C541" s="328" t="s">
        <v>19</v>
      </c>
      <c r="D541" s="328" t="s">
        <v>2441</v>
      </c>
      <c r="E541" s="19" t="s">
        <v>19</v>
      </c>
      <c r="F541" s="329">
        <v>14.38</v>
      </c>
      <c r="G541" s="40"/>
      <c r="H541" s="46"/>
    </row>
    <row r="542" spans="1:8" s="2" customFormat="1" ht="16.8" customHeight="1">
      <c r="A542" s="40"/>
      <c r="B542" s="46"/>
      <c r="C542" s="328" t="s">
        <v>19</v>
      </c>
      <c r="D542" s="328" t="s">
        <v>2442</v>
      </c>
      <c r="E542" s="19" t="s">
        <v>19</v>
      </c>
      <c r="F542" s="329">
        <v>18.9</v>
      </c>
      <c r="G542" s="40"/>
      <c r="H542" s="46"/>
    </row>
    <row r="543" spans="1:8" s="2" customFormat="1" ht="16.8" customHeight="1">
      <c r="A543" s="40"/>
      <c r="B543" s="46"/>
      <c r="C543" s="328" t="s">
        <v>19</v>
      </c>
      <c r="D543" s="328" t="s">
        <v>2443</v>
      </c>
      <c r="E543" s="19" t="s">
        <v>19</v>
      </c>
      <c r="F543" s="329">
        <v>4.94</v>
      </c>
      <c r="G543" s="40"/>
      <c r="H543" s="46"/>
    </row>
    <row r="544" spans="1:8" s="2" customFormat="1" ht="16.8" customHeight="1">
      <c r="A544" s="40"/>
      <c r="B544" s="46"/>
      <c r="C544" s="328" t="s">
        <v>19</v>
      </c>
      <c r="D544" s="328" t="s">
        <v>2444</v>
      </c>
      <c r="E544" s="19" t="s">
        <v>19</v>
      </c>
      <c r="F544" s="329">
        <v>5.29</v>
      </c>
      <c r="G544" s="40"/>
      <c r="H544" s="46"/>
    </row>
    <row r="545" spans="1:8" s="2" customFormat="1" ht="16.8" customHeight="1">
      <c r="A545" s="40"/>
      <c r="B545" s="46"/>
      <c r="C545" s="328" t="s">
        <v>19</v>
      </c>
      <c r="D545" s="328" t="s">
        <v>2445</v>
      </c>
      <c r="E545" s="19" t="s">
        <v>19</v>
      </c>
      <c r="F545" s="329">
        <v>8.54</v>
      </c>
      <c r="G545" s="40"/>
      <c r="H545" s="46"/>
    </row>
    <row r="546" spans="1:8" s="2" customFormat="1" ht="16.8" customHeight="1">
      <c r="A546" s="40"/>
      <c r="B546" s="46"/>
      <c r="C546" s="328" t="s">
        <v>19</v>
      </c>
      <c r="D546" s="328" t="s">
        <v>2446</v>
      </c>
      <c r="E546" s="19" t="s">
        <v>19</v>
      </c>
      <c r="F546" s="329">
        <v>19.65</v>
      </c>
      <c r="G546" s="40"/>
      <c r="H546" s="46"/>
    </row>
    <row r="547" spans="1:8" s="2" customFormat="1" ht="16.8" customHeight="1">
      <c r="A547" s="40"/>
      <c r="B547" s="46"/>
      <c r="C547" s="328" t="s">
        <v>19</v>
      </c>
      <c r="D547" s="328" t="s">
        <v>2447</v>
      </c>
      <c r="E547" s="19" t="s">
        <v>19</v>
      </c>
      <c r="F547" s="329">
        <v>18.75</v>
      </c>
      <c r="G547" s="40"/>
      <c r="H547" s="46"/>
    </row>
    <row r="548" spans="1:8" s="2" customFormat="1" ht="16.8" customHeight="1">
      <c r="A548" s="40"/>
      <c r="B548" s="46"/>
      <c r="C548" s="328" t="s">
        <v>19</v>
      </c>
      <c r="D548" s="328" t="s">
        <v>2448</v>
      </c>
      <c r="E548" s="19" t="s">
        <v>19</v>
      </c>
      <c r="F548" s="329">
        <v>19.35</v>
      </c>
      <c r="G548" s="40"/>
      <c r="H548" s="46"/>
    </row>
    <row r="549" spans="1:8" s="2" customFormat="1" ht="16.8" customHeight="1">
      <c r="A549" s="40"/>
      <c r="B549" s="46"/>
      <c r="C549" s="328" t="s">
        <v>19</v>
      </c>
      <c r="D549" s="328" t="s">
        <v>2449</v>
      </c>
      <c r="E549" s="19" t="s">
        <v>19</v>
      </c>
      <c r="F549" s="329">
        <v>15.1</v>
      </c>
      <c r="G549" s="40"/>
      <c r="H549" s="46"/>
    </row>
    <row r="550" spans="1:8" s="2" customFormat="1" ht="16.8" customHeight="1">
      <c r="A550" s="40"/>
      <c r="B550" s="46"/>
      <c r="C550" s="328" t="s">
        <v>19</v>
      </c>
      <c r="D550" s="328" t="s">
        <v>2450</v>
      </c>
      <c r="E550" s="19" t="s">
        <v>19</v>
      </c>
      <c r="F550" s="329">
        <v>17.2</v>
      </c>
      <c r="G550" s="40"/>
      <c r="H550" s="46"/>
    </row>
    <row r="551" spans="1:8" s="2" customFormat="1" ht="16.8" customHeight="1">
      <c r="A551" s="40"/>
      <c r="B551" s="46"/>
      <c r="C551" s="328" t="s">
        <v>19</v>
      </c>
      <c r="D551" s="328" t="s">
        <v>2451</v>
      </c>
      <c r="E551" s="19" t="s">
        <v>19</v>
      </c>
      <c r="F551" s="329">
        <v>10.25</v>
      </c>
      <c r="G551" s="40"/>
      <c r="H551" s="46"/>
    </row>
    <row r="552" spans="1:8" s="2" customFormat="1" ht="16.8" customHeight="1">
      <c r="A552" s="40"/>
      <c r="B552" s="46"/>
      <c r="C552" s="328" t="s">
        <v>19</v>
      </c>
      <c r="D552" s="328" t="s">
        <v>2452</v>
      </c>
      <c r="E552" s="19" t="s">
        <v>19</v>
      </c>
      <c r="F552" s="329">
        <v>20.45</v>
      </c>
      <c r="G552" s="40"/>
      <c r="H552" s="46"/>
    </row>
    <row r="553" spans="1:8" s="2" customFormat="1" ht="16.8" customHeight="1">
      <c r="A553" s="40"/>
      <c r="B553" s="46"/>
      <c r="C553" s="328" t="s">
        <v>19</v>
      </c>
      <c r="D553" s="328" t="s">
        <v>2453</v>
      </c>
      <c r="E553" s="19" t="s">
        <v>19</v>
      </c>
      <c r="F553" s="329">
        <v>21</v>
      </c>
      <c r="G553" s="40"/>
      <c r="H553" s="46"/>
    </row>
    <row r="554" spans="1:8" s="2" customFormat="1" ht="16.8" customHeight="1">
      <c r="A554" s="40"/>
      <c r="B554" s="46"/>
      <c r="C554" s="328" t="s">
        <v>19</v>
      </c>
      <c r="D554" s="328" t="s">
        <v>2454</v>
      </c>
      <c r="E554" s="19" t="s">
        <v>19</v>
      </c>
      <c r="F554" s="329">
        <v>7.8</v>
      </c>
      <c r="G554" s="40"/>
      <c r="H554" s="46"/>
    </row>
    <row r="555" spans="1:8" s="2" customFormat="1" ht="16.8" customHeight="1">
      <c r="A555" s="40"/>
      <c r="B555" s="46"/>
      <c r="C555" s="328" t="s">
        <v>19</v>
      </c>
      <c r="D555" s="328" t="s">
        <v>2455</v>
      </c>
      <c r="E555" s="19" t="s">
        <v>19</v>
      </c>
      <c r="F555" s="329">
        <v>20.8</v>
      </c>
      <c r="G555" s="40"/>
      <c r="H555" s="46"/>
    </row>
    <row r="556" spans="1:8" s="2" customFormat="1" ht="16.8" customHeight="1">
      <c r="A556" s="40"/>
      <c r="B556" s="46"/>
      <c r="C556" s="328" t="s">
        <v>19</v>
      </c>
      <c r="D556" s="328" t="s">
        <v>2456</v>
      </c>
      <c r="E556" s="19" t="s">
        <v>19</v>
      </c>
      <c r="F556" s="329">
        <v>9.2</v>
      </c>
      <c r="G556" s="40"/>
      <c r="H556" s="46"/>
    </row>
    <row r="557" spans="1:8" s="2" customFormat="1" ht="16.8" customHeight="1">
      <c r="A557" s="40"/>
      <c r="B557" s="46"/>
      <c r="C557" s="328" t="s">
        <v>19</v>
      </c>
      <c r="D557" s="328" t="s">
        <v>2457</v>
      </c>
      <c r="E557" s="19" t="s">
        <v>19</v>
      </c>
      <c r="F557" s="329">
        <v>14.3</v>
      </c>
      <c r="G557" s="40"/>
      <c r="H557" s="46"/>
    </row>
    <row r="558" spans="1:8" s="2" customFormat="1" ht="16.8" customHeight="1">
      <c r="A558" s="40"/>
      <c r="B558" s="46"/>
      <c r="C558" s="328" t="s">
        <v>19</v>
      </c>
      <c r="D558" s="328" t="s">
        <v>2458</v>
      </c>
      <c r="E558" s="19" t="s">
        <v>19</v>
      </c>
      <c r="F558" s="329">
        <v>7.8</v>
      </c>
      <c r="G558" s="40"/>
      <c r="H558" s="46"/>
    </row>
    <row r="559" spans="1:8" s="2" customFormat="1" ht="16.8" customHeight="1">
      <c r="A559" s="40"/>
      <c r="B559" s="46"/>
      <c r="C559" s="328" t="s">
        <v>19</v>
      </c>
      <c r="D559" s="328" t="s">
        <v>2459</v>
      </c>
      <c r="E559" s="19" t="s">
        <v>19</v>
      </c>
      <c r="F559" s="329">
        <v>23.6</v>
      </c>
      <c r="G559" s="40"/>
      <c r="H559" s="46"/>
    </row>
    <row r="560" spans="1:8" s="2" customFormat="1" ht="16.8" customHeight="1">
      <c r="A560" s="40"/>
      <c r="B560" s="46"/>
      <c r="C560" s="328" t="s">
        <v>215</v>
      </c>
      <c r="D560" s="328" t="s">
        <v>2460</v>
      </c>
      <c r="E560" s="19" t="s">
        <v>19</v>
      </c>
      <c r="F560" s="329">
        <v>281.94</v>
      </c>
      <c r="G560" s="40"/>
      <c r="H560" s="46"/>
    </row>
    <row r="561" spans="1:8" s="2" customFormat="1" ht="16.8" customHeight="1">
      <c r="A561" s="40"/>
      <c r="B561" s="46"/>
      <c r="C561" s="324" t="s">
        <v>217</v>
      </c>
      <c r="D561" s="325" t="s">
        <v>19</v>
      </c>
      <c r="E561" s="326" t="s">
        <v>128</v>
      </c>
      <c r="F561" s="327">
        <v>25.54</v>
      </c>
      <c r="G561" s="40"/>
      <c r="H561" s="46"/>
    </row>
    <row r="562" spans="1:8" s="2" customFormat="1" ht="16.8" customHeight="1">
      <c r="A562" s="40"/>
      <c r="B562" s="46"/>
      <c r="C562" s="328" t="s">
        <v>19</v>
      </c>
      <c r="D562" s="328" t="s">
        <v>855</v>
      </c>
      <c r="E562" s="19" t="s">
        <v>19</v>
      </c>
      <c r="F562" s="329">
        <v>0</v>
      </c>
      <c r="G562" s="40"/>
      <c r="H562" s="46"/>
    </row>
    <row r="563" spans="1:8" s="2" customFormat="1" ht="16.8" customHeight="1">
      <c r="A563" s="40"/>
      <c r="B563" s="46"/>
      <c r="C563" s="328" t="s">
        <v>19</v>
      </c>
      <c r="D563" s="328" t="s">
        <v>2372</v>
      </c>
      <c r="E563" s="19" t="s">
        <v>19</v>
      </c>
      <c r="F563" s="329">
        <v>3.91</v>
      </c>
      <c r="G563" s="40"/>
      <c r="H563" s="46"/>
    </row>
    <row r="564" spans="1:8" s="2" customFormat="1" ht="16.8" customHeight="1">
      <c r="A564" s="40"/>
      <c r="B564" s="46"/>
      <c r="C564" s="328" t="s">
        <v>19</v>
      </c>
      <c r="D564" s="328" t="s">
        <v>2373</v>
      </c>
      <c r="E564" s="19" t="s">
        <v>19</v>
      </c>
      <c r="F564" s="329">
        <v>3.6</v>
      </c>
      <c r="G564" s="40"/>
      <c r="H564" s="46"/>
    </row>
    <row r="565" spans="1:8" s="2" customFormat="1" ht="16.8" customHeight="1">
      <c r="A565" s="40"/>
      <c r="B565" s="46"/>
      <c r="C565" s="328" t="s">
        <v>19</v>
      </c>
      <c r="D565" s="328" t="s">
        <v>2374</v>
      </c>
      <c r="E565" s="19" t="s">
        <v>19</v>
      </c>
      <c r="F565" s="329">
        <v>3.7</v>
      </c>
      <c r="G565" s="40"/>
      <c r="H565" s="46"/>
    </row>
    <row r="566" spans="1:8" s="2" customFormat="1" ht="16.8" customHeight="1">
      <c r="A566" s="40"/>
      <c r="B566" s="46"/>
      <c r="C566" s="328" t="s">
        <v>19</v>
      </c>
      <c r="D566" s="328" t="s">
        <v>2375</v>
      </c>
      <c r="E566" s="19" t="s">
        <v>19</v>
      </c>
      <c r="F566" s="329">
        <v>1.22</v>
      </c>
      <c r="G566" s="40"/>
      <c r="H566" s="46"/>
    </row>
    <row r="567" spans="1:8" s="2" customFormat="1" ht="16.8" customHeight="1">
      <c r="A567" s="40"/>
      <c r="B567" s="46"/>
      <c r="C567" s="328" t="s">
        <v>19</v>
      </c>
      <c r="D567" s="328" t="s">
        <v>2376</v>
      </c>
      <c r="E567" s="19" t="s">
        <v>19</v>
      </c>
      <c r="F567" s="329">
        <v>4.8</v>
      </c>
      <c r="G567" s="40"/>
      <c r="H567" s="46"/>
    </row>
    <row r="568" spans="1:8" s="2" customFormat="1" ht="16.8" customHeight="1">
      <c r="A568" s="40"/>
      <c r="B568" s="46"/>
      <c r="C568" s="328" t="s">
        <v>19</v>
      </c>
      <c r="D568" s="328" t="s">
        <v>2377</v>
      </c>
      <c r="E568" s="19" t="s">
        <v>19</v>
      </c>
      <c r="F568" s="329">
        <v>4.11</v>
      </c>
      <c r="G568" s="40"/>
      <c r="H568" s="46"/>
    </row>
    <row r="569" spans="1:8" s="2" customFormat="1" ht="16.8" customHeight="1">
      <c r="A569" s="40"/>
      <c r="B569" s="46"/>
      <c r="C569" s="328" t="s">
        <v>19</v>
      </c>
      <c r="D569" s="328" t="s">
        <v>2378</v>
      </c>
      <c r="E569" s="19" t="s">
        <v>19</v>
      </c>
      <c r="F569" s="329">
        <v>4.2</v>
      </c>
      <c r="G569" s="40"/>
      <c r="H569" s="46"/>
    </row>
    <row r="570" spans="1:8" s="2" customFormat="1" ht="16.8" customHeight="1">
      <c r="A570" s="40"/>
      <c r="B570" s="46"/>
      <c r="C570" s="328" t="s">
        <v>217</v>
      </c>
      <c r="D570" s="328" t="s">
        <v>863</v>
      </c>
      <c r="E570" s="19" t="s">
        <v>19</v>
      </c>
      <c r="F570" s="329">
        <v>25.54</v>
      </c>
      <c r="G570" s="40"/>
      <c r="H570" s="46"/>
    </row>
    <row r="571" spans="1:8" s="2" customFormat="1" ht="16.8" customHeight="1">
      <c r="A571" s="40"/>
      <c r="B571" s="46"/>
      <c r="C571" s="330" t="s">
        <v>5006</v>
      </c>
      <c r="D571" s="40"/>
      <c r="E571" s="40"/>
      <c r="F571" s="40"/>
      <c r="G571" s="40"/>
      <c r="H571" s="46"/>
    </row>
    <row r="572" spans="1:8" s="2" customFormat="1" ht="16.8" customHeight="1">
      <c r="A572" s="40"/>
      <c r="B572" s="46"/>
      <c r="C572" s="328" t="s">
        <v>2353</v>
      </c>
      <c r="D572" s="328" t="s">
        <v>2354</v>
      </c>
      <c r="E572" s="19" t="s">
        <v>128</v>
      </c>
      <c r="F572" s="329">
        <v>42.481</v>
      </c>
      <c r="G572" s="40"/>
      <c r="H572" s="46"/>
    </row>
    <row r="573" spans="1:8" s="2" customFormat="1" ht="16.8" customHeight="1">
      <c r="A573" s="40"/>
      <c r="B573" s="46"/>
      <c r="C573" s="328" t="s">
        <v>812</v>
      </c>
      <c r="D573" s="328" t="s">
        <v>813</v>
      </c>
      <c r="E573" s="19" t="s">
        <v>131</v>
      </c>
      <c r="F573" s="329">
        <v>30.544</v>
      </c>
      <c r="G573" s="40"/>
      <c r="H573" s="46"/>
    </row>
    <row r="574" spans="1:8" s="2" customFormat="1" ht="16.8" customHeight="1">
      <c r="A574" s="40"/>
      <c r="B574" s="46"/>
      <c r="C574" s="328" t="s">
        <v>888</v>
      </c>
      <c r="D574" s="328" t="s">
        <v>889</v>
      </c>
      <c r="E574" s="19" t="s">
        <v>128</v>
      </c>
      <c r="F574" s="329">
        <v>25.54</v>
      </c>
      <c r="G574" s="40"/>
      <c r="H574" s="46"/>
    </row>
    <row r="575" spans="1:8" s="2" customFormat="1" ht="12">
      <c r="A575" s="40"/>
      <c r="B575" s="46"/>
      <c r="C575" s="328" t="s">
        <v>1482</v>
      </c>
      <c r="D575" s="328" t="s">
        <v>1483</v>
      </c>
      <c r="E575" s="19" t="s">
        <v>128</v>
      </c>
      <c r="F575" s="329">
        <v>36.94</v>
      </c>
      <c r="G575" s="40"/>
      <c r="H575" s="46"/>
    </row>
    <row r="576" spans="1:8" s="2" customFormat="1" ht="16.8" customHeight="1">
      <c r="A576" s="40"/>
      <c r="B576" s="46"/>
      <c r="C576" s="328" t="s">
        <v>1843</v>
      </c>
      <c r="D576" s="328" t="s">
        <v>1844</v>
      </c>
      <c r="E576" s="19" t="s">
        <v>128</v>
      </c>
      <c r="F576" s="329">
        <v>318.48</v>
      </c>
      <c r="G576" s="40"/>
      <c r="H576" s="46"/>
    </row>
    <row r="577" spans="1:8" s="2" customFormat="1" ht="16.8" customHeight="1">
      <c r="A577" s="40"/>
      <c r="B577" s="46"/>
      <c r="C577" s="328" t="s">
        <v>2387</v>
      </c>
      <c r="D577" s="328" t="s">
        <v>2388</v>
      </c>
      <c r="E577" s="19" t="s">
        <v>128</v>
      </c>
      <c r="F577" s="329">
        <v>36.94</v>
      </c>
      <c r="G577" s="40"/>
      <c r="H577" s="46"/>
    </row>
    <row r="578" spans="1:8" s="2" customFormat="1" ht="16.8" customHeight="1">
      <c r="A578" s="40"/>
      <c r="B578" s="46"/>
      <c r="C578" s="328" t="s">
        <v>2410</v>
      </c>
      <c r="D578" s="328" t="s">
        <v>2411</v>
      </c>
      <c r="E578" s="19" t="s">
        <v>128</v>
      </c>
      <c r="F578" s="329">
        <v>438.38</v>
      </c>
      <c r="G578" s="40"/>
      <c r="H578" s="46"/>
    </row>
    <row r="579" spans="1:8" s="2" customFormat="1" ht="16.8" customHeight="1">
      <c r="A579" s="40"/>
      <c r="B579" s="46"/>
      <c r="C579" s="328" t="s">
        <v>1632</v>
      </c>
      <c r="D579" s="328" t="s">
        <v>1633</v>
      </c>
      <c r="E579" s="19" t="s">
        <v>128</v>
      </c>
      <c r="F579" s="329">
        <v>540.014</v>
      </c>
      <c r="G579" s="40"/>
      <c r="H579" s="46"/>
    </row>
    <row r="580" spans="1:8" s="2" customFormat="1" ht="16.8" customHeight="1">
      <c r="A580" s="40"/>
      <c r="B580" s="46"/>
      <c r="C580" s="328" t="s">
        <v>1570</v>
      </c>
      <c r="D580" s="328" t="s">
        <v>1571</v>
      </c>
      <c r="E580" s="19" t="s">
        <v>128</v>
      </c>
      <c r="F580" s="329">
        <v>350.328</v>
      </c>
      <c r="G580" s="40"/>
      <c r="H580" s="46"/>
    </row>
    <row r="581" spans="1:8" s="2" customFormat="1" ht="16.8" customHeight="1">
      <c r="A581" s="40"/>
      <c r="B581" s="46"/>
      <c r="C581" s="324" t="s">
        <v>219</v>
      </c>
      <c r="D581" s="325" t="s">
        <v>19</v>
      </c>
      <c r="E581" s="326" t="s">
        <v>135</v>
      </c>
      <c r="F581" s="327">
        <v>53.6</v>
      </c>
      <c r="G581" s="40"/>
      <c r="H581" s="46"/>
    </row>
    <row r="582" spans="1:8" s="2" customFormat="1" ht="16.8" customHeight="1">
      <c r="A582" s="40"/>
      <c r="B582" s="46"/>
      <c r="C582" s="328" t="s">
        <v>19</v>
      </c>
      <c r="D582" s="328" t="s">
        <v>855</v>
      </c>
      <c r="E582" s="19" t="s">
        <v>19</v>
      </c>
      <c r="F582" s="329">
        <v>0</v>
      </c>
      <c r="G582" s="40"/>
      <c r="H582" s="46"/>
    </row>
    <row r="583" spans="1:8" s="2" customFormat="1" ht="16.8" customHeight="1">
      <c r="A583" s="40"/>
      <c r="B583" s="46"/>
      <c r="C583" s="328" t="s">
        <v>19</v>
      </c>
      <c r="D583" s="328" t="s">
        <v>939</v>
      </c>
      <c r="E583" s="19" t="s">
        <v>19</v>
      </c>
      <c r="F583" s="329">
        <v>8.1</v>
      </c>
      <c r="G583" s="40"/>
      <c r="H583" s="46"/>
    </row>
    <row r="584" spans="1:8" s="2" customFormat="1" ht="16.8" customHeight="1">
      <c r="A584" s="40"/>
      <c r="B584" s="46"/>
      <c r="C584" s="328" t="s">
        <v>19</v>
      </c>
      <c r="D584" s="328" t="s">
        <v>940</v>
      </c>
      <c r="E584" s="19" t="s">
        <v>19</v>
      </c>
      <c r="F584" s="329">
        <v>7.7</v>
      </c>
      <c r="G584" s="40"/>
      <c r="H584" s="46"/>
    </row>
    <row r="585" spans="1:8" s="2" customFormat="1" ht="16.8" customHeight="1">
      <c r="A585" s="40"/>
      <c r="B585" s="46"/>
      <c r="C585" s="328" t="s">
        <v>19</v>
      </c>
      <c r="D585" s="328" t="s">
        <v>941</v>
      </c>
      <c r="E585" s="19" t="s">
        <v>19</v>
      </c>
      <c r="F585" s="329">
        <v>7.8</v>
      </c>
      <c r="G585" s="40"/>
      <c r="H585" s="46"/>
    </row>
    <row r="586" spans="1:8" s="2" customFormat="1" ht="16.8" customHeight="1">
      <c r="A586" s="40"/>
      <c r="B586" s="46"/>
      <c r="C586" s="328" t="s">
        <v>19</v>
      </c>
      <c r="D586" s="328" t="s">
        <v>942</v>
      </c>
      <c r="E586" s="19" t="s">
        <v>19</v>
      </c>
      <c r="F586" s="329">
        <v>4.7</v>
      </c>
      <c r="G586" s="40"/>
      <c r="H586" s="46"/>
    </row>
    <row r="587" spans="1:8" s="2" customFormat="1" ht="16.8" customHeight="1">
      <c r="A587" s="40"/>
      <c r="B587" s="46"/>
      <c r="C587" s="328" t="s">
        <v>19</v>
      </c>
      <c r="D587" s="328" t="s">
        <v>943</v>
      </c>
      <c r="E587" s="19" t="s">
        <v>19</v>
      </c>
      <c r="F587" s="329">
        <v>8.8</v>
      </c>
      <c r="G587" s="40"/>
      <c r="H587" s="46"/>
    </row>
    <row r="588" spans="1:8" s="2" customFormat="1" ht="16.8" customHeight="1">
      <c r="A588" s="40"/>
      <c r="B588" s="46"/>
      <c r="C588" s="328" t="s">
        <v>19</v>
      </c>
      <c r="D588" s="328" t="s">
        <v>944</v>
      </c>
      <c r="E588" s="19" t="s">
        <v>19</v>
      </c>
      <c r="F588" s="329">
        <v>8.3</v>
      </c>
      <c r="G588" s="40"/>
      <c r="H588" s="46"/>
    </row>
    <row r="589" spans="1:8" s="2" customFormat="1" ht="16.8" customHeight="1">
      <c r="A589" s="40"/>
      <c r="B589" s="46"/>
      <c r="C589" s="328" t="s">
        <v>19</v>
      </c>
      <c r="D589" s="328" t="s">
        <v>945</v>
      </c>
      <c r="E589" s="19" t="s">
        <v>19</v>
      </c>
      <c r="F589" s="329">
        <v>8.2</v>
      </c>
      <c r="G589" s="40"/>
      <c r="H589" s="46"/>
    </row>
    <row r="590" spans="1:8" s="2" customFormat="1" ht="16.8" customHeight="1">
      <c r="A590" s="40"/>
      <c r="B590" s="46"/>
      <c r="C590" s="328" t="s">
        <v>219</v>
      </c>
      <c r="D590" s="328" t="s">
        <v>946</v>
      </c>
      <c r="E590" s="19" t="s">
        <v>19</v>
      </c>
      <c r="F590" s="329">
        <v>53.6</v>
      </c>
      <c r="G590" s="40"/>
      <c r="H590" s="46"/>
    </row>
    <row r="591" spans="1:8" s="2" customFormat="1" ht="16.8" customHeight="1">
      <c r="A591" s="40"/>
      <c r="B591" s="46"/>
      <c r="C591" s="330" t="s">
        <v>5006</v>
      </c>
      <c r="D591" s="40"/>
      <c r="E591" s="40"/>
      <c r="F591" s="40"/>
      <c r="G591" s="40"/>
      <c r="H591" s="46"/>
    </row>
    <row r="592" spans="1:8" s="2" customFormat="1" ht="12">
      <c r="A592" s="40"/>
      <c r="B592" s="46"/>
      <c r="C592" s="328" t="s">
        <v>898</v>
      </c>
      <c r="D592" s="328" t="s">
        <v>899</v>
      </c>
      <c r="E592" s="19" t="s">
        <v>135</v>
      </c>
      <c r="F592" s="329">
        <v>583.82</v>
      </c>
      <c r="G592" s="40"/>
      <c r="H592" s="46"/>
    </row>
    <row r="593" spans="1:8" s="2" customFormat="1" ht="16.8" customHeight="1">
      <c r="A593" s="40"/>
      <c r="B593" s="46"/>
      <c r="C593" s="328" t="s">
        <v>1632</v>
      </c>
      <c r="D593" s="328" t="s">
        <v>1633</v>
      </c>
      <c r="E593" s="19" t="s">
        <v>128</v>
      </c>
      <c r="F593" s="329">
        <v>540.014</v>
      </c>
      <c r="G593" s="40"/>
      <c r="H593" s="46"/>
    </row>
    <row r="594" spans="1:8" s="2" customFormat="1" ht="16.8" customHeight="1">
      <c r="A594" s="40"/>
      <c r="B594" s="46"/>
      <c r="C594" s="324" t="s">
        <v>221</v>
      </c>
      <c r="D594" s="325" t="s">
        <v>19</v>
      </c>
      <c r="E594" s="326" t="s">
        <v>135</v>
      </c>
      <c r="F594" s="327">
        <v>48.7</v>
      </c>
      <c r="G594" s="40"/>
      <c r="H594" s="46"/>
    </row>
    <row r="595" spans="1:8" s="2" customFormat="1" ht="16.8" customHeight="1">
      <c r="A595" s="40"/>
      <c r="B595" s="46"/>
      <c r="C595" s="328" t="s">
        <v>19</v>
      </c>
      <c r="D595" s="328" t="s">
        <v>2401</v>
      </c>
      <c r="E595" s="19" t="s">
        <v>19</v>
      </c>
      <c r="F595" s="329">
        <v>7.4</v>
      </c>
      <c r="G595" s="40"/>
      <c r="H595" s="46"/>
    </row>
    <row r="596" spans="1:8" s="2" customFormat="1" ht="16.8" customHeight="1">
      <c r="A596" s="40"/>
      <c r="B596" s="46"/>
      <c r="C596" s="328" t="s">
        <v>19</v>
      </c>
      <c r="D596" s="328" t="s">
        <v>2402</v>
      </c>
      <c r="E596" s="19" t="s">
        <v>19</v>
      </c>
      <c r="F596" s="329">
        <v>7</v>
      </c>
      <c r="G596" s="40"/>
      <c r="H596" s="46"/>
    </row>
    <row r="597" spans="1:8" s="2" customFormat="1" ht="16.8" customHeight="1">
      <c r="A597" s="40"/>
      <c r="B597" s="46"/>
      <c r="C597" s="328" t="s">
        <v>19</v>
      </c>
      <c r="D597" s="328" t="s">
        <v>2403</v>
      </c>
      <c r="E597" s="19" t="s">
        <v>19</v>
      </c>
      <c r="F597" s="329">
        <v>7.1</v>
      </c>
      <c r="G597" s="40"/>
      <c r="H597" s="46"/>
    </row>
    <row r="598" spans="1:8" s="2" customFormat="1" ht="16.8" customHeight="1">
      <c r="A598" s="40"/>
      <c r="B598" s="46"/>
      <c r="C598" s="328" t="s">
        <v>19</v>
      </c>
      <c r="D598" s="328" t="s">
        <v>2351</v>
      </c>
      <c r="E598" s="19" t="s">
        <v>19</v>
      </c>
      <c r="F598" s="329">
        <v>4</v>
      </c>
      <c r="G598" s="40"/>
      <c r="H598" s="46"/>
    </row>
    <row r="599" spans="1:8" s="2" customFormat="1" ht="16.8" customHeight="1">
      <c r="A599" s="40"/>
      <c r="B599" s="46"/>
      <c r="C599" s="328" t="s">
        <v>19</v>
      </c>
      <c r="D599" s="328" t="s">
        <v>2404</v>
      </c>
      <c r="E599" s="19" t="s">
        <v>19</v>
      </c>
      <c r="F599" s="329">
        <v>8.1</v>
      </c>
      <c r="G599" s="40"/>
      <c r="H599" s="46"/>
    </row>
    <row r="600" spans="1:8" s="2" customFormat="1" ht="16.8" customHeight="1">
      <c r="A600" s="40"/>
      <c r="B600" s="46"/>
      <c r="C600" s="328" t="s">
        <v>19</v>
      </c>
      <c r="D600" s="328" t="s">
        <v>2405</v>
      </c>
      <c r="E600" s="19" t="s">
        <v>19</v>
      </c>
      <c r="F600" s="329">
        <v>7.6</v>
      </c>
      <c r="G600" s="40"/>
      <c r="H600" s="46"/>
    </row>
    <row r="601" spans="1:8" s="2" customFormat="1" ht="16.8" customHeight="1">
      <c r="A601" s="40"/>
      <c r="B601" s="46"/>
      <c r="C601" s="328" t="s">
        <v>19</v>
      </c>
      <c r="D601" s="328" t="s">
        <v>2406</v>
      </c>
      <c r="E601" s="19" t="s">
        <v>19</v>
      </c>
      <c r="F601" s="329">
        <v>7.5</v>
      </c>
      <c r="G601" s="40"/>
      <c r="H601" s="46"/>
    </row>
    <row r="602" spans="1:8" s="2" customFormat="1" ht="16.8" customHeight="1">
      <c r="A602" s="40"/>
      <c r="B602" s="46"/>
      <c r="C602" s="328" t="s">
        <v>221</v>
      </c>
      <c r="D602" s="328" t="s">
        <v>2407</v>
      </c>
      <c r="E602" s="19" t="s">
        <v>19</v>
      </c>
      <c r="F602" s="329">
        <v>48.7</v>
      </c>
      <c r="G602" s="40"/>
      <c r="H602" s="46"/>
    </row>
    <row r="603" spans="1:8" s="2" customFormat="1" ht="16.8" customHeight="1">
      <c r="A603" s="40"/>
      <c r="B603" s="46"/>
      <c r="C603" s="324" t="s">
        <v>223</v>
      </c>
      <c r="D603" s="325" t="s">
        <v>19</v>
      </c>
      <c r="E603" s="326" t="s">
        <v>128</v>
      </c>
      <c r="F603" s="327">
        <v>58.52</v>
      </c>
      <c r="G603" s="40"/>
      <c r="H603" s="46"/>
    </row>
    <row r="604" spans="1:8" s="2" customFormat="1" ht="16.8" customHeight="1">
      <c r="A604" s="40"/>
      <c r="B604" s="46"/>
      <c r="C604" s="328" t="s">
        <v>19</v>
      </c>
      <c r="D604" s="328" t="s">
        <v>1760</v>
      </c>
      <c r="E604" s="19" t="s">
        <v>19</v>
      </c>
      <c r="F604" s="329">
        <v>0</v>
      </c>
      <c r="G604" s="40"/>
      <c r="H604" s="46"/>
    </row>
    <row r="605" spans="1:8" s="2" customFormat="1" ht="16.8" customHeight="1">
      <c r="A605" s="40"/>
      <c r="B605" s="46"/>
      <c r="C605" s="328" t="s">
        <v>19</v>
      </c>
      <c r="D605" s="328" t="s">
        <v>1761</v>
      </c>
      <c r="E605" s="19" t="s">
        <v>19</v>
      </c>
      <c r="F605" s="329">
        <v>58.52</v>
      </c>
      <c r="G605" s="40"/>
      <c r="H605" s="46"/>
    </row>
    <row r="606" spans="1:8" s="2" customFormat="1" ht="16.8" customHeight="1">
      <c r="A606" s="40"/>
      <c r="B606" s="46"/>
      <c r="C606" s="328" t="s">
        <v>223</v>
      </c>
      <c r="D606" s="328" t="s">
        <v>480</v>
      </c>
      <c r="E606" s="19" t="s">
        <v>19</v>
      </c>
      <c r="F606" s="329">
        <v>58.52</v>
      </c>
      <c r="G606" s="40"/>
      <c r="H606" s="46"/>
    </row>
    <row r="607" spans="1:8" s="2" customFormat="1" ht="16.8" customHeight="1">
      <c r="A607" s="40"/>
      <c r="B607" s="46"/>
      <c r="C607" s="330" t="s">
        <v>5006</v>
      </c>
      <c r="D607" s="40"/>
      <c r="E607" s="40"/>
      <c r="F607" s="40"/>
      <c r="G607" s="40"/>
      <c r="H607" s="46"/>
    </row>
    <row r="608" spans="1:8" s="2" customFormat="1" ht="12">
      <c r="A608" s="40"/>
      <c r="B608" s="46"/>
      <c r="C608" s="328" t="s">
        <v>1756</v>
      </c>
      <c r="D608" s="328" t="s">
        <v>1757</v>
      </c>
      <c r="E608" s="19" t="s">
        <v>128</v>
      </c>
      <c r="F608" s="329">
        <v>58.52</v>
      </c>
      <c r="G608" s="40"/>
      <c r="H608" s="46"/>
    </row>
    <row r="609" spans="1:8" s="2" customFormat="1" ht="16.8" customHeight="1">
      <c r="A609" s="40"/>
      <c r="B609" s="46"/>
      <c r="C609" s="328" t="s">
        <v>1650</v>
      </c>
      <c r="D609" s="328" t="s">
        <v>1651</v>
      </c>
      <c r="E609" s="19" t="s">
        <v>131</v>
      </c>
      <c r="F609" s="329">
        <v>5.862</v>
      </c>
      <c r="G609" s="40"/>
      <c r="H609" s="46"/>
    </row>
    <row r="610" spans="1:8" s="2" customFormat="1" ht="16.8" customHeight="1">
      <c r="A610" s="40"/>
      <c r="B610" s="46"/>
      <c r="C610" s="328" t="s">
        <v>1772</v>
      </c>
      <c r="D610" s="328" t="s">
        <v>1773</v>
      </c>
      <c r="E610" s="19" t="s">
        <v>128</v>
      </c>
      <c r="F610" s="329">
        <v>58.52</v>
      </c>
      <c r="G610" s="40"/>
      <c r="H610" s="46"/>
    </row>
    <row r="611" spans="1:8" s="2" customFormat="1" ht="16.8" customHeight="1">
      <c r="A611" s="40"/>
      <c r="B611" s="46"/>
      <c r="C611" s="328" t="s">
        <v>1779</v>
      </c>
      <c r="D611" s="328" t="s">
        <v>1780</v>
      </c>
      <c r="E611" s="19" t="s">
        <v>128</v>
      </c>
      <c r="F611" s="329">
        <v>58.52</v>
      </c>
      <c r="G611" s="40"/>
      <c r="H611" s="46"/>
    </row>
    <row r="612" spans="1:8" s="2" customFormat="1" ht="16.8" customHeight="1">
      <c r="A612" s="40"/>
      <c r="B612" s="46"/>
      <c r="C612" s="328" t="s">
        <v>1722</v>
      </c>
      <c r="D612" s="328" t="s">
        <v>1723</v>
      </c>
      <c r="E612" s="19" t="s">
        <v>131</v>
      </c>
      <c r="F612" s="329">
        <v>0.756</v>
      </c>
      <c r="G612" s="40"/>
      <c r="H612" s="46"/>
    </row>
    <row r="613" spans="1:8" s="2" customFormat="1" ht="16.8" customHeight="1">
      <c r="A613" s="40"/>
      <c r="B613" s="46"/>
      <c r="C613" s="328" t="s">
        <v>1550</v>
      </c>
      <c r="D613" s="328" t="s">
        <v>1551</v>
      </c>
      <c r="E613" s="19" t="s">
        <v>128</v>
      </c>
      <c r="F613" s="329">
        <v>60.861</v>
      </c>
      <c r="G613" s="40"/>
      <c r="H613" s="46"/>
    </row>
    <row r="614" spans="1:8" s="2" customFormat="1" ht="16.8" customHeight="1">
      <c r="A614" s="40"/>
      <c r="B614" s="46"/>
      <c r="C614" s="328" t="s">
        <v>1555</v>
      </c>
      <c r="D614" s="328" t="s">
        <v>1556</v>
      </c>
      <c r="E614" s="19" t="s">
        <v>128</v>
      </c>
      <c r="F614" s="329">
        <v>60.861</v>
      </c>
      <c r="G614" s="40"/>
      <c r="H614" s="46"/>
    </row>
    <row r="615" spans="1:8" s="2" customFormat="1" ht="16.8" customHeight="1">
      <c r="A615" s="40"/>
      <c r="B615" s="46"/>
      <c r="C615" s="324" t="s">
        <v>225</v>
      </c>
      <c r="D615" s="325" t="s">
        <v>19</v>
      </c>
      <c r="E615" s="326" t="s">
        <v>128</v>
      </c>
      <c r="F615" s="327">
        <v>58.9</v>
      </c>
      <c r="G615" s="40"/>
      <c r="H615" s="46"/>
    </row>
    <row r="616" spans="1:8" s="2" customFormat="1" ht="16.8" customHeight="1">
      <c r="A616" s="40"/>
      <c r="B616" s="46"/>
      <c r="C616" s="328" t="s">
        <v>19</v>
      </c>
      <c r="D616" s="328" t="s">
        <v>930</v>
      </c>
      <c r="E616" s="19" t="s">
        <v>19</v>
      </c>
      <c r="F616" s="329">
        <v>0</v>
      </c>
      <c r="G616" s="40"/>
      <c r="H616" s="46"/>
    </row>
    <row r="617" spans="1:8" s="2" customFormat="1" ht="16.8" customHeight="1">
      <c r="A617" s="40"/>
      <c r="B617" s="46"/>
      <c r="C617" s="328" t="s">
        <v>19</v>
      </c>
      <c r="D617" s="328" t="s">
        <v>2516</v>
      </c>
      <c r="E617" s="19" t="s">
        <v>19</v>
      </c>
      <c r="F617" s="329">
        <v>24.2</v>
      </c>
      <c r="G617" s="40"/>
      <c r="H617" s="46"/>
    </row>
    <row r="618" spans="1:8" s="2" customFormat="1" ht="16.8" customHeight="1">
      <c r="A618" s="40"/>
      <c r="B618" s="46"/>
      <c r="C618" s="328" t="s">
        <v>19</v>
      </c>
      <c r="D618" s="328" t="s">
        <v>2517</v>
      </c>
      <c r="E618" s="19" t="s">
        <v>19</v>
      </c>
      <c r="F618" s="329">
        <v>4.1</v>
      </c>
      <c r="G618" s="40"/>
      <c r="H618" s="46"/>
    </row>
    <row r="619" spans="1:8" s="2" customFormat="1" ht="16.8" customHeight="1">
      <c r="A619" s="40"/>
      <c r="B619" s="46"/>
      <c r="C619" s="328" t="s">
        <v>19</v>
      </c>
      <c r="D619" s="328" t="s">
        <v>2518</v>
      </c>
      <c r="E619" s="19" t="s">
        <v>19</v>
      </c>
      <c r="F619" s="329">
        <v>7.1</v>
      </c>
      <c r="G619" s="40"/>
      <c r="H619" s="46"/>
    </row>
    <row r="620" spans="1:8" s="2" customFormat="1" ht="16.8" customHeight="1">
      <c r="A620" s="40"/>
      <c r="B620" s="46"/>
      <c r="C620" s="328" t="s">
        <v>19</v>
      </c>
      <c r="D620" s="328" t="s">
        <v>2519</v>
      </c>
      <c r="E620" s="19" t="s">
        <v>19</v>
      </c>
      <c r="F620" s="329">
        <v>23.5</v>
      </c>
      <c r="G620" s="40"/>
      <c r="H620" s="46"/>
    </row>
    <row r="621" spans="1:8" s="2" customFormat="1" ht="16.8" customHeight="1">
      <c r="A621" s="40"/>
      <c r="B621" s="46"/>
      <c r="C621" s="328" t="s">
        <v>225</v>
      </c>
      <c r="D621" s="328" t="s">
        <v>2520</v>
      </c>
      <c r="E621" s="19" t="s">
        <v>19</v>
      </c>
      <c r="F621" s="329">
        <v>58.9</v>
      </c>
      <c r="G621" s="40"/>
      <c r="H621" s="46"/>
    </row>
    <row r="622" spans="1:8" s="2" customFormat="1" ht="16.8" customHeight="1">
      <c r="A622" s="40"/>
      <c r="B622" s="46"/>
      <c r="C622" s="330" t="s">
        <v>5006</v>
      </c>
      <c r="D622" s="40"/>
      <c r="E622" s="40"/>
      <c r="F622" s="40"/>
      <c r="G622" s="40"/>
      <c r="H622" s="46"/>
    </row>
    <row r="623" spans="1:8" s="2" customFormat="1" ht="16.8" customHeight="1">
      <c r="A623" s="40"/>
      <c r="B623" s="46"/>
      <c r="C623" s="328" t="s">
        <v>2485</v>
      </c>
      <c r="D623" s="328" t="s">
        <v>2486</v>
      </c>
      <c r="E623" s="19" t="s">
        <v>128</v>
      </c>
      <c r="F623" s="329">
        <v>449.613</v>
      </c>
      <c r="G623" s="40"/>
      <c r="H623" s="46"/>
    </row>
    <row r="624" spans="1:8" s="2" customFormat="1" ht="16.8" customHeight="1">
      <c r="A624" s="40"/>
      <c r="B624" s="46"/>
      <c r="C624" s="328" t="s">
        <v>812</v>
      </c>
      <c r="D624" s="328" t="s">
        <v>813</v>
      </c>
      <c r="E624" s="19" t="s">
        <v>131</v>
      </c>
      <c r="F624" s="329">
        <v>30.544</v>
      </c>
      <c r="G624" s="40"/>
      <c r="H624" s="46"/>
    </row>
    <row r="625" spans="1:8" s="2" customFormat="1" ht="16.8" customHeight="1">
      <c r="A625" s="40"/>
      <c r="B625" s="46"/>
      <c r="C625" s="328" t="s">
        <v>825</v>
      </c>
      <c r="D625" s="328" t="s">
        <v>826</v>
      </c>
      <c r="E625" s="19" t="s">
        <v>131</v>
      </c>
      <c r="F625" s="329">
        <v>36.957</v>
      </c>
      <c r="G625" s="40"/>
      <c r="H625" s="46"/>
    </row>
    <row r="626" spans="1:8" s="2" customFormat="1" ht="16.8" customHeight="1">
      <c r="A626" s="40"/>
      <c r="B626" s="46"/>
      <c r="C626" s="328" t="s">
        <v>831</v>
      </c>
      <c r="D626" s="328" t="s">
        <v>832</v>
      </c>
      <c r="E626" s="19" t="s">
        <v>131</v>
      </c>
      <c r="F626" s="329">
        <v>36.957</v>
      </c>
      <c r="G626" s="40"/>
      <c r="H626" s="46"/>
    </row>
    <row r="627" spans="1:8" s="2" customFormat="1" ht="16.8" customHeight="1">
      <c r="A627" s="40"/>
      <c r="B627" s="46"/>
      <c r="C627" s="328" t="s">
        <v>877</v>
      </c>
      <c r="D627" s="328" t="s">
        <v>878</v>
      </c>
      <c r="E627" s="19" t="s">
        <v>160</v>
      </c>
      <c r="F627" s="329">
        <v>2.223</v>
      </c>
      <c r="G627" s="40"/>
      <c r="H627" s="46"/>
    </row>
    <row r="628" spans="1:8" s="2" customFormat="1" ht="16.8" customHeight="1">
      <c r="A628" s="40"/>
      <c r="B628" s="46"/>
      <c r="C628" s="328" t="s">
        <v>2410</v>
      </c>
      <c r="D628" s="328" t="s">
        <v>2411</v>
      </c>
      <c r="E628" s="19" t="s">
        <v>128</v>
      </c>
      <c r="F628" s="329">
        <v>438.38</v>
      </c>
      <c r="G628" s="40"/>
      <c r="H628" s="46"/>
    </row>
    <row r="629" spans="1:8" s="2" customFormat="1" ht="16.8" customHeight="1">
      <c r="A629" s="40"/>
      <c r="B629" s="46"/>
      <c r="C629" s="328" t="s">
        <v>2523</v>
      </c>
      <c r="D629" s="328" t="s">
        <v>2524</v>
      </c>
      <c r="E629" s="19" t="s">
        <v>128</v>
      </c>
      <c r="F629" s="329">
        <v>401.44</v>
      </c>
      <c r="G629" s="40"/>
      <c r="H629" s="46"/>
    </row>
    <row r="630" spans="1:8" s="2" customFormat="1" ht="16.8" customHeight="1">
      <c r="A630" s="40"/>
      <c r="B630" s="46"/>
      <c r="C630" s="328" t="s">
        <v>1632</v>
      </c>
      <c r="D630" s="328" t="s">
        <v>1633</v>
      </c>
      <c r="E630" s="19" t="s">
        <v>128</v>
      </c>
      <c r="F630" s="329">
        <v>540.014</v>
      </c>
      <c r="G630" s="40"/>
      <c r="H630" s="46"/>
    </row>
    <row r="631" spans="1:8" s="2" customFormat="1" ht="16.8" customHeight="1">
      <c r="A631" s="40"/>
      <c r="B631" s="46"/>
      <c r="C631" s="328" t="s">
        <v>1581</v>
      </c>
      <c r="D631" s="328" t="s">
        <v>1582</v>
      </c>
      <c r="E631" s="19" t="s">
        <v>128</v>
      </c>
      <c r="F631" s="329">
        <v>249.392</v>
      </c>
      <c r="G631" s="40"/>
      <c r="H631" s="46"/>
    </row>
    <row r="632" spans="1:8" s="2" customFormat="1" ht="16.8" customHeight="1">
      <c r="A632" s="40"/>
      <c r="B632" s="46"/>
      <c r="C632" s="328" t="s">
        <v>1564</v>
      </c>
      <c r="D632" s="328" t="s">
        <v>1565</v>
      </c>
      <c r="E632" s="19" t="s">
        <v>128</v>
      </c>
      <c r="F632" s="329">
        <v>64.896</v>
      </c>
      <c r="G632" s="40"/>
      <c r="H632" s="46"/>
    </row>
    <row r="633" spans="1:8" s="2" customFormat="1" ht="16.8" customHeight="1">
      <c r="A633" s="40"/>
      <c r="B633" s="46"/>
      <c r="C633" s="324" t="s">
        <v>228</v>
      </c>
      <c r="D633" s="325" t="s">
        <v>19</v>
      </c>
      <c r="E633" s="326" t="s">
        <v>135</v>
      </c>
      <c r="F633" s="327">
        <v>61</v>
      </c>
      <c r="G633" s="40"/>
      <c r="H633" s="46"/>
    </row>
    <row r="634" spans="1:8" s="2" customFormat="1" ht="16.8" customHeight="1">
      <c r="A634" s="40"/>
      <c r="B634" s="46"/>
      <c r="C634" s="328" t="s">
        <v>19</v>
      </c>
      <c r="D634" s="328" t="s">
        <v>930</v>
      </c>
      <c r="E634" s="19" t="s">
        <v>19</v>
      </c>
      <c r="F634" s="329">
        <v>0</v>
      </c>
      <c r="G634" s="40"/>
      <c r="H634" s="46"/>
    </row>
    <row r="635" spans="1:8" s="2" customFormat="1" ht="16.8" customHeight="1">
      <c r="A635" s="40"/>
      <c r="B635" s="46"/>
      <c r="C635" s="328" t="s">
        <v>19</v>
      </c>
      <c r="D635" s="328" t="s">
        <v>931</v>
      </c>
      <c r="E635" s="19" t="s">
        <v>19</v>
      </c>
      <c r="F635" s="329">
        <v>20.6</v>
      </c>
      <c r="G635" s="40"/>
      <c r="H635" s="46"/>
    </row>
    <row r="636" spans="1:8" s="2" customFormat="1" ht="16.8" customHeight="1">
      <c r="A636" s="40"/>
      <c r="B636" s="46"/>
      <c r="C636" s="328" t="s">
        <v>19</v>
      </c>
      <c r="D636" s="328" t="s">
        <v>932</v>
      </c>
      <c r="E636" s="19" t="s">
        <v>19</v>
      </c>
      <c r="F636" s="329">
        <v>8.6</v>
      </c>
      <c r="G636" s="40"/>
      <c r="H636" s="46"/>
    </row>
    <row r="637" spans="1:8" s="2" customFormat="1" ht="16.8" customHeight="1">
      <c r="A637" s="40"/>
      <c r="B637" s="46"/>
      <c r="C637" s="328" t="s">
        <v>19</v>
      </c>
      <c r="D637" s="328" t="s">
        <v>933</v>
      </c>
      <c r="E637" s="19" t="s">
        <v>19</v>
      </c>
      <c r="F637" s="329">
        <v>11.5</v>
      </c>
      <c r="G637" s="40"/>
      <c r="H637" s="46"/>
    </row>
    <row r="638" spans="1:8" s="2" customFormat="1" ht="16.8" customHeight="1">
      <c r="A638" s="40"/>
      <c r="B638" s="46"/>
      <c r="C638" s="328" t="s">
        <v>19</v>
      </c>
      <c r="D638" s="328" t="s">
        <v>934</v>
      </c>
      <c r="E638" s="19" t="s">
        <v>19</v>
      </c>
      <c r="F638" s="329">
        <v>20.3</v>
      </c>
      <c r="G638" s="40"/>
      <c r="H638" s="46"/>
    </row>
    <row r="639" spans="1:8" s="2" customFormat="1" ht="16.8" customHeight="1">
      <c r="A639" s="40"/>
      <c r="B639" s="46"/>
      <c r="C639" s="328" t="s">
        <v>228</v>
      </c>
      <c r="D639" s="328" t="s">
        <v>935</v>
      </c>
      <c r="E639" s="19" t="s">
        <v>19</v>
      </c>
      <c r="F639" s="329">
        <v>61</v>
      </c>
      <c r="G639" s="40"/>
      <c r="H639" s="46"/>
    </row>
    <row r="640" spans="1:8" s="2" customFormat="1" ht="16.8" customHeight="1">
      <c r="A640" s="40"/>
      <c r="B640" s="46"/>
      <c r="C640" s="330" t="s">
        <v>5006</v>
      </c>
      <c r="D640" s="40"/>
      <c r="E640" s="40"/>
      <c r="F640" s="40"/>
      <c r="G640" s="40"/>
      <c r="H640" s="46"/>
    </row>
    <row r="641" spans="1:8" s="2" customFormat="1" ht="12">
      <c r="A641" s="40"/>
      <c r="B641" s="46"/>
      <c r="C641" s="328" t="s">
        <v>898</v>
      </c>
      <c r="D641" s="328" t="s">
        <v>899</v>
      </c>
      <c r="E641" s="19" t="s">
        <v>135</v>
      </c>
      <c r="F641" s="329">
        <v>583.82</v>
      </c>
      <c r="G641" s="40"/>
      <c r="H641" s="46"/>
    </row>
    <row r="642" spans="1:8" s="2" customFormat="1" ht="16.8" customHeight="1">
      <c r="A642" s="40"/>
      <c r="B642" s="46"/>
      <c r="C642" s="328" t="s">
        <v>1632</v>
      </c>
      <c r="D642" s="328" t="s">
        <v>1633</v>
      </c>
      <c r="E642" s="19" t="s">
        <v>128</v>
      </c>
      <c r="F642" s="329">
        <v>540.014</v>
      </c>
      <c r="G642" s="40"/>
      <c r="H642" s="46"/>
    </row>
    <row r="643" spans="1:8" s="2" customFormat="1" ht="16.8" customHeight="1">
      <c r="A643" s="40"/>
      <c r="B643" s="46"/>
      <c r="C643" s="324" t="s">
        <v>230</v>
      </c>
      <c r="D643" s="325" t="s">
        <v>19</v>
      </c>
      <c r="E643" s="326" t="s">
        <v>135</v>
      </c>
      <c r="F643" s="327">
        <v>52.41</v>
      </c>
      <c r="G643" s="40"/>
      <c r="H643" s="46"/>
    </row>
    <row r="644" spans="1:8" s="2" customFormat="1" ht="16.8" customHeight="1">
      <c r="A644" s="40"/>
      <c r="B644" s="46"/>
      <c r="C644" s="328" t="s">
        <v>19</v>
      </c>
      <c r="D644" s="328" t="s">
        <v>930</v>
      </c>
      <c r="E644" s="19" t="s">
        <v>19</v>
      </c>
      <c r="F644" s="329">
        <v>0</v>
      </c>
      <c r="G644" s="40"/>
      <c r="H644" s="46"/>
    </row>
    <row r="645" spans="1:8" s="2" customFormat="1" ht="16.8" customHeight="1">
      <c r="A645" s="40"/>
      <c r="B645" s="46"/>
      <c r="C645" s="328" t="s">
        <v>19</v>
      </c>
      <c r="D645" s="328" t="s">
        <v>2461</v>
      </c>
      <c r="E645" s="19" t="s">
        <v>19</v>
      </c>
      <c r="F645" s="329">
        <v>19.35</v>
      </c>
      <c r="G645" s="40"/>
      <c r="H645" s="46"/>
    </row>
    <row r="646" spans="1:8" s="2" customFormat="1" ht="16.8" customHeight="1">
      <c r="A646" s="40"/>
      <c r="B646" s="46"/>
      <c r="C646" s="328" t="s">
        <v>19</v>
      </c>
      <c r="D646" s="328" t="s">
        <v>2462</v>
      </c>
      <c r="E646" s="19" t="s">
        <v>19</v>
      </c>
      <c r="F646" s="329">
        <v>5.38</v>
      </c>
      <c r="G646" s="40"/>
      <c r="H646" s="46"/>
    </row>
    <row r="647" spans="1:8" s="2" customFormat="1" ht="16.8" customHeight="1">
      <c r="A647" s="40"/>
      <c r="B647" s="46"/>
      <c r="C647" s="328" t="s">
        <v>19</v>
      </c>
      <c r="D647" s="328" t="s">
        <v>2463</v>
      </c>
      <c r="E647" s="19" t="s">
        <v>19</v>
      </c>
      <c r="F647" s="329">
        <v>8.63</v>
      </c>
      <c r="G647" s="40"/>
      <c r="H647" s="46"/>
    </row>
    <row r="648" spans="1:8" s="2" customFormat="1" ht="16.8" customHeight="1">
      <c r="A648" s="40"/>
      <c r="B648" s="46"/>
      <c r="C648" s="328" t="s">
        <v>19</v>
      </c>
      <c r="D648" s="328" t="s">
        <v>2464</v>
      </c>
      <c r="E648" s="19" t="s">
        <v>19</v>
      </c>
      <c r="F648" s="329">
        <v>19.05</v>
      </c>
      <c r="G648" s="40"/>
      <c r="H648" s="46"/>
    </row>
    <row r="649" spans="1:8" s="2" customFormat="1" ht="16.8" customHeight="1">
      <c r="A649" s="40"/>
      <c r="B649" s="46"/>
      <c r="C649" s="328" t="s">
        <v>230</v>
      </c>
      <c r="D649" s="328" t="s">
        <v>2465</v>
      </c>
      <c r="E649" s="19" t="s">
        <v>19</v>
      </c>
      <c r="F649" s="329">
        <v>52.41</v>
      </c>
      <c r="G649" s="40"/>
      <c r="H649" s="46"/>
    </row>
    <row r="650" spans="1:8" s="2" customFormat="1" ht="16.8" customHeight="1">
      <c r="A650" s="40"/>
      <c r="B650" s="46"/>
      <c r="C650" s="324" t="s">
        <v>232</v>
      </c>
      <c r="D650" s="325" t="s">
        <v>19</v>
      </c>
      <c r="E650" s="326" t="s">
        <v>128</v>
      </c>
      <c r="F650" s="327">
        <v>3.5</v>
      </c>
      <c r="G650" s="40"/>
      <c r="H650" s="46"/>
    </row>
    <row r="651" spans="1:8" s="2" customFormat="1" ht="16.8" customHeight="1">
      <c r="A651" s="40"/>
      <c r="B651" s="46"/>
      <c r="C651" s="328" t="s">
        <v>19</v>
      </c>
      <c r="D651" s="328" t="s">
        <v>864</v>
      </c>
      <c r="E651" s="19" t="s">
        <v>19</v>
      </c>
      <c r="F651" s="329">
        <v>0</v>
      </c>
      <c r="G651" s="40"/>
      <c r="H651" s="46"/>
    </row>
    <row r="652" spans="1:8" s="2" customFormat="1" ht="16.8" customHeight="1">
      <c r="A652" s="40"/>
      <c r="B652" s="46"/>
      <c r="C652" s="328" t="s">
        <v>19</v>
      </c>
      <c r="D652" s="328" t="s">
        <v>2379</v>
      </c>
      <c r="E652" s="19" t="s">
        <v>19</v>
      </c>
      <c r="F652" s="329">
        <v>3.5</v>
      </c>
      <c r="G652" s="40"/>
      <c r="H652" s="46"/>
    </row>
    <row r="653" spans="1:8" s="2" customFormat="1" ht="16.8" customHeight="1">
      <c r="A653" s="40"/>
      <c r="B653" s="46"/>
      <c r="C653" s="328" t="s">
        <v>232</v>
      </c>
      <c r="D653" s="328" t="s">
        <v>866</v>
      </c>
      <c r="E653" s="19" t="s">
        <v>19</v>
      </c>
      <c r="F653" s="329">
        <v>3.5</v>
      </c>
      <c r="G653" s="40"/>
      <c r="H653" s="46"/>
    </row>
    <row r="654" spans="1:8" s="2" customFormat="1" ht="16.8" customHeight="1">
      <c r="A654" s="40"/>
      <c r="B654" s="46"/>
      <c r="C654" s="330" t="s">
        <v>5006</v>
      </c>
      <c r="D654" s="40"/>
      <c r="E654" s="40"/>
      <c r="F654" s="40"/>
      <c r="G654" s="40"/>
      <c r="H654" s="46"/>
    </row>
    <row r="655" spans="1:8" s="2" customFormat="1" ht="16.8" customHeight="1">
      <c r="A655" s="40"/>
      <c r="B655" s="46"/>
      <c r="C655" s="328" t="s">
        <v>2353</v>
      </c>
      <c r="D655" s="328" t="s">
        <v>2354</v>
      </c>
      <c r="E655" s="19" t="s">
        <v>128</v>
      </c>
      <c r="F655" s="329">
        <v>42.481</v>
      </c>
      <c r="G655" s="40"/>
      <c r="H655" s="46"/>
    </row>
    <row r="656" spans="1:8" s="2" customFormat="1" ht="16.8" customHeight="1">
      <c r="A656" s="40"/>
      <c r="B656" s="46"/>
      <c r="C656" s="328" t="s">
        <v>812</v>
      </c>
      <c r="D656" s="328" t="s">
        <v>813</v>
      </c>
      <c r="E656" s="19" t="s">
        <v>131</v>
      </c>
      <c r="F656" s="329">
        <v>30.544</v>
      </c>
      <c r="G656" s="40"/>
      <c r="H656" s="46"/>
    </row>
    <row r="657" spans="1:8" s="2" customFormat="1" ht="16.8" customHeight="1">
      <c r="A657" s="40"/>
      <c r="B657" s="46"/>
      <c r="C657" s="328" t="s">
        <v>825</v>
      </c>
      <c r="D657" s="328" t="s">
        <v>826</v>
      </c>
      <c r="E657" s="19" t="s">
        <v>131</v>
      </c>
      <c r="F657" s="329">
        <v>36.957</v>
      </c>
      <c r="G657" s="40"/>
      <c r="H657" s="46"/>
    </row>
    <row r="658" spans="1:8" s="2" customFormat="1" ht="16.8" customHeight="1">
      <c r="A658" s="40"/>
      <c r="B658" s="46"/>
      <c r="C658" s="328" t="s">
        <v>831</v>
      </c>
      <c r="D658" s="328" t="s">
        <v>832</v>
      </c>
      <c r="E658" s="19" t="s">
        <v>131</v>
      </c>
      <c r="F658" s="329">
        <v>36.957</v>
      </c>
      <c r="G658" s="40"/>
      <c r="H658" s="46"/>
    </row>
    <row r="659" spans="1:8" s="2" customFormat="1" ht="16.8" customHeight="1">
      <c r="A659" s="40"/>
      <c r="B659" s="46"/>
      <c r="C659" s="328" t="s">
        <v>877</v>
      </c>
      <c r="D659" s="328" t="s">
        <v>878</v>
      </c>
      <c r="E659" s="19" t="s">
        <v>160</v>
      </c>
      <c r="F659" s="329">
        <v>2.223</v>
      </c>
      <c r="G659" s="40"/>
      <c r="H659" s="46"/>
    </row>
    <row r="660" spans="1:8" s="2" customFormat="1" ht="12">
      <c r="A660" s="40"/>
      <c r="B660" s="46"/>
      <c r="C660" s="328" t="s">
        <v>1482</v>
      </c>
      <c r="D660" s="328" t="s">
        <v>1483</v>
      </c>
      <c r="E660" s="19" t="s">
        <v>128</v>
      </c>
      <c r="F660" s="329">
        <v>36.94</v>
      </c>
      <c r="G660" s="40"/>
      <c r="H660" s="46"/>
    </row>
    <row r="661" spans="1:8" s="2" customFormat="1" ht="16.8" customHeight="1">
      <c r="A661" s="40"/>
      <c r="B661" s="46"/>
      <c r="C661" s="328" t="s">
        <v>2387</v>
      </c>
      <c r="D661" s="328" t="s">
        <v>2388</v>
      </c>
      <c r="E661" s="19" t="s">
        <v>128</v>
      </c>
      <c r="F661" s="329">
        <v>36.94</v>
      </c>
      <c r="G661" s="40"/>
      <c r="H661" s="46"/>
    </row>
    <row r="662" spans="1:8" s="2" customFormat="1" ht="16.8" customHeight="1">
      <c r="A662" s="40"/>
      <c r="B662" s="46"/>
      <c r="C662" s="328" t="s">
        <v>2410</v>
      </c>
      <c r="D662" s="328" t="s">
        <v>2411</v>
      </c>
      <c r="E662" s="19" t="s">
        <v>128</v>
      </c>
      <c r="F662" s="329">
        <v>438.38</v>
      </c>
      <c r="G662" s="40"/>
      <c r="H662" s="46"/>
    </row>
    <row r="663" spans="1:8" s="2" customFormat="1" ht="16.8" customHeight="1">
      <c r="A663" s="40"/>
      <c r="B663" s="46"/>
      <c r="C663" s="328" t="s">
        <v>1632</v>
      </c>
      <c r="D663" s="328" t="s">
        <v>1633</v>
      </c>
      <c r="E663" s="19" t="s">
        <v>128</v>
      </c>
      <c r="F663" s="329">
        <v>540.014</v>
      </c>
      <c r="G663" s="40"/>
      <c r="H663" s="46"/>
    </row>
    <row r="664" spans="1:8" s="2" customFormat="1" ht="16.8" customHeight="1">
      <c r="A664" s="40"/>
      <c r="B664" s="46"/>
      <c r="C664" s="328" t="s">
        <v>1581</v>
      </c>
      <c r="D664" s="328" t="s">
        <v>1582</v>
      </c>
      <c r="E664" s="19" t="s">
        <v>128</v>
      </c>
      <c r="F664" s="329">
        <v>249.392</v>
      </c>
      <c r="G664" s="40"/>
      <c r="H664" s="46"/>
    </row>
    <row r="665" spans="1:8" s="2" customFormat="1" ht="16.8" customHeight="1">
      <c r="A665" s="40"/>
      <c r="B665" s="46"/>
      <c r="C665" s="328" t="s">
        <v>1564</v>
      </c>
      <c r="D665" s="328" t="s">
        <v>1565</v>
      </c>
      <c r="E665" s="19" t="s">
        <v>128</v>
      </c>
      <c r="F665" s="329">
        <v>64.896</v>
      </c>
      <c r="G665" s="40"/>
      <c r="H665" s="46"/>
    </row>
    <row r="666" spans="1:8" s="2" customFormat="1" ht="16.8" customHeight="1">
      <c r="A666" s="40"/>
      <c r="B666" s="46"/>
      <c r="C666" s="324" t="s">
        <v>234</v>
      </c>
      <c r="D666" s="325" t="s">
        <v>19</v>
      </c>
      <c r="E666" s="326" t="s">
        <v>135</v>
      </c>
      <c r="F666" s="327">
        <v>7.6</v>
      </c>
      <c r="G666" s="40"/>
      <c r="H666" s="46"/>
    </row>
    <row r="667" spans="1:8" s="2" customFormat="1" ht="16.8" customHeight="1">
      <c r="A667" s="40"/>
      <c r="B667" s="46"/>
      <c r="C667" s="328" t="s">
        <v>19</v>
      </c>
      <c r="D667" s="328" t="s">
        <v>864</v>
      </c>
      <c r="E667" s="19" t="s">
        <v>19</v>
      </c>
      <c r="F667" s="329">
        <v>0</v>
      </c>
      <c r="G667" s="40"/>
      <c r="H667" s="46"/>
    </row>
    <row r="668" spans="1:8" s="2" customFormat="1" ht="16.8" customHeight="1">
      <c r="A668" s="40"/>
      <c r="B668" s="46"/>
      <c r="C668" s="328" t="s">
        <v>19</v>
      </c>
      <c r="D668" s="328" t="s">
        <v>947</v>
      </c>
      <c r="E668" s="19" t="s">
        <v>19</v>
      </c>
      <c r="F668" s="329">
        <v>7.6</v>
      </c>
      <c r="G668" s="40"/>
      <c r="H668" s="46"/>
    </row>
    <row r="669" spans="1:8" s="2" customFormat="1" ht="16.8" customHeight="1">
      <c r="A669" s="40"/>
      <c r="B669" s="46"/>
      <c r="C669" s="328" t="s">
        <v>234</v>
      </c>
      <c r="D669" s="328" t="s">
        <v>948</v>
      </c>
      <c r="E669" s="19" t="s">
        <v>19</v>
      </c>
      <c r="F669" s="329">
        <v>7.6</v>
      </c>
      <c r="G669" s="40"/>
      <c r="H669" s="46"/>
    </row>
    <row r="670" spans="1:8" s="2" customFormat="1" ht="16.8" customHeight="1">
      <c r="A670" s="40"/>
      <c r="B670" s="46"/>
      <c r="C670" s="330" t="s">
        <v>5006</v>
      </c>
      <c r="D670" s="40"/>
      <c r="E670" s="40"/>
      <c r="F670" s="40"/>
      <c r="G670" s="40"/>
      <c r="H670" s="46"/>
    </row>
    <row r="671" spans="1:8" s="2" customFormat="1" ht="12">
      <c r="A671" s="40"/>
      <c r="B671" s="46"/>
      <c r="C671" s="328" t="s">
        <v>898</v>
      </c>
      <c r="D671" s="328" t="s">
        <v>899</v>
      </c>
      <c r="E671" s="19" t="s">
        <v>135</v>
      </c>
      <c r="F671" s="329">
        <v>583.82</v>
      </c>
      <c r="G671" s="40"/>
      <c r="H671" s="46"/>
    </row>
    <row r="672" spans="1:8" s="2" customFormat="1" ht="16.8" customHeight="1">
      <c r="A672" s="40"/>
      <c r="B672" s="46"/>
      <c r="C672" s="328" t="s">
        <v>1632</v>
      </c>
      <c r="D672" s="328" t="s">
        <v>1633</v>
      </c>
      <c r="E672" s="19" t="s">
        <v>128</v>
      </c>
      <c r="F672" s="329">
        <v>540.014</v>
      </c>
      <c r="G672" s="40"/>
      <c r="H672" s="46"/>
    </row>
    <row r="673" spans="1:8" s="2" customFormat="1" ht="16.8" customHeight="1">
      <c r="A673" s="40"/>
      <c r="B673" s="46"/>
      <c r="C673" s="324" t="s">
        <v>236</v>
      </c>
      <c r="D673" s="325" t="s">
        <v>19</v>
      </c>
      <c r="E673" s="326" t="s">
        <v>135</v>
      </c>
      <c r="F673" s="327">
        <v>6.9</v>
      </c>
      <c r="G673" s="40"/>
      <c r="H673" s="46"/>
    </row>
    <row r="674" spans="1:8" s="2" customFormat="1" ht="16.8" customHeight="1">
      <c r="A674" s="40"/>
      <c r="B674" s="46"/>
      <c r="C674" s="328" t="s">
        <v>19</v>
      </c>
      <c r="D674" s="328" t="s">
        <v>2399</v>
      </c>
      <c r="E674" s="19" t="s">
        <v>19</v>
      </c>
      <c r="F674" s="329">
        <v>6.9</v>
      </c>
      <c r="G674" s="40"/>
      <c r="H674" s="46"/>
    </row>
    <row r="675" spans="1:8" s="2" customFormat="1" ht="16.8" customHeight="1">
      <c r="A675" s="40"/>
      <c r="B675" s="46"/>
      <c r="C675" s="328" t="s">
        <v>236</v>
      </c>
      <c r="D675" s="328" t="s">
        <v>2400</v>
      </c>
      <c r="E675" s="19" t="s">
        <v>19</v>
      </c>
      <c r="F675" s="329">
        <v>6.9</v>
      </c>
      <c r="G675" s="40"/>
      <c r="H675" s="46"/>
    </row>
    <row r="676" spans="1:8" s="2" customFormat="1" ht="16.8" customHeight="1">
      <c r="A676" s="40"/>
      <c r="B676" s="46"/>
      <c r="C676" s="324" t="s">
        <v>237</v>
      </c>
      <c r="D676" s="325" t="s">
        <v>19</v>
      </c>
      <c r="E676" s="326" t="s">
        <v>160</v>
      </c>
      <c r="F676" s="327">
        <v>176.303</v>
      </c>
      <c r="G676" s="40"/>
      <c r="H676" s="46"/>
    </row>
    <row r="677" spans="1:8" s="2" customFormat="1" ht="16.8" customHeight="1">
      <c r="A677" s="40"/>
      <c r="B677" s="46"/>
      <c r="C677" s="328" t="s">
        <v>237</v>
      </c>
      <c r="D677" s="328" t="s">
        <v>1422</v>
      </c>
      <c r="E677" s="19" t="s">
        <v>19</v>
      </c>
      <c r="F677" s="329">
        <v>176.303</v>
      </c>
      <c r="G677" s="40"/>
      <c r="H677" s="46"/>
    </row>
    <row r="678" spans="1:8" s="2" customFormat="1" ht="16.8" customHeight="1">
      <c r="A678" s="40"/>
      <c r="B678" s="46"/>
      <c r="C678" s="330" t="s">
        <v>5006</v>
      </c>
      <c r="D678" s="40"/>
      <c r="E678" s="40"/>
      <c r="F678" s="40"/>
      <c r="G678" s="40"/>
      <c r="H678" s="46"/>
    </row>
    <row r="679" spans="1:8" s="2" customFormat="1" ht="12">
      <c r="A679" s="40"/>
      <c r="B679" s="46"/>
      <c r="C679" s="328" t="s">
        <v>1418</v>
      </c>
      <c r="D679" s="328" t="s">
        <v>1419</v>
      </c>
      <c r="E679" s="19" t="s">
        <v>160</v>
      </c>
      <c r="F679" s="329">
        <v>176.303</v>
      </c>
      <c r="G679" s="40"/>
      <c r="H679" s="46"/>
    </row>
    <row r="680" spans="1:8" s="2" customFormat="1" ht="12">
      <c r="A680" s="40"/>
      <c r="B680" s="46"/>
      <c r="C680" s="328" t="s">
        <v>1430</v>
      </c>
      <c r="D680" s="328" t="s">
        <v>1431</v>
      </c>
      <c r="E680" s="19" t="s">
        <v>160</v>
      </c>
      <c r="F680" s="329">
        <v>174.486</v>
      </c>
      <c r="G680" s="40"/>
      <c r="H680" s="46"/>
    </row>
    <row r="681" spans="1:8" s="2" customFormat="1" ht="16.8" customHeight="1">
      <c r="A681" s="40"/>
      <c r="B681" s="46"/>
      <c r="C681" s="324" t="s">
        <v>423</v>
      </c>
      <c r="D681" s="325" t="s">
        <v>423</v>
      </c>
      <c r="E681" s="326" t="s">
        <v>19</v>
      </c>
      <c r="F681" s="327">
        <v>0.067</v>
      </c>
      <c r="G681" s="40"/>
      <c r="H681" s="46"/>
    </row>
    <row r="682" spans="1:8" s="2" customFormat="1" ht="16.8" customHeight="1">
      <c r="A682" s="40"/>
      <c r="B682" s="46"/>
      <c r="C682" s="328" t="s">
        <v>423</v>
      </c>
      <c r="D682" s="328" t="s">
        <v>424</v>
      </c>
      <c r="E682" s="19" t="s">
        <v>19</v>
      </c>
      <c r="F682" s="329">
        <v>0.067</v>
      </c>
      <c r="G682" s="40"/>
      <c r="H682" s="46"/>
    </row>
    <row r="683" spans="1:8" s="2" customFormat="1" ht="16.8" customHeight="1">
      <c r="A683" s="40"/>
      <c r="B683" s="46"/>
      <c r="C683" s="324" t="s">
        <v>239</v>
      </c>
      <c r="D683" s="325" t="s">
        <v>19</v>
      </c>
      <c r="E683" s="326" t="s">
        <v>135</v>
      </c>
      <c r="F683" s="327">
        <v>19.5</v>
      </c>
      <c r="G683" s="40"/>
      <c r="H683" s="46"/>
    </row>
    <row r="684" spans="1:8" s="2" customFormat="1" ht="16.8" customHeight="1">
      <c r="A684" s="40"/>
      <c r="B684" s="46"/>
      <c r="C684" s="328" t="s">
        <v>239</v>
      </c>
      <c r="D684" s="328" t="s">
        <v>1056</v>
      </c>
      <c r="E684" s="19" t="s">
        <v>19</v>
      </c>
      <c r="F684" s="329">
        <v>19.5</v>
      </c>
      <c r="G684" s="40"/>
      <c r="H684" s="46"/>
    </row>
    <row r="685" spans="1:8" s="2" customFormat="1" ht="16.8" customHeight="1">
      <c r="A685" s="40"/>
      <c r="B685" s="46"/>
      <c r="C685" s="330" t="s">
        <v>5006</v>
      </c>
      <c r="D685" s="40"/>
      <c r="E685" s="40"/>
      <c r="F685" s="40"/>
      <c r="G685" s="40"/>
      <c r="H685" s="46"/>
    </row>
    <row r="686" spans="1:8" s="2" customFormat="1" ht="16.8" customHeight="1">
      <c r="A686" s="40"/>
      <c r="B686" s="46"/>
      <c r="C686" s="328" t="s">
        <v>1052</v>
      </c>
      <c r="D686" s="328" t="s">
        <v>1053</v>
      </c>
      <c r="E686" s="19" t="s">
        <v>135</v>
      </c>
      <c r="F686" s="329">
        <v>19.5</v>
      </c>
      <c r="G686" s="40"/>
      <c r="H686" s="46"/>
    </row>
    <row r="687" spans="1:8" s="2" customFormat="1" ht="16.8" customHeight="1">
      <c r="A687" s="40"/>
      <c r="B687" s="46"/>
      <c r="C687" s="328" t="s">
        <v>1058</v>
      </c>
      <c r="D687" s="328" t="s">
        <v>1059</v>
      </c>
      <c r="E687" s="19" t="s">
        <v>135</v>
      </c>
      <c r="F687" s="329">
        <v>1813.5</v>
      </c>
      <c r="G687" s="40"/>
      <c r="H687" s="46"/>
    </row>
    <row r="688" spans="1:8" s="2" customFormat="1" ht="16.8" customHeight="1">
      <c r="A688" s="40"/>
      <c r="B688" s="46"/>
      <c r="C688" s="328" t="s">
        <v>1064</v>
      </c>
      <c r="D688" s="328" t="s">
        <v>1065</v>
      </c>
      <c r="E688" s="19" t="s">
        <v>135</v>
      </c>
      <c r="F688" s="329">
        <v>19.5</v>
      </c>
      <c r="G688" s="40"/>
      <c r="H688" s="46"/>
    </row>
    <row r="689" spans="1:8" s="2" customFormat="1" ht="16.8" customHeight="1">
      <c r="A689" s="40"/>
      <c r="B689" s="46"/>
      <c r="C689" s="324" t="s">
        <v>241</v>
      </c>
      <c r="D689" s="325" t="s">
        <v>19</v>
      </c>
      <c r="E689" s="326" t="s">
        <v>128</v>
      </c>
      <c r="F689" s="327">
        <v>516.7</v>
      </c>
      <c r="G689" s="40"/>
      <c r="H689" s="46"/>
    </row>
    <row r="690" spans="1:8" s="2" customFormat="1" ht="16.8" customHeight="1">
      <c r="A690" s="40"/>
      <c r="B690" s="46"/>
      <c r="C690" s="328" t="s">
        <v>19</v>
      </c>
      <c r="D690" s="328" t="s">
        <v>1767</v>
      </c>
      <c r="E690" s="19" t="s">
        <v>19</v>
      </c>
      <c r="F690" s="329">
        <v>36.3</v>
      </c>
      <c r="G690" s="40"/>
      <c r="H690" s="46"/>
    </row>
    <row r="691" spans="1:8" s="2" customFormat="1" ht="16.8" customHeight="1">
      <c r="A691" s="40"/>
      <c r="B691" s="46"/>
      <c r="C691" s="328" t="s">
        <v>19</v>
      </c>
      <c r="D691" s="328" t="s">
        <v>1768</v>
      </c>
      <c r="E691" s="19" t="s">
        <v>19</v>
      </c>
      <c r="F691" s="329">
        <v>124</v>
      </c>
      <c r="G691" s="40"/>
      <c r="H691" s="46"/>
    </row>
    <row r="692" spans="1:8" s="2" customFormat="1" ht="16.8" customHeight="1">
      <c r="A692" s="40"/>
      <c r="B692" s="46"/>
      <c r="C692" s="328" t="s">
        <v>19</v>
      </c>
      <c r="D692" s="328" t="s">
        <v>1769</v>
      </c>
      <c r="E692" s="19" t="s">
        <v>19</v>
      </c>
      <c r="F692" s="329">
        <v>160.3</v>
      </c>
      <c r="G692" s="40"/>
      <c r="H692" s="46"/>
    </row>
    <row r="693" spans="1:8" s="2" customFormat="1" ht="16.8" customHeight="1">
      <c r="A693" s="40"/>
      <c r="B693" s="46"/>
      <c r="C693" s="328" t="s">
        <v>19</v>
      </c>
      <c r="D693" s="328" t="s">
        <v>1770</v>
      </c>
      <c r="E693" s="19" t="s">
        <v>19</v>
      </c>
      <c r="F693" s="329">
        <v>196.1</v>
      </c>
      <c r="G693" s="40"/>
      <c r="H693" s="46"/>
    </row>
    <row r="694" spans="1:8" s="2" customFormat="1" ht="16.8" customHeight="1">
      <c r="A694" s="40"/>
      <c r="B694" s="46"/>
      <c r="C694" s="328" t="s">
        <v>241</v>
      </c>
      <c r="D694" s="328" t="s">
        <v>336</v>
      </c>
      <c r="E694" s="19" t="s">
        <v>19</v>
      </c>
      <c r="F694" s="329">
        <v>516.7</v>
      </c>
      <c r="G694" s="40"/>
      <c r="H694" s="46"/>
    </row>
    <row r="695" spans="1:8" s="2" customFormat="1" ht="16.8" customHeight="1">
      <c r="A695" s="40"/>
      <c r="B695" s="46"/>
      <c r="C695" s="330" t="s">
        <v>5006</v>
      </c>
      <c r="D695" s="40"/>
      <c r="E695" s="40"/>
      <c r="F695" s="40"/>
      <c r="G695" s="40"/>
      <c r="H695" s="46"/>
    </row>
    <row r="696" spans="1:8" s="2" customFormat="1" ht="16.8" customHeight="1">
      <c r="A696" s="40"/>
      <c r="B696" s="46"/>
      <c r="C696" s="328" t="s">
        <v>1763</v>
      </c>
      <c r="D696" s="328" t="s">
        <v>1764</v>
      </c>
      <c r="E696" s="19" t="s">
        <v>128</v>
      </c>
      <c r="F696" s="329">
        <v>516.7</v>
      </c>
      <c r="G696" s="40"/>
      <c r="H696" s="46"/>
    </row>
    <row r="697" spans="1:8" s="2" customFormat="1" ht="12">
      <c r="A697" s="40"/>
      <c r="B697" s="46"/>
      <c r="C697" s="328" t="s">
        <v>1436</v>
      </c>
      <c r="D697" s="328" t="s">
        <v>1437</v>
      </c>
      <c r="E697" s="19" t="s">
        <v>160</v>
      </c>
      <c r="F697" s="329">
        <v>53.785</v>
      </c>
      <c r="G697" s="40"/>
      <c r="H697" s="46"/>
    </row>
    <row r="698" spans="1:8" s="2" customFormat="1" ht="16.8" customHeight="1">
      <c r="A698" s="40"/>
      <c r="B698" s="46"/>
      <c r="C698" s="324" t="s">
        <v>243</v>
      </c>
      <c r="D698" s="325" t="s">
        <v>19</v>
      </c>
      <c r="E698" s="326" t="s">
        <v>128</v>
      </c>
      <c r="F698" s="327">
        <v>438.38</v>
      </c>
      <c r="G698" s="40"/>
      <c r="H698" s="46"/>
    </row>
    <row r="699" spans="1:8" s="2" customFormat="1" ht="16.8" customHeight="1">
      <c r="A699" s="40"/>
      <c r="B699" s="46"/>
      <c r="C699" s="328" t="s">
        <v>19</v>
      </c>
      <c r="D699" s="328" t="s">
        <v>2414</v>
      </c>
      <c r="E699" s="19" t="s">
        <v>19</v>
      </c>
      <c r="F699" s="329">
        <v>401.44</v>
      </c>
      <c r="G699" s="40"/>
      <c r="H699" s="46"/>
    </row>
    <row r="700" spans="1:8" s="2" customFormat="1" ht="16.8" customHeight="1">
      <c r="A700" s="40"/>
      <c r="B700" s="46"/>
      <c r="C700" s="328" t="s">
        <v>19</v>
      </c>
      <c r="D700" s="328" t="s">
        <v>2415</v>
      </c>
      <c r="E700" s="19" t="s">
        <v>19</v>
      </c>
      <c r="F700" s="329">
        <v>36.94</v>
      </c>
      <c r="G700" s="40"/>
      <c r="H700" s="46"/>
    </row>
    <row r="701" spans="1:8" s="2" customFormat="1" ht="16.8" customHeight="1">
      <c r="A701" s="40"/>
      <c r="B701" s="46"/>
      <c r="C701" s="328" t="s">
        <v>243</v>
      </c>
      <c r="D701" s="328" t="s">
        <v>336</v>
      </c>
      <c r="E701" s="19" t="s">
        <v>19</v>
      </c>
      <c r="F701" s="329">
        <v>438.38</v>
      </c>
      <c r="G701" s="40"/>
      <c r="H701" s="46"/>
    </row>
    <row r="702" spans="1:8" s="2" customFormat="1" ht="16.8" customHeight="1">
      <c r="A702" s="40"/>
      <c r="B702" s="46"/>
      <c r="C702" s="330" t="s">
        <v>5006</v>
      </c>
      <c r="D702" s="40"/>
      <c r="E702" s="40"/>
      <c r="F702" s="40"/>
      <c r="G702" s="40"/>
      <c r="H702" s="46"/>
    </row>
    <row r="703" spans="1:8" s="2" customFormat="1" ht="16.8" customHeight="1">
      <c r="A703" s="40"/>
      <c r="B703" s="46"/>
      <c r="C703" s="328" t="s">
        <v>2410</v>
      </c>
      <c r="D703" s="328" t="s">
        <v>2411</v>
      </c>
      <c r="E703" s="19" t="s">
        <v>128</v>
      </c>
      <c r="F703" s="329">
        <v>438.38</v>
      </c>
      <c r="G703" s="40"/>
      <c r="H703" s="46"/>
    </row>
    <row r="704" spans="1:8" s="2" customFormat="1" ht="12">
      <c r="A704" s="40"/>
      <c r="B704" s="46"/>
      <c r="C704" s="328" t="s">
        <v>2417</v>
      </c>
      <c r="D704" s="328" t="s">
        <v>2418</v>
      </c>
      <c r="E704" s="19" t="s">
        <v>128</v>
      </c>
      <c r="F704" s="329">
        <v>438.38</v>
      </c>
      <c r="G704" s="40"/>
      <c r="H704" s="46"/>
    </row>
    <row r="705" spans="1:8" s="2" customFormat="1" ht="16.8" customHeight="1">
      <c r="A705" s="40"/>
      <c r="B705" s="46"/>
      <c r="C705" s="324" t="s">
        <v>245</v>
      </c>
      <c r="D705" s="325" t="s">
        <v>19</v>
      </c>
      <c r="E705" s="326" t="s">
        <v>160</v>
      </c>
      <c r="F705" s="327">
        <v>21.95</v>
      </c>
      <c r="G705" s="40"/>
      <c r="H705" s="46"/>
    </row>
    <row r="706" spans="1:8" s="2" customFormat="1" ht="16.8" customHeight="1">
      <c r="A706" s="40"/>
      <c r="B706" s="46"/>
      <c r="C706" s="328" t="s">
        <v>19</v>
      </c>
      <c r="D706" s="328" t="s">
        <v>1458</v>
      </c>
      <c r="E706" s="19" t="s">
        <v>19</v>
      </c>
      <c r="F706" s="329">
        <v>1.95</v>
      </c>
      <c r="G706" s="40"/>
      <c r="H706" s="46"/>
    </row>
    <row r="707" spans="1:8" s="2" customFormat="1" ht="16.8" customHeight="1">
      <c r="A707" s="40"/>
      <c r="B707" s="46"/>
      <c r="C707" s="328" t="s">
        <v>19</v>
      </c>
      <c r="D707" s="328" t="s">
        <v>1459</v>
      </c>
      <c r="E707" s="19" t="s">
        <v>19</v>
      </c>
      <c r="F707" s="329">
        <v>20</v>
      </c>
      <c r="G707" s="40"/>
      <c r="H707" s="46"/>
    </row>
    <row r="708" spans="1:8" s="2" customFormat="1" ht="16.8" customHeight="1">
      <c r="A708" s="40"/>
      <c r="B708" s="46"/>
      <c r="C708" s="328" t="s">
        <v>245</v>
      </c>
      <c r="D708" s="328" t="s">
        <v>336</v>
      </c>
      <c r="E708" s="19" t="s">
        <v>19</v>
      </c>
      <c r="F708" s="329">
        <v>21.95</v>
      </c>
      <c r="G708" s="40"/>
      <c r="H708" s="46"/>
    </row>
    <row r="709" spans="1:8" s="2" customFormat="1" ht="16.8" customHeight="1">
      <c r="A709" s="40"/>
      <c r="B709" s="46"/>
      <c r="C709" s="330" t="s">
        <v>5006</v>
      </c>
      <c r="D709" s="40"/>
      <c r="E709" s="40"/>
      <c r="F709" s="40"/>
      <c r="G709" s="40"/>
      <c r="H709" s="46"/>
    </row>
    <row r="710" spans="1:8" s="2" customFormat="1" ht="12">
      <c r="A710" s="40"/>
      <c r="B710" s="46"/>
      <c r="C710" s="328" t="s">
        <v>1454</v>
      </c>
      <c r="D710" s="328" t="s">
        <v>1455</v>
      </c>
      <c r="E710" s="19" t="s">
        <v>160</v>
      </c>
      <c r="F710" s="329">
        <v>21.95</v>
      </c>
      <c r="G710" s="40"/>
      <c r="H710" s="46"/>
    </row>
    <row r="711" spans="1:8" s="2" customFormat="1" ht="12">
      <c r="A711" s="40"/>
      <c r="B711" s="46"/>
      <c r="C711" s="328" t="s">
        <v>1430</v>
      </c>
      <c r="D711" s="328" t="s">
        <v>1431</v>
      </c>
      <c r="E711" s="19" t="s">
        <v>160</v>
      </c>
      <c r="F711" s="329">
        <v>174.486</v>
      </c>
      <c r="G711" s="40"/>
      <c r="H711" s="46"/>
    </row>
    <row r="712" spans="1:8" s="2" customFormat="1" ht="16.8" customHeight="1">
      <c r="A712" s="40"/>
      <c r="B712" s="46"/>
      <c r="C712" s="324" t="s">
        <v>247</v>
      </c>
      <c r="D712" s="325" t="s">
        <v>19</v>
      </c>
      <c r="E712" s="326" t="s">
        <v>135</v>
      </c>
      <c r="F712" s="327">
        <v>48.9</v>
      </c>
      <c r="G712" s="40"/>
      <c r="H712" s="46"/>
    </row>
    <row r="713" spans="1:8" s="2" customFormat="1" ht="16.8" customHeight="1">
      <c r="A713" s="40"/>
      <c r="B713" s="46"/>
      <c r="C713" s="328" t="s">
        <v>247</v>
      </c>
      <c r="D713" s="328" t="s">
        <v>2345</v>
      </c>
      <c r="E713" s="19" t="s">
        <v>19</v>
      </c>
      <c r="F713" s="329">
        <v>48.9</v>
      </c>
      <c r="G713" s="40"/>
      <c r="H713" s="46"/>
    </row>
    <row r="714" spans="1:8" s="2" customFormat="1" ht="16.8" customHeight="1">
      <c r="A714" s="40"/>
      <c r="B714" s="46"/>
      <c r="C714" s="330" t="s">
        <v>5006</v>
      </c>
      <c r="D714" s="40"/>
      <c r="E714" s="40"/>
      <c r="F714" s="40"/>
      <c r="G714" s="40"/>
      <c r="H714" s="46"/>
    </row>
    <row r="715" spans="1:8" s="2" customFormat="1" ht="16.8" customHeight="1">
      <c r="A715" s="40"/>
      <c r="B715" s="46"/>
      <c r="C715" s="328" t="s">
        <v>2342</v>
      </c>
      <c r="D715" s="328" t="s">
        <v>2343</v>
      </c>
      <c r="E715" s="19" t="s">
        <v>135</v>
      </c>
      <c r="F715" s="329">
        <v>48.9</v>
      </c>
      <c r="G715" s="40"/>
      <c r="H715" s="46"/>
    </row>
    <row r="716" spans="1:8" s="2" customFormat="1" ht="12">
      <c r="A716" s="40"/>
      <c r="B716" s="46"/>
      <c r="C716" s="328" t="s">
        <v>1418</v>
      </c>
      <c r="D716" s="328" t="s">
        <v>1419</v>
      </c>
      <c r="E716" s="19" t="s">
        <v>160</v>
      </c>
      <c r="F716" s="329">
        <v>176.303</v>
      </c>
      <c r="G716" s="40"/>
      <c r="H716" s="46"/>
    </row>
    <row r="717" spans="1:8" s="2" customFormat="1" ht="16.8" customHeight="1">
      <c r="A717" s="40"/>
      <c r="B717" s="46"/>
      <c r="C717" s="324" t="s">
        <v>249</v>
      </c>
      <c r="D717" s="325" t="s">
        <v>19</v>
      </c>
      <c r="E717" s="326" t="s">
        <v>128</v>
      </c>
      <c r="F717" s="327">
        <v>284.525</v>
      </c>
      <c r="G717" s="40"/>
      <c r="H717" s="46"/>
    </row>
    <row r="718" spans="1:8" s="2" customFormat="1" ht="16.8" customHeight="1">
      <c r="A718" s="40"/>
      <c r="B718" s="46"/>
      <c r="C718" s="328" t="s">
        <v>19</v>
      </c>
      <c r="D718" s="328" t="s">
        <v>1731</v>
      </c>
      <c r="E718" s="19" t="s">
        <v>19</v>
      </c>
      <c r="F718" s="329">
        <v>265.525</v>
      </c>
      <c r="G718" s="40"/>
      <c r="H718" s="46"/>
    </row>
    <row r="719" spans="1:8" s="2" customFormat="1" ht="16.8" customHeight="1">
      <c r="A719" s="40"/>
      <c r="B719" s="46"/>
      <c r="C719" s="328" t="s">
        <v>19</v>
      </c>
      <c r="D719" s="328" t="s">
        <v>1732</v>
      </c>
      <c r="E719" s="19" t="s">
        <v>19</v>
      </c>
      <c r="F719" s="329">
        <v>19</v>
      </c>
      <c r="G719" s="40"/>
      <c r="H719" s="46"/>
    </row>
    <row r="720" spans="1:8" s="2" customFormat="1" ht="16.8" customHeight="1">
      <c r="A720" s="40"/>
      <c r="B720" s="46"/>
      <c r="C720" s="328" t="s">
        <v>249</v>
      </c>
      <c r="D720" s="328" t="s">
        <v>336</v>
      </c>
      <c r="E720" s="19" t="s">
        <v>19</v>
      </c>
      <c r="F720" s="329">
        <v>284.525</v>
      </c>
      <c r="G720" s="40"/>
      <c r="H720" s="46"/>
    </row>
    <row r="721" spans="1:8" s="2" customFormat="1" ht="16.8" customHeight="1">
      <c r="A721" s="40"/>
      <c r="B721" s="46"/>
      <c r="C721" s="330" t="s">
        <v>5006</v>
      </c>
      <c r="D721" s="40"/>
      <c r="E721" s="40"/>
      <c r="F721" s="40"/>
      <c r="G721" s="40"/>
      <c r="H721" s="46"/>
    </row>
    <row r="722" spans="1:8" s="2" customFormat="1" ht="16.8" customHeight="1">
      <c r="A722" s="40"/>
      <c r="B722" s="46"/>
      <c r="C722" s="328" t="s">
        <v>1727</v>
      </c>
      <c r="D722" s="328" t="s">
        <v>1728</v>
      </c>
      <c r="E722" s="19" t="s">
        <v>128</v>
      </c>
      <c r="F722" s="329">
        <v>284.525</v>
      </c>
      <c r="G722" s="40"/>
      <c r="H722" s="46"/>
    </row>
    <row r="723" spans="1:8" s="2" customFormat="1" ht="16.8" customHeight="1">
      <c r="A723" s="40"/>
      <c r="B723" s="46"/>
      <c r="C723" s="328" t="s">
        <v>1587</v>
      </c>
      <c r="D723" s="328" t="s">
        <v>1588</v>
      </c>
      <c r="E723" s="19" t="s">
        <v>128</v>
      </c>
      <c r="F723" s="329">
        <v>244.824</v>
      </c>
      <c r="G723" s="40"/>
      <c r="H723" s="46"/>
    </row>
    <row r="724" spans="1:8" s="2" customFormat="1" ht="16.8" customHeight="1">
      <c r="A724" s="40"/>
      <c r="B724" s="46"/>
      <c r="C724" s="328" t="s">
        <v>1598</v>
      </c>
      <c r="D724" s="328" t="s">
        <v>1599</v>
      </c>
      <c r="E724" s="19" t="s">
        <v>128</v>
      </c>
      <c r="F724" s="329">
        <v>284.525</v>
      </c>
      <c r="G724" s="40"/>
      <c r="H724" s="46"/>
    </row>
    <row r="725" spans="1:8" s="2" customFormat="1" ht="16.8" customHeight="1">
      <c r="A725" s="40"/>
      <c r="B725" s="46"/>
      <c r="C725" s="328" t="s">
        <v>1608</v>
      </c>
      <c r="D725" s="328" t="s">
        <v>1609</v>
      </c>
      <c r="E725" s="19" t="s">
        <v>128</v>
      </c>
      <c r="F725" s="329">
        <v>284.525</v>
      </c>
      <c r="G725" s="40"/>
      <c r="H725" s="46"/>
    </row>
    <row r="726" spans="1:8" s="2" customFormat="1" ht="12">
      <c r="A726" s="40"/>
      <c r="B726" s="46"/>
      <c r="C726" s="328" t="s">
        <v>1618</v>
      </c>
      <c r="D726" s="328" t="s">
        <v>1619</v>
      </c>
      <c r="E726" s="19" t="s">
        <v>128</v>
      </c>
      <c r="F726" s="329">
        <v>284.525</v>
      </c>
      <c r="G726" s="40"/>
      <c r="H726" s="46"/>
    </row>
    <row r="727" spans="1:8" s="2" customFormat="1" ht="16.8" customHeight="1">
      <c r="A727" s="40"/>
      <c r="B727" s="46"/>
      <c r="C727" s="328" t="s">
        <v>1734</v>
      </c>
      <c r="D727" s="328" t="s">
        <v>1735</v>
      </c>
      <c r="E727" s="19" t="s">
        <v>135</v>
      </c>
      <c r="F727" s="329">
        <v>330.843</v>
      </c>
      <c r="G727" s="40"/>
      <c r="H727" s="46"/>
    </row>
    <row r="728" spans="1:8" s="2" customFormat="1" ht="16.8" customHeight="1">
      <c r="A728" s="40"/>
      <c r="B728" s="46"/>
      <c r="C728" s="328" t="s">
        <v>1751</v>
      </c>
      <c r="D728" s="328" t="s">
        <v>1752</v>
      </c>
      <c r="E728" s="19" t="s">
        <v>131</v>
      </c>
      <c r="F728" s="329">
        <v>6.14</v>
      </c>
      <c r="G728" s="40"/>
      <c r="H728" s="46"/>
    </row>
    <row r="729" spans="1:8" s="2" customFormat="1" ht="16.8" customHeight="1">
      <c r="A729" s="40"/>
      <c r="B729" s="46"/>
      <c r="C729" s="328" t="s">
        <v>1740</v>
      </c>
      <c r="D729" s="328" t="s">
        <v>1741</v>
      </c>
      <c r="E729" s="19" t="s">
        <v>131</v>
      </c>
      <c r="F729" s="329">
        <v>1.137</v>
      </c>
      <c r="G729" s="40"/>
      <c r="H729" s="46"/>
    </row>
    <row r="730" spans="1:8" s="2" customFormat="1" ht="16.8" customHeight="1">
      <c r="A730" s="40"/>
      <c r="B730" s="46"/>
      <c r="C730" s="324" t="s">
        <v>251</v>
      </c>
      <c r="D730" s="325" t="s">
        <v>19</v>
      </c>
      <c r="E730" s="326" t="s">
        <v>135</v>
      </c>
      <c r="F730" s="327">
        <v>59.14</v>
      </c>
      <c r="G730" s="40"/>
      <c r="H730" s="46"/>
    </row>
    <row r="731" spans="1:8" s="2" customFormat="1" ht="16.8" customHeight="1">
      <c r="A731" s="40"/>
      <c r="B731" s="46"/>
      <c r="C731" s="328" t="s">
        <v>19</v>
      </c>
      <c r="D731" s="328" t="s">
        <v>697</v>
      </c>
      <c r="E731" s="19" t="s">
        <v>19</v>
      </c>
      <c r="F731" s="329">
        <v>0</v>
      </c>
      <c r="G731" s="40"/>
      <c r="H731" s="46"/>
    </row>
    <row r="732" spans="1:8" s="2" customFormat="1" ht="16.8" customHeight="1">
      <c r="A732" s="40"/>
      <c r="B732" s="46"/>
      <c r="C732" s="328" t="s">
        <v>19</v>
      </c>
      <c r="D732" s="328" t="s">
        <v>698</v>
      </c>
      <c r="E732" s="19" t="s">
        <v>19</v>
      </c>
      <c r="F732" s="329">
        <v>24.1</v>
      </c>
      <c r="G732" s="40"/>
      <c r="H732" s="46"/>
    </row>
    <row r="733" spans="1:8" s="2" customFormat="1" ht="16.8" customHeight="1">
      <c r="A733" s="40"/>
      <c r="B733" s="46"/>
      <c r="C733" s="328" t="s">
        <v>19</v>
      </c>
      <c r="D733" s="328" t="s">
        <v>699</v>
      </c>
      <c r="E733" s="19" t="s">
        <v>19</v>
      </c>
      <c r="F733" s="329">
        <v>30.54</v>
      </c>
      <c r="G733" s="40"/>
      <c r="H733" s="46"/>
    </row>
    <row r="734" spans="1:8" s="2" customFormat="1" ht="16.8" customHeight="1">
      <c r="A734" s="40"/>
      <c r="B734" s="46"/>
      <c r="C734" s="328" t="s">
        <v>19</v>
      </c>
      <c r="D734" s="328" t="s">
        <v>700</v>
      </c>
      <c r="E734" s="19" t="s">
        <v>19</v>
      </c>
      <c r="F734" s="329">
        <v>4.5</v>
      </c>
      <c r="G734" s="40"/>
      <c r="H734" s="46"/>
    </row>
    <row r="735" spans="1:8" s="2" customFormat="1" ht="16.8" customHeight="1">
      <c r="A735" s="40"/>
      <c r="B735" s="46"/>
      <c r="C735" s="328" t="s">
        <v>251</v>
      </c>
      <c r="D735" s="328" t="s">
        <v>480</v>
      </c>
      <c r="E735" s="19" t="s">
        <v>19</v>
      </c>
      <c r="F735" s="329">
        <v>59.14</v>
      </c>
      <c r="G735" s="40"/>
      <c r="H735" s="46"/>
    </row>
    <row r="736" spans="1:8" s="2" customFormat="1" ht="16.8" customHeight="1">
      <c r="A736" s="40"/>
      <c r="B736" s="46"/>
      <c r="C736" s="330" t="s">
        <v>5006</v>
      </c>
      <c r="D736" s="40"/>
      <c r="E736" s="40"/>
      <c r="F736" s="40"/>
      <c r="G736" s="40"/>
      <c r="H736" s="46"/>
    </row>
    <row r="737" spans="1:8" s="2" customFormat="1" ht="12">
      <c r="A737" s="40"/>
      <c r="B737" s="46"/>
      <c r="C737" s="328" t="s">
        <v>693</v>
      </c>
      <c r="D737" s="328" t="s">
        <v>694</v>
      </c>
      <c r="E737" s="19" t="s">
        <v>135</v>
      </c>
      <c r="F737" s="329">
        <v>148.97</v>
      </c>
      <c r="G737" s="40"/>
      <c r="H737" s="46"/>
    </row>
    <row r="738" spans="1:8" s="2" customFormat="1" ht="12">
      <c r="A738" s="40"/>
      <c r="B738" s="46"/>
      <c r="C738" s="328" t="s">
        <v>679</v>
      </c>
      <c r="D738" s="328" t="s">
        <v>680</v>
      </c>
      <c r="E738" s="19" t="s">
        <v>128</v>
      </c>
      <c r="F738" s="329">
        <v>198.044</v>
      </c>
      <c r="G738" s="40"/>
      <c r="H738" s="46"/>
    </row>
    <row r="739" spans="1:8" s="2" customFormat="1" ht="16.8" customHeight="1">
      <c r="A739" s="40"/>
      <c r="B739" s="46"/>
      <c r="C739" s="324" t="s">
        <v>253</v>
      </c>
      <c r="D739" s="325" t="s">
        <v>19</v>
      </c>
      <c r="E739" s="326" t="s">
        <v>135</v>
      </c>
      <c r="F739" s="327">
        <v>89.83</v>
      </c>
      <c r="G739" s="40"/>
      <c r="H739" s="46"/>
    </row>
    <row r="740" spans="1:8" s="2" customFormat="1" ht="16.8" customHeight="1">
      <c r="A740" s="40"/>
      <c r="B740" s="46"/>
      <c r="C740" s="328" t="s">
        <v>19</v>
      </c>
      <c r="D740" s="328" t="s">
        <v>701</v>
      </c>
      <c r="E740" s="19" t="s">
        <v>19</v>
      </c>
      <c r="F740" s="329">
        <v>0</v>
      </c>
      <c r="G740" s="40"/>
      <c r="H740" s="46"/>
    </row>
    <row r="741" spans="1:8" s="2" customFormat="1" ht="16.8" customHeight="1">
      <c r="A741" s="40"/>
      <c r="B741" s="46"/>
      <c r="C741" s="328" t="s">
        <v>19</v>
      </c>
      <c r="D741" s="328" t="s">
        <v>702</v>
      </c>
      <c r="E741" s="19" t="s">
        <v>19</v>
      </c>
      <c r="F741" s="329">
        <v>4.23</v>
      </c>
      <c r="G741" s="40"/>
      <c r="H741" s="46"/>
    </row>
    <row r="742" spans="1:8" s="2" customFormat="1" ht="16.8" customHeight="1">
      <c r="A742" s="40"/>
      <c r="B742" s="46"/>
      <c r="C742" s="328" t="s">
        <v>19</v>
      </c>
      <c r="D742" s="328" t="s">
        <v>703</v>
      </c>
      <c r="E742" s="19" t="s">
        <v>19</v>
      </c>
      <c r="F742" s="329">
        <v>41.2</v>
      </c>
      <c r="G742" s="40"/>
      <c r="H742" s="46"/>
    </row>
    <row r="743" spans="1:8" s="2" customFormat="1" ht="16.8" customHeight="1">
      <c r="A743" s="40"/>
      <c r="B743" s="46"/>
      <c r="C743" s="328" t="s">
        <v>19</v>
      </c>
      <c r="D743" s="328" t="s">
        <v>704</v>
      </c>
      <c r="E743" s="19" t="s">
        <v>19</v>
      </c>
      <c r="F743" s="329">
        <v>44.4</v>
      </c>
      <c r="G743" s="40"/>
      <c r="H743" s="46"/>
    </row>
    <row r="744" spans="1:8" s="2" customFormat="1" ht="16.8" customHeight="1">
      <c r="A744" s="40"/>
      <c r="B744" s="46"/>
      <c r="C744" s="328" t="s">
        <v>253</v>
      </c>
      <c r="D744" s="328" t="s">
        <v>480</v>
      </c>
      <c r="E744" s="19" t="s">
        <v>19</v>
      </c>
      <c r="F744" s="329">
        <v>89.83</v>
      </c>
      <c r="G744" s="40"/>
      <c r="H744" s="46"/>
    </row>
    <row r="745" spans="1:8" s="2" customFormat="1" ht="16.8" customHeight="1">
      <c r="A745" s="40"/>
      <c r="B745" s="46"/>
      <c r="C745" s="330" t="s">
        <v>5006</v>
      </c>
      <c r="D745" s="40"/>
      <c r="E745" s="40"/>
      <c r="F745" s="40"/>
      <c r="G745" s="40"/>
      <c r="H745" s="46"/>
    </row>
    <row r="746" spans="1:8" s="2" customFormat="1" ht="12">
      <c r="A746" s="40"/>
      <c r="B746" s="46"/>
      <c r="C746" s="328" t="s">
        <v>693</v>
      </c>
      <c r="D746" s="328" t="s">
        <v>694</v>
      </c>
      <c r="E746" s="19" t="s">
        <v>135</v>
      </c>
      <c r="F746" s="329">
        <v>148.97</v>
      </c>
      <c r="G746" s="40"/>
      <c r="H746" s="46"/>
    </row>
    <row r="747" spans="1:8" s="2" customFormat="1" ht="12">
      <c r="A747" s="40"/>
      <c r="B747" s="46"/>
      <c r="C747" s="328" t="s">
        <v>679</v>
      </c>
      <c r="D747" s="328" t="s">
        <v>680</v>
      </c>
      <c r="E747" s="19" t="s">
        <v>128</v>
      </c>
      <c r="F747" s="329">
        <v>198.044</v>
      </c>
      <c r="G747" s="40"/>
      <c r="H747" s="46"/>
    </row>
    <row r="748" spans="1:8" s="2" customFormat="1" ht="16.8" customHeight="1">
      <c r="A748" s="40"/>
      <c r="B748" s="46"/>
      <c r="C748" s="324" t="s">
        <v>403</v>
      </c>
      <c r="D748" s="325" t="s">
        <v>403</v>
      </c>
      <c r="E748" s="326" t="s">
        <v>19</v>
      </c>
      <c r="F748" s="327">
        <v>0.375</v>
      </c>
      <c r="G748" s="40"/>
      <c r="H748" s="46"/>
    </row>
    <row r="749" spans="1:8" s="2" customFormat="1" ht="16.8" customHeight="1">
      <c r="A749" s="40"/>
      <c r="B749" s="46"/>
      <c r="C749" s="328" t="s">
        <v>403</v>
      </c>
      <c r="D749" s="328" t="s">
        <v>404</v>
      </c>
      <c r="E749" s="19" t="s">
        <v>19</v>
      </c>
      <c r="F749" s="329">
        <v>0.375</v>
      </c>
      <c r="G749" s="40"/>
      <c r="H749" s="46"/>
    </row>
    <row r="750" spans="1:8" s="2" customFormat="1" ht="16.8" customHeight="1">
      <c r="A750" s="40"/>
      <c r="B750" s="46"/>
      <c r="C750" s="324" t="s">
        <v>257</v>
      </c>
      <c r="D750" s="325" t="s">
        <v>19</v>
      </c>
      <c r="E750" s="326" t="s">
        <v>135</v>
      </c>
      <c r="F750" s="327">
        <v>43</v>
      </c>
      <c r="G750" s="40"/>
      <c r="H750" s="46"/>
    </row>
    <row r="751" spans="1:8" s="2" customFormat="1" ht="16.8" customHeight="1">
      <c r="A751" s="40"/>
      <c r="B751" s="46"/>
      <c r="C751" s="328" t="s">
        <v>257</v>
      </c>
      <c r="D751" s="328" t="s">
        <v>1679</v>
      </c>
      <c r="E751" s="19" t="s">
        <v>19</v>
      </c>
      <c r="F751" s="329">
        <v>43</v>
      </c>
      <c r="G751" s="40"/>
      <c r="H751" s="46"/>
    </row>
    <row r="752" spans="1:8" s="2" customFormat="1" ht="16.8" customHeight="1">
      <c r="A752" s="40"/>
      <c r="B752" s="46"/>
      <c r="C752" s="330" t="s">
        <v>5006</v>
      </c>
      <c r="D752" s="40"/>
      <c r="E752" s="40"/>
      <c r="F752" s="40"/>
      <c r="G752" s="40"/>
      <c r="H752" s="46"/>
    </row>
    <row r="753" spans="1:8" s="2" customFormat="1" ht="16.8" customHeight="1">
      <c r="A753" s="40"/>
      <c r="B753" s="46"/>
      <c r="C753" s="328" t="s">
        <v>1675</v>
      </c>
      <c r="D753" s="328" t="s">
        <v>1676</v>
      </c>
      <c r="E753" s="19" t="s">
        <v>135</v>
      </c>
      <c r="F753" s="329">
        <v>43</v>
      </c>
      <c r="G753" s="40"/>
      <c r="H753" s="46"/>
    </row>
    <row r="754" spans="1:8" s="2" customFormat="1" ht="12">
      <c r="A754" s="40"/>
      <c r="B754" s="46"/>
      <c r="C754" s="328" t="s">
        <v>1436</v>
      </c>
      <c r="D754" s="328" t="s">
        <v>1437</v>
      </c>
      <c r="E754" s="19" t="s">
        <v>160</v>
      </c>
      <c r="F754" s="329">
        <v>53.785</v>
      </c>
      <c r="G754" s="40"/>
      <c r="H754" s="46"/>
    </row>
    <row r="755" spans="1:8" s="2" customFormat="1" ht="16.8" customHeight="1">
      <c r="A755" s="40"/>
      <c r="B755" s="46"/>
      <c r="C755" s="324" t="s">
        <v>259</v>
      </c>
      <c r="D755" s="325" t="s">
        <v>19</v>
      </c>
      <c r="E755" s="326" t="s">
        <v>135</v>
      </c>
      <c r="F755" s="327">
        <v>116</v>
      </c>
      <c r="G755" s="40"/>
      <c r="H755" s="46"/>
    </row>
    <row r="756" spans="1:8" s="2" customFormat="1" ht="16.8" customHeight="1">
      <c r="A756" s="40"/>
      <c r="B756" s="46"/>
      <c r="C756" s="328" t="s">
        <v>259</v>
      </c>
      <c r="D756" s="328" t="s">
        <v>1685</v>
      </c>
      <c r="E756" s="19" t="s">
        <v>19</v>
      </c>
      <c r="F756" s="329">
        <v>116</v>
      </c>
      <c r="G756" s="40"/>
      <c r="H756" s="46"/>
    </row>
    <row r="757" spans="1:8" s="2" customFormat="1" ht="16.8" customHeight="1">
      <c r="A757" s="40"/>
      <c r="B757" s="46"/>
      <c r="C757" s="330" t="s">
        <v>5006</v>
      </c>
      <c r="D757" s="40"/>
      <c r="E757" s="40"/>
      <c r="F757" s="40"/>
      <c r="G757" s="40"/>
      <c r="H757" s="46"/>
    </row>
    <row r="758" spans="1:8" s="2" customFormat="1" ht="16.8" customHeight="1">
      <c r="A758" s="40"/>
      <c r="B758" s="46"/>
      <c r="C758" s="328" t="s">
        <v>1681</v>
      </c>
      <c r="D758" s="328" t="s">
        <v>1682</v>
      </c>
      <c r="E758" s="19" t="s">
        <v>135</v>
      </c>
      <c r="F758" s="329">
        <v>116</v>
      </c>
      <c r="G758" s="40"/>
      <c r="H758" s="46"/>
    </row>
    <row r="759" spans="1:8" s="2" customFormat="1" ht="12">
      <c r="A759" s="40"/>
      <c r="B759" s="46"/>
      <c r="C759" s="328" t="s">
        <v>1436</v>
      </c>
      <c r="D759" s="328" t="s">
        <v>1437</v>
      </c>
      <c r="E759" s="19" t="s">
        <v>160</v>
      </c>
      <c r="F759" s="329">
        <v>53.785</v>
      </c>
      <c r="G759" s="40"/>
      <c r="H759" s="46"/>
    </row>
    <row r="760" spans="1:8" s="2" customFormat="1" ht="16.8" customHeight="1">
      <c r="A760" s="40"/>
      <c r="B760" s="46"/>
      <c r="C760" s="324" t="s">
        <v>262</v>
      </c>
      <c r="D760" s="325" t="s">
        <v>19</v>
      </c>
      <c r="E760" s="326" t="s">
        <v>135</v>
      </c>
      <c r="F760" s="327">
        <v>62.5</v>
      </c>
      <c r="G760" s="40"/>
      <c r="H760" s="46"/>
    </row>
    <row r="761" spans="1:8" s="2" customFormat="1" ht="16.8" customHeight="1">
      <c r="A761" s="40"/>
      <c r="B761" s="46"/>
      <c r="C761" s="328" t="s">
        <v>262</v>
      </c>
      <c r="D761" s="328" t="s">
        <v>1691</v>
      </c>
      <c r="E761" s="19" t="s">
        <v>19</v>
      </c>
      <c r="F761" s="329">
        <v>62.5</v>
      </c>
      <c r="G761" s="40"/>
      <c r="H761" s="46"/>
    </row>
    <row r="762" spans="1:8" s="2" customFormat="1" ht="16.8" customHeight="1">
      <c r="A762" s="40"/>
      <c r="B762" s="46"/>
      <c r="C762" s="330" t="s">
        <v>5006</v>
      </c>
      <c r="D762" s="40"/>
      <c r="E762" s="40"/>
      <c r="F762" s="40"/>
      <c r="G762" s="40"/>
      <c r="H762" s="46"/>
    </row>
    <row r="763" spans="1:8" s="2" customFormat="1" ht="16.8" customHeight="1">
      <c r="A763" s="40"/>
      <c r="B763" s="46"/>
      <c r="C763" s="328" t="s">
        <v>1687</v>
      </c>
      <c r="D763" s="328" t="s">
        <v>1688</v>
      </c>
      <c r="E763" s="19" t="s">
        <v>135</v>
      </c>
      <c r="F763" s="329">
        <v>62.5</v>
      </c>
      <c r="G763" s="40"/>
      <c r="H763" s="46"/>
    </row>
    <row r="764" spans="1:8" s="2" customFormat="1" ht="12">
      <c r="A764" s="40"/>
      <c r="B764" s="46"/>
      <c r="C764" s="328" t="s">
        <v>1436</v>
      </c>
      <c r="D764" s="328" t="s">
        <v>1437</v>
      </c>
      <c r="E764" s="19" t="s">
        <v>160</v>
      </c>
      <c r="F764" s="329">
        <v>53.785</v>
      </c>
      <c r="G764" s="40"/>
      <c r="H764" s="46"/>
    </row>
    <row r="765" spans="1:8" s="2" customFormat="1" ht="16.8" customHeight="1">
      <c r="A765" s="40"/>
      <c r="B765" s="46"/>
      <c r="C765" s="324" t="s">
        <v>265</v>
      </c>
      <c r="D765" s="325" t="s">
        <v>19</v>
      </c>
      <c r="E765" s="326" t="s">
        <v>135</v>
      </c>
      <c r="F765" s="327">
        <v>678.4</v>
      </c>
      <c r="G765" s="40"/>
      <c r="H765" s="46"/>
    </row>
    <row r="766" spans="1:8" s="2" customFormat="1" ht="16.8" customHeight="1">
      <c r="A766" s="40"/>
      <c r="B766" s="46"/>
      <c r="C766" s="328" t="s">
        <v>19</v>
      </c>
      <c r="D766" s="328" t="s">
        <v>1796</v>
      </c>
      <c r="E766" s="19" t="s">
        <v>19</v>
      </c>
      <c r="F766" s="329">
        <v>204.8</v>
      </c>
      <c r="G766" s="40"/>
      <c r="H766" s="46"/>
    </row>
    <row r="767" spans="1:8" s="2" customFormat="1" ht="16.8" customHeight="1">
      <c r="A767" s="40"/>
      <c r="B767" s="46"/>
      <c r="C767" s="328" t="s">
        <v>19</v>
      </c>
      <c r="D767" s="328" t="s">
        <v>1797</v>
      </c>
      <c r="E767" s="19" t="s">
        <v>19</v>
      </c>
      <c r="F767" s="329">
        <v>236.8</v>
      </c>
      <c r="G767" s="40"/>
      <c r="H767" s="46"/>
    </row>
    <row r="768" spans="1:8" s="2" customFormat="1" ht="16.8" customHeight="1">
      <c r="A768" s="40"/>
      <c r="B768" s="46"/>
      <c r="C768" s="328" t="s">
        <v>19</v>
      </c>
      <c r="D768" s="328" t="s">
        <v>1798</v>
      </c>
      <c r="E768" s="19" t="s">
        <v>19</v>
      </c>
      <c r="F768" s="329">
        <v>236.8</v>
      </c>
      <c r="G768" s="40"/>
      <c r="H768" s="46"/>
    </row>
    <row r="769" spans="1:8" s="2" customFormat="1" ht="16.8" customHeight="1">
      <c r="A769" s="40"/>
      <c r="B769" s="46"/>
      <c r="C769" s="328" t="s">
        <v>265</v>
      </c>
      <c r="D769" s="328" t="s">
        <v>336</v>
      </c>
      <c r="E769" s="19" t="s">
        <v>19</v>
      </c>
      <c r="F769" s="329">
        <v>678.4</v>
      </c>
      <c r="G769" s="40"/>
      <c r="H769" s="46"/>
    </row>
    <row r="770" spans="1:8" s="2" customFormat="1" ht="16.8" customHeight="1">
      <c r="A770" s="40"/>
      <c r="B770" s="46"/>
      <c r="C770" s="330" t="s">
        <v>5006</v>
      </c>
      <c r="D770" s="40"/>
      <c r="E770" s="40"/>
      <c r="F770" s="40"/>
      <c r="G770" s="40"/>
      <c r="H770" s="46"/>
    </row>
    <row r="771" spans="1:8" s="2" customFormat="1" ht="16.8" customHeight="1">
      <c r="A771" s="40"/>
      <c r="B771" s="46"/>
      <c r="C771" s="328" t="s">
        <v>1792</v>
      </c>
      <c r="D771" s="328" t="s">
        <v>1793</v>
      </c>
      <c r="E771" s="19" t="s">
        <v>135</v>
      </c>
      <c r="F771" s="329">
        <v>678.4</v>
      </c>
      <c r="G771" s="40"/>
      <c r="H771" s="46"/>
    </row>
    <row r="772" spans="1:8" s="2" customFormat="1" ht="12">
      <c r="A772" s="40"/>
      <c r="B772" s="46"/>
      <c r="C772" s="328" t="s">
        <v>1436</v>
      </c>
      <c r="D772" s="328" t="s">
        <v>1437</v>
      </c>
      <c r="E772" s="19" t="s">
        <v>160</v>
      </c>
      <c r="F772" s="329">
        <v>53.785</v>
      </c>
      <c r="G772" s="40"/>
      <c r="H772" s="46"/>
    </row>
    <row r="773" spans="1:8" s="2" customFormat="1" ht="16.8" customHeight="1">
      <c r="A773" s="40"/>
      <c r="B773" s="46"/>
      <c r="C773" s="324" t="s">
        <v>268</v>
      </c>
      <c r="D773" s="325" t="s">
        <v>19</v>
      </c>
      <c r="E773" s="326" t="s">
        <v>135</v>
      </c>
      <c r="F773" s="327">
        <v>315.1</v>
      </c>
      <c r="G773" s="40"/>
      <c r="H773" s="46"/>
    </row>
    <row r="774" spans="1:8" s="2" customFormat="1" ht="16.8" customHeight="1">
      <c r="A774" s="40"/>
      <c r="B774" s="46"/>
      <c r="C774" s="328" t="s">
        <v>19</v>
      </c>
      <c r="D774" s="328" t="s">
        <v>1804</v>
      </c>
      <c r="E774" s="19" t="s">
        <v>19</v>
      </c>
      <c r="F774" s="329">
        <v>176.1</v>
      </c>
      <c r="G774" s="40"/>
      <c r="H774" s="46"/>
    </row>
    <row r="775" spans="1:8" s="2" customFormat="1" ht="16.8" customHeight="1">
      <c r="A775" s="40"/>
      <c r="B775" s="46"/>
      <c r="C775" s="328" t="s">
        <v>19</v>
      </c>
      <c r="D775" s="328" t="s">
        <v>1805</v>
      </c>
      <c r="E775" s="19" t="s">
        <v>19</v>
      </c>
      <c r="F775" s="329">
        <v>139</v>
      </c>
      <c r="G775" s="40"/>
      <c r="H775" s="46"/>
    </row>
    <row r="776" spans="1:8" s="2" customFormat="1" ht="16.8" customHeight="1">
      <c r="A776" s="40"/>
      <c r="B776" s="46"/>
      <c r="C776" s="328" t="s">
        <v>268</v>
      </c>
      <c r="D776" s="328" t="s">
        <v>336</v>
      </c>
      <c r="E776" s="19" t="s">
        <v>19</v>
      </c>
      <c r="F776" s="329">
        <v>315.1</v>
      </c>
      <c r="G776" s="40"/>
      <c r="H776" s="46"/>
    </row>
    <row r="777" spans="1:8" s="2" customFormat="1" ht="16.8" customHeight="1">
      <c r="A777" s="40"/>
      <c r="B777" s="46"/>
      <c r="C777" s="330" t="s">
        <v>5006</v>
      </c>
      <c r="D777" s="40"/>
      <c r="E777" s="40"/>
      <c r="F777" s="40"/>
      <c r="G777" s="40"/>
      <c r="H777" s="46"/>
    </row>
    <row r="778" spans="1:8" s="2" customFormat="1" ht="16.8" customHeight="1">
      <c r="A778" s="40"/>
      <c r="B778" s="46"/>
      <c r="C778" s="328" t="s">
        <v>1800</v>
      </c>
      <c r="D778" s="328" t="s">
        <v>1801</v>
      </c>
      <c r="E778" s="19" t="s">
        <v>135</v>
      </c>
      <c r="F778" s="329">
        <v>315.1</v>
      </c>
      <c r="G778" s="40"/>
      <c r="H778" s="46"/>
    </row>
    <row r="779" spans="1:8" s="2" customFormat="1" ht="12">
      <c r="A779" s="40"/>
      <c r="B779" s="46"/>
      <c r="C779" s="328" t="s">
        <v>1436</v>
      </c>
      <c r="D779" s="328" t="s">
        <v>1437</v>
      </c>
      <c r="E779" s="19" t="s">
        <v>160</v>
      </c>
      <c r="F779" s="329">
        <v>53.785</v>
      </c>
      <c r="G779" s="40"/>
      <c r="H779" s="46"/>
    </row>
    <row r="780" spans="1:8" s="2" customFormat="1" ht="16.8" customHeight="1">
      <c r="A780" s="40"/>
      <c r="B780" s="46"/>
      <c r="C780" s="324" t="s">
        <v>271</v>
      </c>
      <c r="D780" s="325" t="s">
        <v>19</v>
      </c>
      <c r="E780" s="326" t="s">
        <v>135</v>
      </c>
      <c r="F780" s="327">
        <v>150</v>
      </c>
      <c r="G780" s="40"/>
      <c r="H780" s="46"/>
    </row>
    <row r="781" spans="1:8" s="2" customFormat="1" ht="16.8" customHeight="1">
      <c r="A781" s="40"/>
      <c r="B781" s="46"/>
      <c r="C781" s="328" t="s">
        <v>19</v>
      </c>
      <c r="D781" s="328" t="s">
        <v>1811</v>
      </c>
      <c r="E781" s="19" t="s">
        <v>19</v>
      </c>
      <c r="F781" s="329">
        <v>150</v>
      </c>
      <c r="G781" s="40"/>
      <c r="H781" s="46"/>
    </row>
    <row r="782" spans="1:8" s="2" customFormat="1" ht="16.8" customHeight="1">
      <c r="A782" s="40"/>
      <c r="B782" s="46"/>
      <c r="C782" s="328" t="s">
        <v>271</v>
      </c>
      <c r="D782" s="328" t="s">
        <v>336</v>
      </c>
      <c r="E782" s="19" t="s">
        <v>19</v>
      </c>
      <c r="F782" s="329">
        <v>150</v>
      </c>
      <c r="G782" s="40"/>
      <c r="H782" s="46"/>
    </row>
    <row r="783" spans="1:8" s="2" customFormat="1" ht="16.8" customHeight="1">
      <c r="A783" s="40"/>
      <c r="B783" s="46"/>
      <c r="C783" s="330" t="s">
        <v>5006</v>
      </c>
      <c r="D783" s="40"/>
      <c r="E783" s="40"/>
      <c r="F783" s="40"/>
      <c r="G783" s="40"/>
      <c r="H783" s="46"/>
    </row>
    <row r="784" spans="1:8" s="2" customFormat="1" ht="16.8" customHeight="1">
      <c r="A784" s="40"/>
      <c r="B784" s="46"/>
      <c r="C784" s="328" t="s">
        <v>1807</v>
      </c>
      <c r="D784" s="328" t="s">
        <v>1808</v>
      </c>
      <c r="E784" s="19" t="s">
        <v>135</v>
      </c>
      <c r="F784" s="329">
        <v>150</v>
      </c>
      <c r="G784" s="40"/>
      <c r="H784" s="46"/>
    </row>
    <row r="785" spans="1:8" s="2" customFormat="1" ht="12">
      <c r="A785" s="40"/>
      <c r="B785" s="46"/>
      <c r="C785" s="328" t="s">
        <v>1436</v>
      </c>
      <c r="D785" s="328" t="s">
        <v>1437</v>
      </c>
      <c r="E785" s="19" t="s">
        <v>160</v>
      </c>
      <c r="F785" s="329">
        <v>53.785</v>
      </c>
      <c r="G785" s="40"/>
      <c r="H785" s="46"/>
    </row>
    <row r="786" spans="1:8" s="2" customFormat="1" ht="16.8" customHeight="1">
      <c r="A786" s="40"/>
      <c r="B786" s="46"/>
      <c r="C786" s="324" t="s">
        <v>335</v>
      </c>
      <c r="D786" s="325" t="s">
        <v>335</v>
      </c>
      <c r="E786" s="326" t="s">
        <v>19</v>
      </c>
      <c r="F786" s="327">
        <v>8.805</v>
      </c>
      <c r="G786" s="40"/>
      <c r="H786" s="46"/>
    </row>
    <row r="787" spans="1:8" s="2" customFormat="1" ht="16.8" customHeight="1">
      <c r="A787" s="40"/>
      <c r="B787" s="46"/>
      <c r="C787" s="328" t="s">
        <v>277</v>
      </c>
      <c r="D787" s="328" t="s">
        <v>333</v>
      </c>
      <c r="E787" s="19" t="s">
        <v>19</v>
      </c>
      <c r="F787" s="329">
        <v>2.805</v>
      </c>
      <c r="G787" s="40"/>
      <c r="H787" s="46"/>
    </row>
    <row r="788" spans="1:8" s="2" customFormat="1" ht="16.8" customHeight="1">
      <c r="A788" s="40"/>
      <c r="B788" s="46"/>
      <c r="C788" s="328" t="s">
        <v>274</v>
      </c>
      <c r="D788" s="328" t="s">
        <v>334</v>
      </c>
      <c r="E788" s="19" t="s">
        <v>19</v>
      </c>
      <c r="F788" s="329">
        <v>6</v>
      </c>
      <c r="G788" s="40"/>
      <c r="H788" s="46"/>
    </row>
    <row r="789" spans="1:8" s="2" customFormat="1" ht="16.8" customHeight="1">
      <c r="A789" s="40"/>
      <c r="B789" s="46"/>
      <c r="C789" s="328" t="s">
        <v>335</v>
      </c>
      <c r="D789" s="328" t="s">
        <v>336</v>
      </c>
      <c r="E789" s="19" t="s">
        <v>19</v>
      </c>
      <c r="F789" s="329">
        <v>8.805</v>
      </c>
      <c r="G789" s="40"/>
      <c r="H789" s="46"/>
    </row>
    <row r="790" spans="1:8" s="2" customFormat="1" ht="16.8" customHeight="1">
      <c r="A790" s="40"/>
      <c r="B790" s="46"/>
      <c r="C790" s="324" t="s">
        <v>274</v>
      </c>
      <c r="D790" s="325" t="s">
        <v>19</v>
      </c>
      <c r="E790" s="326" t="s">
        <v>131</v>
      </c>
      <c r="F790" s="327">
        <v>6</v>
      </c>
      <c r="G790" s="40"/>
      <c r="H790" s="46"/>
    </row>
    <row r="791" spans="1:8" s="2" customFormat="1" ht="16.8" customHeight="1">
      <c r="A791" s="40"/>
      <c r="B791" s="46"/>
      <c r="C791" s="328" t="s">
        <v>274</v>
      </c>
      <c r="D791" s="328" t="s">
        <v>334</v>
      </c>
      <c r="E791" s="19" t="s">
        <v>19</v>
      </c>
      <c r="F791" s="329">
        <v>6</v>
      </c>
      <c r="G791" s="40"/>
      <c r="H791" s="46"/>
    </row>
    <row r="792" spans="1:8" s="2" customFormat="1" ht="16.8" customHeight="1">
      <c r="A792" s="40"/>
      <c r="B792" s="46"/>
      <c r="C792" s="330" t="s">
        <v>5006</v>
      </c>
      <c r="D792" s="40"/>
      <c r="E792" s="40"/>
      <c r="F792" s="40"/>
      <c r="G792" s="40"/>
      <c r="H792" s="46"/>
    </row>
    <row r="793" spans="1:8" s="2" customFormat="1" ht="16.8" customHeight="1">
      <c r="A793" s="40"/>
      <c r="B793" s="46"/>
      <c r="C793" s="328" t="s">
        <v>325</v>
      </c>
      <c r="D793" s="328" t="s">
        <v>326</v>
      </c>
      <c r="E793" s="19" t="s">
        <v>131</v>
      </c>
      <c r="F793" s="329">
        <v>8.805</v>
      </c>
      <c r="G793" s="40"/>
      <c r="H793" s="46"/>
    </row>
    <row r="794" spans="1:8" s="2" customFormat="1" ht="16.8" customHeight="1">
      <c r="A794" s="40"/>
      <c r="B794" s="46"/>
      <c r="C794" s="328" t="s">
        <v>357</v>
      </c>
      <c r="D794" s="328" t="s">
        <v>358</v>
      </c>
      <c r="E794" s="19" t="s">
        <v>131</v>
      </c>
      <c r="F794" s="329">
        <v>21.805</v>
      </c>
      <c r="G794" s="40"/>
      <c r="H794" s="46"/>
    </row>
    <row r="795" spans="1:8" s="2" customFormat="1" ht="16.8" customHeight="1">
      <c r="A795" s="40"/>
      <c r="B795" s="46"/>
      <c r="C795" s="328" t="s">
        <v>362</v>
      </c>
      <c r="D795" s="328" t="s">
        <v>363</v>
      </c>
      <c r="E795" s="19" t="s">
        <v>131</v>
      </c>
      <c r="F795" s="329">
        <v>21.805</v>
      </c>
      <c r="G795" s="40"/>
      <c r="H795" s="46"/>
    </row>
    <row r="796" spans="1:8" s="2" customFormat="1" ht="16.8" customHeight="1">
      <c r="A796" s="40"/>
      <c r="B796" s="46"/>
      <c r="C796" s="324" t="s">
        <v>277</v>
      </c>
      <c r="D796" s="325" t="s">
        <v>19</v>
      </c>
      <c r="E796" s="326" t="s">
        <v>131</v>
      </c>
      <c r="F796" s="327">
        <v>2.805</v>
      </c>
      <c r="G796" s="40"/>
      <c r="H796" s="46"/>
    </row>
    <row r="797" spans="1:8" s="2" customFormat="1" ht="16.8" customHeight="1">
      <c r="A797" s="40"/>
      <c r="B797" s="46"/>
      <c r="C797" s="328" t="s">
        <v>277</v>
      </c>
      <c r="D797" s="328" t="s">
        <v>333</v>
      </c>
      <c r="E797" s="19" t="s">
        <v>19</v>
      </c>
      <c r="F797" s="329">
        <v>2.805</v>
      </c>
      <c r="G797" s="40"/>
      <c r="H797" s="46"/>
    </row>
    <row r="798" spans="1:8" s="2" customFormat="1" ht="16.8" customHeight="1">
      <c r="A798" s="40"/>
      <c r="B798" s="46"/>
      <c r="C798" s="330" t="s">
        <v>5006</v>
      </c>
      <c r="D798" s="40"/>
      <c r="E798" s="40"/>
      <c r="F798" s="40"/>
      <c r="G798" s="40"/>
      <c r="H798" s="46"/>
    </row>
    <row r="799" spans="1:8" s="2" customFormat="1" ht="16.8" customHeight="1">
      <c r="A799" s="40"/>
      <c r="B799" s="46"/>
      <c r="C799" s="328" t="s">
        <v>325</v>
      </c>
      <c r="D799" s="328" t="s">
        <v>326</v>
      </c>
      <c r="E799" s="19" t="s">
        <v>131</v>
      </c>
      <c r="F799" s="329">
        <v>8.805</v>
      </c>
      <c r="G799" s="40"/>
      <c r="H799" s="46"/>
    </row>
    <row r="800" spans="1:8" s="2" customFormat="1" ht="16.8" customHeight="1">
      <c r="A800" s="40"/>
      <c r="B800" s="46"/>
      <c r="C800" s="328" t="s">
        <v>357</v>
      </c>
      <c r="D800" s="328" t="s">
        <v>358</v>
      </c>
      <c r="E800" s="19" t="s">
        <v>131</v>
      </c>
      <c r="F800" s="329">
        <v>21.805</v>
      </c>
      <c r="G800" s="40"/>
      <c r="H800" s="46"/>
    </row>
    <row r="801" spans="1:8" s="2" customFormat="1" ht="16.8" customHeight="1">
      <c r="A801" s="40"/>
      <c r="B801" s="46"/>
      <c r="C801" s="328" t="s">
        <v>362</v>
      </c>
      <c r="D801" s="328" t="s">
        <v>363</v>
      </c>
      <c r="E801" s="19" t="s">
        <v>131</v>
      </c>
      <c r="F801" s="329">
        <v>21.805</v>
      </c>
      <c r="G801" s="40"/>
      <c r="H801" s="46"/>
    </row>
    <row r="802" spans="1:8" s="2" customFormat="1" ht="16.8" customHeight="1">
      <c r="A802" s="40"/>
      <c r="B802" s="46"/>
      <c r="C802" s="324" t="s">
        <v>280</v>
      </c>
      <c r="D802" s="325" t="s">
        <v>19</v>
      </c>
      <c r="E802" s="326" t="s">
        <v>131</v>
      </c>
      <c r="F802" s="327">
        <v>13.7</v>
      </c>
      <c r="G802" s="40"/>
      <c r="H802" s="46"/>
    </row>
    <row r="803" spans="1:8" s="2" customFormat="1" ht="16.8" customHeight="1">
      <c r="A803" s="40"/>
      <c r="B803" s="46"/>
      <c r="C803" s="328" t="s">
        <v>280</v>
      </c>
      <c r="D803" s="328" t="s">
        <v>341</v>
      </c>
      <c r="E803" s="19" t="s">
        <v>19</v>
      </c>
      <c r="F803" s="329">
        <v>13.7</v>
      </c>
      <c r="G803" s="40"/>
      <c r="H803" s="46"/>
    </row>
    <row r="804" spans="1:8" s="2" customFormat="1" ht="16.8" customHeight="1">
      <c r="A804" s="40"/>
      <c r="B804" s="46"/>
      <c r="C804" s="330" t="s">
        <v>5006</v>
      </c>
      <c r="D804" s="40"/>
      <c r="E804" s="40"/>
      <c r="F804" s="40"/>
      <c r="G804" s="40"/>
      <c r="H804" s="46"/>
    </row>
    <row r="805" spans="1:8" s="2" customFormat="1" ht="16.8" customHeight="1">
      <c r="A805" s="40"/>
      <c r="B805" s="46"/>
      <c r="C805" s="328" t="s">
        <v>337</v>
      </c>
      <c r="D805" s="328" t="s">
        <v>338</v>
      </c>
      <c r="E805" s="19" t="s">
        <v>131</v>
      </c>
      <c r="F805" s="329">
        <v>20</v>
      </c>
      <c r="G805" s="40"/>
      <c r="H805" s="46"/>
    </row>
    <row r="806" spans="1:8" s="2" customFormat="1" ht="16.8" customHeight="1">
      <c r="A806" s="40"/>
      <c r="B806" s="46"/>
      <c r="C806" s="328" t="s">
        <v>343</v>
      </c>
      <c r="D806" s="328" t="s">
        <v>344</v>
      </c>
      <c r="E806" s="19" t="s">
        <v>131</v>
      </c>
      <c r="F806" s="329">
        <v>13.7</v>
      </c>
      <c r="G806" s="40"/>
      <c r="H806" s="46"/>
    </row>
    <row r="807" spans="1:8" s="2" customFormat="1" ht="16.8" customHeight="1">
      <c r="A807" s="40"/>
      <c r="B807" s="46"/>
      <c r="C807" s="328" t="s">
        <v>347</v>
      </c>
      <c r="D807" s="328" t="s">
        <v>348</v>
      </c>
      <c r="E807" s="19" t="s">
        <v>131</v>
      </c>
      <c r="F807" s="329">
        <v>20</v>
      </c>
      <c r="G807" s="40"/>
      <c r="H807" s="46"/>
    </row>
    <row r="808" spans="1:8" s="2" customFormat="1" ht="16.8" customHeight="1">
      <c r="A808" s="40"/>
      <c r="B808" s="46"/>
      <c r="C808" s="328" t="s">
        <v>353</v>
      </c>
      <c r="D808" s="328" t="s">
        <v>354</v>
      </c>
      <c r="E808" s="19" t="s">
        <v>131</v>
      </c>
      <c r="F808" s="329">
        <v>20</v>
      </c>
      <c r="G808" s="40"/>
      <c r="H808" s="46"/>
    </row>
    <row r="809" spans="1:8" s="2" customFormat="1" ht="16.8" customHeight="1">
      <c r="A809" s="40"/>
      <c r="B809" s="46"/>
      <c r="C809" s="328" t="s">
        <v>357</v>
      </c>
      <c r="D809" s="328" t="s">
        <v>358</v>
      </c>
      <c r="E809" s="19" t="s">
        <v>131</v>
      </c>
      <c r="F809" s="329">
        <v>21.805</v>
      </c>
      <c r="G809" s="40"/>
      <c r="H809" s="46"/>
    </row>
    <row r="810" spans="1:8" s="2" customFormat="1" ht="16.8" customHeight="1">
      <c r="A810" s="40"/>
      <c r="B810" s="46"/>
      <c r="C810" s="328" t="s">
        <v>362</v>
      </c>
      <c r="D810" s="328" t="s">
        <v>363</v>
      </c>
      <c r="E810" s="19" t="s">
        <v>131</v>
      </c>
      <c r="F810" s="329">
        <v>21.805</v>
      </c>
      <c r="G810" s="40"/>
      <c r="H810" s="46"/>
    </row>
    <row r="811" spans="1:8" s="2" customFormat="1" ht="16.8" customHeight="1">
      <c r="A811" s="40"/>
      <c r="B811" s="46"/>
      <c r="C811" s="324" t="s">
        <v>283</v>
      </c>
      <c r="D811" s="325" t="s">
        <v>19</v>
      </c>
      <c r="E811" s="326" t="s">
        <v>131</v>
      </c>
      <c r="F811" s="327">
        <v>6.3</v>
      </c>
      <c r="G811" s="40"/>
      <c r="H811" s="46"/>
    </row>
    <row r="812" spans="1:8" s="2" customFormat="1" ht="16.8" customHeight="1">
      <c r="A812" s="40"/>
      <c r="B812" s="46"/>
      <c r="C812" s="328" t="s">
        <v>283</v>
      </c>
      <c r="D812" s="328" t="s">
        <v>342</v>
      </c>
      <c r="E812" s="19" t="s">
        <v>19</v>
      </c>
      <c r="F812" s="329">
        <v>6.3</v>
      </c>
      <c r="G812" s="40"/>
      <c r="H812" s="46"/>
    </row>
    <row r="813" spans="1:8" s="2" customFormat="1" ht="16.8" customHeight="1">
      <c r="A813" s="40"/>
      <c r="B813" s="46"/>
      <c r="C813" s="330" t="s">
        <v>5006</v>
      </c>
      <c r="D813" s="40"/>
      <c r="E813" s="40"/>
      <c r="F813" s="40"/>
      <c r="G813" s="40"/>
      <c r="H813" s="46"/>
    </row>
    <row r="814" spans="1:8" s="2" customFormat="1" ht="16.8" customHeight="1">
      <c r="A814" s="40"/>
      <c r="B814" s="46"/>
      <c r="C814" s="328" t="s">
        <v>337</v>
      </c>
      <c r="D814" s="328" t="s">
        <v>338</v>
      </c>
      <c r="E814" s="19" t="s">
        <v>131</v>
      </c>
      <c r="F814" s="329">
        <v>20</v>
      </c>
      <c r="G814" s="40"/>
      <c r="H814" s="46"/>
    </row>
    <row r="815" spans="1:8" s="2" customFormat="1" ht="16.8" customHeight="1">
      <c r="A815" s="40"/>
      <c r="B815" s="46"/>
      <c r="C815" s="328" t="s">
        <v>347</v>
      </c>
      <c r="D815" s="328" t="s">
        <v>348</v>
      </c>
      <c r="E815" s="19" t="s">
        <v>131</v>
      </c>
      <c r="F815" s="329">
        <v>20</v>
      </c>
      <c r="G815" s="40"/>
      <c r="H815" s="46"/>
    </row>
    <row r="816" spans="1:8" s="2" customFormat="1" ht="16.8" customHeight="1">
      <c r="A816" s="40"/>
      <c r="B816" s="46"/>
      <c r="C816" s="328" t="s">
        <v>353</v>
      </c>
      <c r="D816" s="328" t="s">
        <v>354</v>
      </c>
      <c r="E816" s="19" t="s">
        <v>131</v>
      </c>
      <c r="F816" s="329">
        <v>20</v>
      </c>
      <c r="G816" s="40"/>
      <c r="H816" s="46"/>
    </row>
    <row r="817" spans="1:8" s="2" customFormat="1" ht="16.8" customHeight="1">
      <c r="A817" s="40"/>
      <c r="B817" s="46"/>
      <c r="C817" s="328" t="s">
        <v>357</v>
      </c>
      <c r="D817" s="328" t="s">
        <v>358</v>
      </c>
      <c r="E817" s="19" t="s">
        <v>131</v>
      </c>
      <c r="F817" s="329">
        <v>21.805</v>
      </c>
      <c r="G817" s="40"/>
      <c r="H817" s="46"/>
    </row>
    <row r="818" spans="1:8" s="2" customFormat="1" ht="16.8" customHeight="1">
      <c r="A818" s="40"/>
      <c r="B818" s="46"/>
      <c r="C818" s="328" t="s">
        <v>362</v>
      </c>
      <c r="D818" s="328" t="s">
        <v>363</v>
      </c>
      <c r="E818" s="19" t="s">
        <v>131</v>
      </c>
      <c r="F818" s="329">
        <v>21.805</v>
      </c>
      <c r="G818" s="40"/>
      <c r="H818" s="46"/>
    </row>
    <row r="819" spans="1:8" s="2" customFormat="1" ht="16.8" customHeight="1">
      <c r="A819" s="40"/>
      <c r="B819" s="46"/>
      <c r="C819" s="324" t="s">
        <v>452</v>
      </c>
      <c r="D819" s="325" t="s">
        <v>452</v>
      </c>
      <c r="E819" s="326" t="s">
        <v>19</v>
      </c>
      <c r="F819" s="327">
        <v>0.298</v>
      </c>
      <c r="G819" s="40"/>
      <c r="H819" s="46"/>
    </row>
    <row r="820" spans="1:8" s="2" customFormat="1" ht="16.8" customHeight="1">
      <c r="A820" s="40"/>
      <c r="B820" s="46"/>
      <c r="C820" s="328" t="s">
        <v>452</v>
      </c>
      <c r="D820" s="328" t="s">
        <v>453</v>
      </c>
      <c r="E820" s="19" t="s">
        <v>19</v>
      </c>
      <c r="F820" s="329">
        <v>0.298</v>
      </c>
      <c r="G820" s="40"/>
      <c r="H820" s="46"/>
    </row>
    <row r="821" spans="1:8" s="2" customFormat="1" ht="16.8" customHeight="1">
      <c r="A821" s="40"/>
      <c r="B821" s="46"/>
      <c r="C821" s="324" t="s">
        <v>286</v>
      </c>
      <c r="D821" s="325" t="s">
        <v>19</v>
      </c>
      <c r="E821" s="326" t="s">
        <v>128</v>
      </c>
      <c r="F821" s="327">
        <v>646.3</v>
      </c>
      <c r="G821" s="40"/>
      <c r="H821" s="46"/>
    </row>
    <row r="822" spans="1:8" s="2" customFormat="1" ht="16.8" customHeight="1">
      <c r="A822" s="40"/>
      <c r="B822" s="46"/>
      <c r="C822" s="328" t="s">
        <v>19</v>
      </c>
      <c r="D822" s="328" t="s">
        <v>1788</v>
      </c>
      <c r="E822" s="19" t="s">
        <v>19</v>
      </c>
      <c r="F822" s="329">
        <v>352.2</v>
      </c>
      <c r="G822" s="40"/>
      <c r="H822" s="46"/>
    </row>
    <row r="823" spans="1:8" s="2" customFormat="1" ht="16.8" customHeight="1">
      <c r="A823" s="40"/>
      <c r="B823" s="46"/>
      <c r="C823" s="328" t="s">
        <v>19</v>
      </c>
      <c r="D823" s="328" t="s">
        <v>1789</v>
      </c>
      <c r="E823" s="19" t="s">
        <v>19</v>
      </c>
      <c r="F823" s="329">
        <v>118</v>
      </c>
      <c r="G823" s="40"/>
      <c r="H823" s="46"/>
    </row>
    <row r="824" spans="1:8" s="2" customFormat="1" ht="16.8" customHeight="1">
      <c r="A824" s="40"/>
      <c r="B824" s="46"/>
      <c r="C824" s="328" t="s">
        <v>19</v>
      </c>
      <c r="D824" s="328" t="s">
        <v>1790</v>
      </c>
      <c r="E824" s="19" t="s">
        <v>19</v>
      </c>
      <c r="F824" s="329">
        <v>176.1</v>
      </c>
      <c r="G824" s="40"/>
      <c r="H824" s="46"/>
    </row>
    <row r="825" spans="1:8" s="2" customFormat="1" ht="16.8" customHeight="1">
      <c r="A825" s="40"/>
      <c r="B825" s="46"/>
      <c r="C825" s="328" t="s">
        <v>286</v>
      </c>
      <c r="D825" s="328" t="s">
        <v>336</v>
      </c>
      <c r="E825" s="19" t="s">
        <v>19</v>
      </c>
      <c r="F825" s="329">
        <v>646.3</v>
      </c>
      <c r="G825" s="40"/>
      <c r="H825" s="46"/>
    </row>
    <row r="826" spans="1:8" s="2" customFormat="1" ht="16.8" customHeight="1">
      <c r="A826" s="40"/>
      <c r="B826" s="46"/>
      <c r="C826" s="330" t="s">
        <v>5006</v>
      </c>
      <c r="D826" s="40"/>
      <c r="E826" s="40"/>
      <c r="F826" s="40"/>
      <c r="G826" s="40"/>
      <c r="H826" s="46"/>
    </row>
    <row r="827" spans="1:8" s="2" customFormat="1" ht="16.8" customHeight="1">
      <c r="A827" s="40"/>
      <c r="B827" s="46"/>
      <c r="C827" s="328" t="s">
        <v>1784</v>
      </c>
      <c r="D827" s="328" t="s">
        <v>1785</v>
      </c>
      <c r="E827" s="19" t="s">
        <v>128</v>
      </c>
      <c r="F827" s="329">
        <v>646.3</v>
      </c>
      <c r="G827" s="40"/>
      <c r="H827" s="46"/>
    </row>
    <row r="828" spans="1:8" s="2" customFormat="1" ht="12">
      <c r="A828" s="40"/>
      <c r="B828" s="46"/>
      <c r="C828" s="328" t="s">
        <v>1436</v>
      </c>
      <c r="D828" s="328" t="s">
        <v>1437</v>
      </c>
      <c r="E828" s="19" t="s">
        <v>160</v>
      </c>
      <c r="F828" s="329">
        <v>53.785</v>
      </c>
      <c r="G828" s="40"/>
      <c r="H828" s="46"/>
    </row>
    <row r="829" spans="1:8" s="2" customFormat="1" ht="16.8" customHeight="1">
      <c r="A829" s="40"/>
      <c r="B829" s="46"/>
      <c r="C829" s="324" t="s">
        <v>289</v>
      </c>
      <c r="D829" s="325" t="s">
        <v>19</v>
      </c>
      <c r="E829" s="326" t="s">
        <v>160</v>
      </c>
      <c r="F829" s="327">
        <v>1</v>
      </c>
      <c r="G829" s="40"/>
      <c r="H829" s="46"/>
    </row>
    <row r="830" spans="1:8" s="2" customFormat="1" ht="16.8" customHeight="1">
      <c r="A830" s="40"/>
      <c r="B830" s="46"/>
      <c r="C830" s="328" t="s">
        <v>289</v>
      </c>
      <c r="D830" s="328" t="s">
        <v>1428</v>
      </c>
      <c r="E830" s="19" t="s">
        <v>19</v>
      </c>
      <c r="F830" s="329">
        <v>1</v>
      </c>
      <c r="G830" s="40"/>
      <c r="H830" s="46"/>
    </row>
    <row r="831" spans="1:8" s="2" customFormat="1" ht="16.8" customHeight="1">
      <c r="A831" s="40"/>
      <c r="B831" s="46"/>
      <c r="C831" s="330" t="s">
        <v>5006</v>
      </c>
      <c r="D831" s="40"/>
      <c r="E831" s="40"/>
      <c r="F831" s="40"/>
      <c r="G831" s="40"/>
      <c r="H831" s="46"/>
    </row>
    <row r="832" spans="1:8" s="2" customFormat="1" ht="12">
      <c r="A832" s="40"/>
      <c r="B832" s="46"/>
      <c r="C832" s="328" t="s">
        <v>1424</v>
      </c>
      <c r="D832" s="328" t="s">
        <v>1425</v>
      </c>
      <c r="E832" s="19" t="s">
        <v>160</v>
      </c>
      <c r="F832" s="329">
        <v>1</v>
      </c>
      <c r="G832" s="40"/>
      <c r="H832" s="46"/>
    </row>
    <row r="833" spans="1:8" s="2" customFormat="1" ht="12">
      <c r="A833" s="40"/>
      <c r="B833" s="46"/>
      <c r="C833" s="328" t="s">
        <v>1430</v>
      </c>
      <c r="D833" s="328" t="s">
        <v>1431</v>
      </c>
      <c r="E833" s="19" t="s">
        <v>160</v>
      </c>
      <c r="F833" s="329">
        <v>174.486</v>
      </c>
      <c r="G833" s="40"/>
      <c r="H833" s="46"/>
    </row>
    <row r="834" spans="1:8" s="2" customFormat="1" ht="26.4" customHeight="1">
      <c r="A834" s="40"/>
      <c r="B834" s="46"/>
      <c r="C834" s="323" t="s">
        <v>5007</v>
      </c>
      <c r="D834" s="323" t="s">
        <v>81</v>
      </c>
      <c r="E834" s="40"/>
      <c r="F834" s="40"/>
      <c r="G834" s="40"/>
      <c r="H834" s="46"/>
    </row>
    <row r="835" spans="1:8" s="2" customFormat="1" ht="16.8" customHeight="1">
      <c r="A835" s="40"/>
      <c r="B835" s="46"/>
      <c r="C835" s="324" t="s">
        <v>4552</v>
      </c>
      <c r="D835" s="325" t="s">
        <v>19</v>
      </c>
      <c r="E835" s="326" t="s">
        <v>131</v>
      </c>
      <c r="F835" s="327">
        <v>1.2</v>
      </c>
      <c r="G835" s="40"/>
      <c r="H835" s="46"/>
    </row>
    <row r="836" spans="1:8" s="2" customFormat="1" ht="16.8" customHeight="1">
      <c r="A836" s="40"/>
      <c r="B836" s="46"/>
      <c r="C836" s="330" t="s">
        <v>5006</v>
      </c>
      <c r="D836" s="40"/>
      <c r="E836" s="40"/>
      <c r="F836" s="40"/>
      <c r="G836" s="40"/>
      <c r="H836" s="46"/>
    </row>
    <row r="837" spans="1:8" s="2" customFormat="1" ht="16.8" customHeight="1">
      <c r="A837" s="40"/>
      <c r="B837" s="46"/>
      <c r="C837" s="328" t="s">
        <v>4625</v>
      </c>
      <c r="D837" s="328" t="s">
        <v>4626</v>
      </c>
      <c r="E837" s="19" t="s">
        <v>131</v>
      </c>
      <c r="F837" s="329">
        <v>1.2</v>
      </c>
      <c r="G837" s="40"/>
      <c r="H837" s="46"/>
    </row>
    <row r="838" spans="1:8" s="2" customFormat="1" ht="16.8" customHeight="1">
      <c r="A838" s="40"/>
      <c r="B838" s="46"/>
      <c r="C838" s="328" t="s">
        <v>4629</v>
      </c>
      <c r="D838" s="328" t="s">
        <v>4630</v>
      </c>
      <c r="E838" s="19" t="s">
        <v>131</v>
      </c>
      <c r="F838" s="329">
        <v>1.2</v>
      </c>
      <c r="G838" s="40"/>
      <c r="H838" s="46"/>
    </row>
    <row r="839" spans="1:8" s="2" customFormat="1" ht="16.8" customHeight="1">
      <c r="A839" s="40"/>
      <c r="B839" s="46"/>
      <c r="C839" s="324" t="s">
        <v>4554</v>
      </c>
      <c r="D839" s="325" t="s">
        <v>19</v>
      </c>
      <c r="E839" s="326" t="s">
        <v>169</v>
      </c>
      <c r="F839" s="327">
        <v>941.49</v>
      </c>
      <c r="G839" s="40"/>
      <c r="H839" s="46"/>
    </row>
    <row r="840" spans="1:8" s="2" customFormat="1" ht="16.8" customHeight="1">
      <c r="A840" s="40"/>
      <c r="B840" s="46"/>
      <c r="C840" s="328" t="s">
        <v>19</v>
      </c>
      <c r="D840" s="328" t="s">
        <v>4716</v>
      </c>
      <c r="E840" s="19" t="s">
        <v>19</v>
      </c>
      <c r="F840" s="329">
        <v>526.7</v>
      </c>
      <c r="G840" s="40"/>
      <c r="H840" s="46"/>
    </row>
    <row r="841" spans="1:8" s="2" customFormat="1" ht="16.8" customHeight="1">
      <c r="A841" s="40"/>
      <c r="B841" s="46"/>
      <c r="C841" s="328" t="s">
        <v>19</v>
      </c>
      <c r="D841" s="328" t="s">
        <v>4717</v>
      </c>
      <c r="E841" s="19" t="s">
        <v>19</v>
      </c>
      <c r="F841" s="329">
        <v>0.01</v>
      </c>
      <c r="G841" s="40"/>
      <c r="H841" s="46"/>
    </row>
    <row r="842" spans="1:8" s="2" customFormat="1" ht="16.8" customHeight="1">
      <c r="A842" s="40"/>
      <c r="B842" s="46"/>
      <c r="C842" s="328" t="s">
        <v>19</v>
      </c>
      <c r="D842" s="328" t="s">
        <v>4718</v>
      </c>
      <c r="E842" s="19" t="s">
        <v>19</v>
      </c>
      <c r="F842" s="329">
        <v>50.4</v>
      </c>
      <c r="G842" s="40"/>
      <c r="H842" s="46"/>
    </row>
    <row r="843" spans="1:8" s="2" customFormat="1" ht="16.8" customHeight="1">
      <c r="A843" s="40"/>
      <c r="B843" s="46"/>
      <c r="C843" s="328" t="s">
        <v>19</v>
      </c>
      <c r="D843" s="328" t="s">
        <v>4719</v>
      </c>
      <c r="E843" s="19" t="s">
        <v>19</v>
      </c>
      <c r="F843" s="329">
        <v>66</v>
      </c>
      <c r="G843" s="40"/>
      <c r="H843" s="46"/>
    </row>
    <row r="844" spans="1:8" s="2" customFormat="1" ht="16.8" customHeight="1">
      <c r="A844" s="40"/>
      <c r="B844" s="46"/>
      <c r="C844" s="328" t="s">
        <v>19</v>
      </c>
      <c r="D844" s="328" t="s">
        <v>4720</v>
      </c>
      <c r="E844" s="19" t="s">
        <v>19</v>
      </c>
      <c r="F844" s="329">
        <v>136.8</v>
      </c>
      <c r="G844" s="40"/>
      <c r="H844" s="46"/>
    </row>
    <row r="845" spans="1:8" s="2" customFormat="1" ht="16.8" customHeight="1">
      <c r="A845" s="40"/>
      <c r="B845" s="46"/>
      <c r="C845" s="328" t="s">
        <v>19</v>
      </c>
      <c r="D845" s="328" t="s">
        <v>4721</v>
      </c>
      <c r="E845" s="19" t="s">
        <v>19</v>
      </c>
      <c r="F845" s="329">
        <v>69.48</v>
      </c>
      <c r="G845" s="40"/>
      <c r="H845" s="46"/>
    </row>
    <row r="846" spans="1:8" s="2" customFormat="1" ht="16.8" customHeight="1">
      <c r="A846" s="40"/>
      <c r="B846" s="46"/>
      <c r="C846" s="328" t="s">
        <v>19</v>
      </c>
      <c r="D846" s="328" t="s">
        <v>4722</v>
      </c>
      <c r="E846" s="19" t="s">
        <v>19</v>
      </c>
      <c r="F846" s="329">
        <v>90.1</v>
      </c>
      <c r="G846" s="40"/>
      <c r="H846" s="46"/>
    </row>
    <row r="847" spans="1:8" s="2" customFormat="1" ht="16.8" customHeight="1">
      <c r="A847" s="40"/>
      <c r="B847" s="46"/>
      <c r="C847" s="328" t="s">
        <v>19</v>
      </c>
      <c r="D847" s="328" t="s">
        <v>4723</v>
      </c>
      <c r="E847" s="19" t="s">
        <v>19</v>
      </c>
      <c r="F847" s="329">
        <v>2</v>
      </c>
      <c r="G847" s="40"/>
      <c r="H847" s="46"/>
    </row>
    <row r="848" spans="1:8" s="2" customFormat="1" ht="16.8" customHeight="1">
      <c r="A848" s="40"/>
      <c r="B848" s="46"/>
      <c r="C848" s="328" t="s">
        <v>4554</v>
      </c>
      <c r="D848" s="328" t="s">
        <v>480</v>
      </c>
      <c r="E848" s="19" t="s">
        <v>19</v>
      </c>
      <c r="F848" s="329">
        <v>941.49</v>
      </c>
      <c r="G848" s="40"/>
      <c r="H848" s="46"/>
    </row>
    <row r="849" spans="1:8" s="2" customFormat="1" ht="16.8" customHeight="1">
      <c r="A849" s="40"/>
      <c r="B849" s="46"/>
      <c r="C849" s="330" t="s">
        <v>5006</v>
      </c>
      <c r="D849" s="40"/>
      <c r="E849" s="40"/>
      <c r="F849" s="40"/>
      <c r="G849" s="40"/>
      <c r="H849" s="46"/>
    </row>
    <row r="850" spans="1:8" s="2" customFormat="1" ht="12">
      <c r="A850" s="40"/>
      <c r="B850" s="46"/>
      <c r="C850" s="328" t="s">
        <v>4713</v>
      </c>
      <c r="D850" s="328" t="s">
        <v>4714</v>
      </c>
      <c r="E850" s="19" t="s">
        <v>169</v>
      </c>
      <c r="F850" s="329">
        <v>1054.469</v>
      </c>
      <c r="G850" s="40"/>
      <c r="H850" s="46"/>
    </row>
    <row r="851" spans="1:8" s="2" customFormat="1" ht="16.8" customHeight="1">
      <c r="A851" s="40"/>
      <c r="B851" s="46"/>
      <c r="C851" s="324" t="s">
        <v>181</v>
      </c>
      <c r="D851" s="325" t="s">
        <v>19</v>
      </c>
      <c r="E851" s="326" t="s">
        <v>131</v>
      </c>
      <c r="F851" s="327">
        <v>0.5</v>
      </c>
      <c r="G851" s="40"/>
      <c r="H851" s="46"/>
    </row>
    <row r="852" spans="1:8" s="2" customFormat="1" ht="16.8" customHeight="1">
      <c r="A852" s="40"/>
      <c r="B852" s="46"/>
      <c r="C852" s="328" t="s">
        <v>181</v>
      </c>
      <c r="D852" s="328" t="s">
        <v>4589</v>
      </c>
      <c r="E852" s="19" t="s">
        <v>19</v>
      </c>
      <c r="F852" s="329">
        <v>0.5</v>
      </c>
      <c r="G852" s="40"/>
      <c r="H852" s="46"/>
    </row>
    <row r="853" spans="1:8" s="2" customFormat="1" ht="16.8" customHeight="1">
      <c r="A853" s="40"/>
      <c r="B853" s="46"/>
      <c r="C853" s="330" t="s">
        <v>5006</v>
      </c>
      <c r="D853" s="40"/>
      <c r="E853" s="40"/>
      <c r="F853" s="40"/>
      <c r="G853" s="40"/>
      <c r="H853" s="46"/>
    </row>
    <row r="854" spans="1:8" s="2" customFormat="1" ht="12">
      <c r="A854" s="40"/>
      <c r="B854" s="46"/>
      <c r="C854" s="328" t="s">
        <v>372</v>
      </c>
      <c r="D854" s="328" t="s">
        <v>373</v>
      </c>
      <c r="E854" s="19" t="s">
        <v>131</v>
      </c>
      <c r="F854" s="329">
        <v>0.5</v>
      </c>
      <c r="G854" s="40"/>
      <c r="H854" s="46"/>
    </row>
    <row r="855" spans="1:8" s="2" customFormat="1" ht="16.8" customHeight="1">
      <c r="A855" s="40"/>
      <c r="B855" s="46"/>
      <c r="C855" s="328" t="s">
        <v>357</v>
      </c>
      <c r="D855" s="328" t="s">
        <v>358</v>
      </c>
      <c r="E855" s="19" t="s">
        <v>131</v>
      </c>
      <c r="F855" s="329">
        <v>6.418</v>
      </c>
      <c r="G855" s="40"/>
      <c r="H855" s="46"/>
    </row>
    <row r="856" spans="1:8" s="2" customFormat="1" ht="16.8" customHeight="1">
      <c r="A856" s="40"/>
      <c r="B856" s="46"/>
      <c r="C856" s="328" t="s">
        <v>4581</v>
      </c>
      <c r="D856" s="328" t="s">
        <v>4582</v>
      </c>
      <c r="E856" s="19" t="s">
        <v>131</v>
      </c>
      <c r="F856" s="329">
        <v>6.418</v>
      </c>
      <c r="G856" s="40"/>
      <c r="H856" s="46"/>
    </row>
    <row r="857" spans="1:8" s="2" customFormat="1" ht="16.8" customHeight="1">
      <c r="A857" s="40"/>
      <c r="B857" s="46"/>
      <c r="C857" s="328" t="s">
        <v>362</v>
      </c>
      <c r="D857" s="328" t="s">
        <v>363</v>
      </c>
      <c r="E857" s="19" t="s">
        <v>131</v>
      </c>
      <c r="F857" s="329">
        <v>6.418</v>
      </c>
      <c r="G857" s="40"/>
      <c r="H857" s="46"/>
    </row>
    <row r="858" spans="1:8" s="2" customFormat="1" ht="16.8" customHeight="1">
      <c r="A858" s="40"/>
      <c r="B858" s="46"/>
      <c r="C858" s="324" t="s">
        <v>4557</v>
      </c>
      <c r="D858" s="325" t="s">
        <v>19</v>
      </c>
      <c r="E858" s="326" t="s">
        <v>131</v>
      </c>
      <c r="F858" s="327">
        <v>2.392</v>
      </c>
      <c r="G858" s="40"/>
      <c r="H858" s="46"/>
    </row>
    <row r="859" spans="1:8" s="2" customFormat="1" ht="16.8" customHeight="1">
      <c r="A859" s="40"/>
      <c r="B859" s="46"/>
      <c r="C859" s="328" t="s">
        <v>4557</v>
      </c>
      <c r="D859" s="328" t="s">
        <v>4569</v>
      </c>
      <c r="E859" s="19" t="s">
        <v>19</v>
      </c>
      <c r="F859" s="329">
        <v>2.392</v>
      </c>
      <c r="G859" s="40"/>
      <c r="H859" s="46"/>
    </row>
    <row r="860" spans="1:8" s="2" customFormat="1" ht="16.8" customHeight="1">
      <c r="A860" s="40"/>
      <c r="B860" s="46"/>
      <c r="C860" s="330" t="s">
        <v>5006</v>
      </c>
      <c r="D860" s="40"/>
      <c r="E860" s="40"/>
      <c r="F860" s="40"/>
      <c r="G860" s="40"/>
      <c r="H860" s="46"/>
    </row>
    <row r="861" spans="1:8" s="2" customFormat="1" ht="16.8" customHeight="1">
      <c r="A861" s="40"/>
      <c r="B861" s="46"/>
      <c r="C861" s="328" t="s">
        <v>4565</v>
      </c>
      <c r="D861" s="328" t="s">
        <v>4566</v>
      </c>
      <c r="E861" s="19" t="s">
        <v>131</v>
      </c>
      <c r="F861" s="329">
        <v>2.392</v>
      </c>
      <c r="G861" s="40"/>
      <c r="H861" s="46"/>
    </row>
    <row r="862" spans="1:8" s="2" customFormat="1" ht="16.8" customHeight="1">
      <c r="A862" s="40"/>
      <c r="B862" s="46"/>
      <c r="C862" s="328" t="s">
        <v>4570</v>
      </c>
      <c r="D862" s="328" t="s">
        <v>4571</v>
      </c>
      <c r="E862" s="19" t="s">
        <v>131</v>
      </c>
      <c r="F862" s="329">
        <v>2.096</v>
      </c>
      <c r="G862" s="40"/>
      <c r="H862" s="46"/>
    </row>
    <row r="863" spans="1:8" s="2" customFormat="1" ht="16.8" customHeight="1">
      <c r="A863" s="40"/>
      <c r="B863" s="46"/>
      <c r="C863" s="328" t="s">
        <v>357</v>
      </c>
      <c r="D863" s="328" t="s">
        <v>358</v>
      </c>
      <c r="E863" s="19" t="s">
        <v>131</v>
      </c>
      <c r="F863" s="329">
        <v>6.418</v>
      </c>
      <c r="G863" s="40"/>
      <c r="H863" s="46"/>
    </row>
    <row r="864" spans="1:8" s="2" customFormat="1" ht="16.8" customHeight="1">
      <c r="A864" s="40"/>
      <c r="B864" s="46"/>
      <c r="C864" s="328" t="s">
        <v>4581</v>
      </c>
      <c r="D864" s="328" t="s">
        <v>4582</v>
      </c>
      <c r="E864" s="19" t="s">
        <v>131</v>
      </c>
      <c r="F864" s="329">
        <v>6.418</v>
      </c>
      <c r="G864" s="40"/>
      <c r="H864" s="46"/>
    </row>
    <row r="865" spans="1:8" s="2" customFormat="1" ht="16.8" customHeight="1">
      <c r="A865" s="40"/>
      <c r="B865" s="46"/>
      <c r="C865" s="328" t="s">
        <v>362</v>
      </c>
      <c r="D865" s="328" t="s">
        <v>363</v>
      </c>
      <c r="E865" s="19" t="s">
        <v>131</v>
      </c>
      <c r="F865" s="329">
        <v>6.418</v>
      </c>
      <c r="G865" s="40"/>
      <c r="H865" s="46"/>
    </row>
    <row r="866" spans="1:8" s="2" customFormat="1" ht="16.8" customHeight="1">
      <c r="A866" s="40"/>
      <c r="B866" s="46"/>
      <c r="C866" s="324" t="s">
        <v>4559</v>
      </c>
      <c r="D866" s="325" t="s">
        <v>19</v>
      </c>
      <c r="E866" s="326" t="s">
        <v>131</v>
      </c>
      <c r="F866" s="327">
        <v>2.43</v>
      </c>
      <c r="G866" s="40"/>
      <c r="H866" s="46"/>
    </row>
    <row r="867" spans="1:8" s="2" customFormat="1" ht="16.8" customHeight="1">
      <c r="A867" s="40"/>
      <c r="B867" s="46"/>
      <c r="C867" s="328" t="s">
        <v>4559</v>
      </c>
      <c r="D867" s="328" t="s">
        <v>4623</v>
      </c>
      <c r="E867" s="19" t="s">
        <v>19</v>
      </c>
      <c r="F867" s="329">
        <v>2.43</v>
      </c>
      <c r="G867" s="40"/>
      <c r="H867" s="46"/>
    </row>
    <row r="868" spans="1:8" s="2" customFormat="1" ht="16.8" customHeight="1">
      <c r="A868" s="40"/>
      <c r="B868" s="46"/>
      <c r="C868" s="330" t="s">
        <v>5006</v>
      </c>
      <c r="D868" s="40"/>
      <c r="E868" s="40"/>
      <c r="F868" s="40"/>
      <c r="G868" s="40"/>
      <c r="H868" s="46"/>
    </row>
    <row r="869" spans="1:8" s="2" customFormat="1" ht="16.8" customHeight="1">
      <c r="A869" s="40"/>
      <c r="B869" s="46"/>
      <c r="C869" s="328" t="s">
        <v>4619</v>
      </c>
      <c r="D869" s="328" t="s">
        <v>4620</v>
      </c>
      <c r="E869" s="19" t="s">
        <v>131</v>
      </c>
      <c r="F869" s="329">
        <v>3.038</v>
      </c>
      <c r="G869" s="40"/>
      <c r="H869" s="46"/>
    </row>
    <row r="870" spans="1:8" s="2" customFormat="1" ht="16.8" customHeight="1">
      <c r="A870" s="40"/>
      <c r="B870" s="46"/>
      <c r="C870" s="328" t="s">
        <v>4575</v>
      </c>
      <c r="D870" s="328" t="s">
        <v>4576</v>
      </c>
      <c r="E870" s="19" t="s">
        <v>131</v>
      </c>
      <c r="F870" s="329">
        <v>2.43</v>
      </c>
      <c r="G870" s="40"/>
      <c r="H870" s="46"/>
    </row>
    <row r="871" spans="1:8" s="2" customFormat="1" ht="16.8" customHeight="1">
      <c r="A871" s="40"/>
      <c r="B871" s="46"/>
      <c r="C871" s="328" t="s">
        <v>357</v>
      </c>
      <c r="D871" s="328" t="s">
        <v>358</v>
      </c>
      <c r="E871" s="19" t="s">
        <v>131</v>
      </c>
      <c r="F871" s="329">
        <v>6.418</v>
      </c>
      <c r="G871" s="40"/>
      <c r="H871" s="46"/>
    </row>
    <row r="872" spans="1:8" s="2" customFormat="1" ht="16.8" customHeight="1">
      <c r="A872" s="40"/>
      <c r="B872" s="46"/>
      <c r="C872" s="328" t="s">
        <v>4581</v>
      </c>
      <c r="D872" s="328" t="s">
        <v>4582</v>
      </c>
      <c r="E872" s="19" t="s">
        <v>131</v>
      </c>
      <c r="F872" s="329">
        <v>6.418</v>
      </c>
      <c r="G872" s="40"/>
      <c r="H872" s="46"/>
    </row>
    <row r="873" spans="1:8" s="2" customFormat="1" ht="16.8" customHeight="1">
      <c r="A873" s="40"/>
      <c r="B873" s="46"/>
      <c r="C873" s="328" t="s">
        <v>362</v>
      </c>
      <c r="D873" s="328" t="s">
        <v>363</v>
      </c>
      <c r="E873" s="19" t="s">
        <v>131</v>
      </c>
      <c r="F873" s="329">
        <v>6.418</v>
      </c>
      <c r="G873" s="40"/>
      <c r="H873" s="46"/>
    </row>
    <row r="874" spans="1:8" s="2" customFormat="1" ht="16.8" customHeight="1">
      <c r="A874" s="40"/>
      <c r="B874" s="46"/>
      <c r="C874" s="324" t="s">
        <v>4561</v>
      </c>
      <c r="D874" s="325" t="s">
        <v>19</v>
      </c>
      <c r="E874" s="326" t="s">
        <v>131</v>
      </c>
      <c r="F874" s="327">
        <v>2.096</v>
      </c>
      <c r="G874" s="40"/>
      <c r="H874" s="46"/>
    </row>
    <row r="875" spans="1:8" s="2" customFormat="1" ht="16.8" customHeight="1">
      <c r="A875" s="40"/>
      <c r="B875" s="46"/>
      <c r="C875" s="328" t="s">
        <v>19</v>
      </c>
      <c r="D875" s="328" t="s">
        <v>4574</v>
      </c>
      <c r="E875" s="19" t="s">
        <v>19</v>
      </c>
      <c r="F875" s="329">
        <v>2.096</v>
      </c>
      <c r="G875" s="40"/>
      <c r="H875" s="46"/>
    </row>
    <row r="876" spans="1:8" s="2" customFormat="1" ht="16.8" customHeight="1">
      <c r="A876" s="40"/>
      <c r="B876" s="46"/>
      <c r="C876" s="328" t="s">
        <v>4561</v>
      </c>
      <c r="D876" s="328" t="s">
        <v>336</v>
      </c>
      <c r="E876" s="19" t="s">
        <v>19</v>
      </c>
      <c r="F876" s="329">
        <v>2.096</v>
      </c>
      <c r="G876" s="40"/>
      <c r="H876" s="46"/>
    </row>
    <row r="877" spans="1:8" s="2" customFormat="1" ht="16.8" customHeight="1">
      <c r="A877" s="40"/>
      <c r="B877" s="46"/>
      <c r="C877" s="330" t="s">
        <v>5006</v>
      </c>
      <c r="D877" s="40"/>
      <c r="E877" s="40"/>
      <c r="F877" s="40"/>
      <c r="G877" s="40"/>
      <c r="H877" s="46"/>
    </row>
    <row r="878" spans="1:8" s="2" customFormat="1" ht="16.8" customHeight="1">
      <c r="A878" s="40"/>
      <c r="B878" s="46"/>
      <c r="C878" s="328" t="s">
        <v>4570</v>
      </c>
      <c r="D878" s="328" t="s">
        <v>4571</v>
      </c>
      <c r="E878" s="19" t="s">
        <v>131</v>
      </c>
      <c r="F878" s="329">
        <v>2.096</v>
      </c>
      <c r="G878" s="40"/>
      <c r="H878" s="46"/>
    </row>
    <row r="879" spans="1:8" s="2" customFormat="1" ht="16.8" customHeight="1">
      <c r="A879" s="40"/>
      <c r="B879" s="46"/>
      <c r="C879" s="328" t="s">
        <v>357</v>
      </c>
      <c r="D879" s="328" t="s">
        <v>358</v>
      </c>
      <c r="E879" s="19" t="s">
        <v>131</v>
      </c>
      <c r="F879" s="329">
        <v>6.418</v>
      </c>
      <c r="G879" s="40"/>
      <c r="H879" s="46"/>
    </row>
    <row r="880" spans="1:8" s="2" customFormat="1" ht="16.8" customHeight="1">
      <c r="A880" s="40"/>
      <c r="B880" s="46"/>
      <c r="C880" s="328" t="s">
        <v>4581</v>
      </c>
      <c r="D880" s="328" t="s">
        <v>4582</v>
      </c>
      <c r="E880" s="19" t="s">
        <v>131</v>
      </c>
      <c r="F880" s="329">
        <v>6.418</v>
      </c>
      <c r="G880" s="40"/>
      <c r="H880" s="46"/>
    </row>
    <row r="881" spans="1:8" s="2" customFormat="1" ht="16.8" customHeight="1">
      <c r="A881" s="40"/>
      <c r="B881" s="46"/>
      <c r="C881" s="328" t="s">
        <v>362</v>
      </c>
      <c r="D881" s="328" t="s">
        <v>363</v>
      </c>
      <c r="E881" s="19" t="s">
        <v>131</v>
      </c>
      <c r="F881" s="329">
        <v>6.418</v>
      </c>
      <c r="G881" s="40"/>
      <c r="H881" s="46"/>
    </row>
    <row r="882" spans="1:8" s="2" customFormat="1" ht="26.4" customHeight="1">
      <c r="A882" s="40"/>
      <c r="B882" s="46"/>
      <c r="C882" s="323" t="s">
        <v>5008</v>
      </c>
      <c r="D882" s="323" t="s">
        <v>118</v>
      </c>
      <c r="E882" s="40"/>
      <c r="F882" s="40"/>
      <c r="G882" s="40"/>
      <c r="H882" s="46"/>
    </row>
    <row r="883" spans="1:8" s="2" customFormat="1" ht="16.8" customHeight="1">
      <c r="A883" s="40"/>
      <c r="B883" s="46"/>
      <c r="C883" s="324" t="s">
        <v>4729</v>
      </c>
      <c r="D883" s="325" t="s">
        <v>19</v>
      </c>
      <c r="E883" s="326" t="s">
        <v>128</v>
      </c>
      <c r="F883" s="327">
        <v>82</v>
      </c>
      <c r="G883" s="40"/>
      <c r="H883" s="46"/>
    </row>
    <row r="884" spans="1:8" s="2" customFormat="1" ht="16.8" customHeight="1">
      <c r="A884" s="40"/>
      <c r="B884" s="46"/>
      <c r="C884" s="328" t="s">
        <v>4729</v>
      </c>
      <c r="D884" s="328" t="s">
        <v>4772</v>
      </c>
      <c r="E884" s="19" t="s">
        <v>19</v>
      </c>
      <c r="F884" s="329">
        <v>82</v>
      </c>
      <c r="G884" s="40"/>
      <c r="H884" s="46"/>
    </row>
    <row r="885" spans="1:8" s="2" customFormat="1" ht="16.8" customHeight="1">
      <c r="A885" s="40"/>
      <c r="B885" s="46"/>
      <c r="C885" s="330" t="s">
        <v>5006</v>
      </c>
      <c r="D885" s="40"/>
      <c r="E885" s="40"/>
      <c r="F885" s="40"/>
      <c r="G885" s="40"/>
      <c r="H885" s="46"/>
    </row>
    <row r="886" spans="1:8" s="2" customFormat="1" ht="16.8" customHeight="1">
      <c r="A886" s="40"/>
      <c r="B886" s="46"/>
      <c r="C886" s="328" t="s">
        <v>575</v>
      </c>
      <c r="D886" s="328" t="s">
        <v>576</v>
      </c>
      <c r="E886" s="19" t="s">
        <v>128</v>
      </c>
      <c r="F886" s="329">
        <v>86.84</v>
      </c>
      <c r="G886" s="40"/>
      <c r="H886" s="46"/>
    </row>
    <row r="887" spans="1:8" s="2" customFormat="1" ht="16.8" customHeight="1">
      <c r="A887" s="40"/>
      <c r="B887" s="46"/>
      <c r="C887" s="328" t="s">
        <v>4565</v>
      </c>
      <c r="D887" s="328" t="s">
        <v>4566</v>
      </c>
      <c r="E887" s="19" t="s">
        <v>131</v>
      </c>
      <c r="F887" s="329">
        <v>59.6</v>
      </c>
      <c r="G887" s="40"/>
      <c r="H887" s="46"/>
    </row>
    <row r="888" spans="1:8" s="2" customFormat="1" ht="16.8" customHeight="1">
      <c r="A888" s="40"/>
      <c r="B888" s="46"/>
      <c r="C888" s="328" t="s">
        <v>4750</v>
      </c>
      <c r="D888" s="328" t="s">
        <v>4751</v>
      </c>
      <c r="E888" s="19" t="s">
        <v>128</v>
      </c>
      <c r="F888" s="329">
        <v>298</v>
      </c>
      <c r="G888" s="40"/>
      <c r="H888" s="46"/>
    </row>
    <row r="889" spans="1:8" s="2" customFormat="1" ht="16.8" customHeight="1">
      <c r="A889" s="40"/>
      <c r="B889" s="46"/>
      <c r="C889" s="328" t="s">
        <v>392</v>
      </c>
      <c r="D889" s="328" t="s">
        <v>393</v>
      </c>
      <c r="E889" s="19" t="s">
        <v>128</v>
      </c>
      <c r="F889" s="329">
        <v>298</v>
      </c>
      <c r="G889" s="40"/>
      <c r="H889" s="46"/>
    </row>
    <row r="890" spans="1:8" s="2" customFormat="1" ht="16.8" customHeight="1">
      <c r="A890" s="40"/>
      <c r="B890" s="46"/>
      <c r="C890" s="328" t="s">
        <v>4756</v>
      </c>
      <c r="D890" s="328" t="s">
        <v>4757</v>
      </c>
      <c r="E890" s="19" t="s">
        <v>128</v>
      </c>
      <c r="F890" s="329">
        <v>298</v>
      </c>
      <c r="G890" s="40"/>
      <c r="H890" s="46"/>
    </row>
    <row r="891" spans="1:8" s="2" customFormat="1" ht="16.8" customHeight="1">
      <c r="A891" s="40"/>
      <c r="B891" s="46"/>
      <c r="C891" s="328" t="s">
        <v>558</v>
      </c>
      <c r="D891" s="328" t="s">
        <v>559</v>
      </c>
      <c r="E891" s="19" t="s">
        <v>128</v>
      </c>
      <c r="F891" s="329">
        <v>293</v>
      </c>
      <c r="G891" s="40"/>
      <c r="H891" s="46"/>
    </row>
    <row r="892" spans="1:8" s="2" customFormat="1" ht="16.8" customHeight="1">
      <c r="A892" s="40"/>
      <c r="B892" s="46"/>
      <c r="C892" s="328" t="s">
        <v>4761</v>
      </c>
      <c r="D892" s="328" t="s">
        <v>4762</v>
      </c>
      <c r="E892" s="19" t="s">
        <v>128</v>
      </c>
      <c r="F892" s="329">
        <v>298</v>
      </c>
      <c r="G892" s="40"/>
      <c r="H892" s="46"/>
    </row>
    <row r="893" spans="1:8" s="2" customFormat="1" ht="12">
      <c r="A893" s="40"/>
      <c r="B893" s="46"/>
      <c r="C893" s="328" t="s">
        <v>579</v>
      </c>
      <c r="D893" s="328" t="s">
        <v>580</v>
      </c>
      <c r="E893" s="19" t="s">
        <v>128</v>
      </c>
      <c r="F893" s="329">
        <v>164</v>
      </c>
      <c r="G893" s="40"/>
      <c r="H893" s="46"/>
    </row>
    <row r="894" spans="1:8" s="2" customFormat="1" ht="16.8" customHeight="1">
      <c r="A894" s="40"/>
      <c r="B894" s="46"/>
      <c r="C894" s="324" t="s">
        <v>4730</v>
      </c>
      <c r="D894" s="325" t="s">
        <v>19</v>
      </c>
      <c r="E894" s="326" t="s">
        <v>128</v>
      </c>
      <c r="F894" s="327">
        <v>82</v>
      </c>
      <c r="G894" s="40"/>
      <c r="H894" s="46"/>
    </row>
    <row r="895" spans="1:8" s="2" customFormat="1" ht="16.8" customHeight="1">
      <c r="A895" s="40"/>
      <c r="B895" s="46"/>
      <c r="C895" s="328" t="s">
        <v>4730</v>
      </c>
      <c r="D895" s="328" t="s">
        <v>4772</v>
      </c>
      <c r="E895" s="19" t="s">
        <v>19</v>
      </c>
      <c r="F895" s="329">
        <v>82</v>
      </c>
      <c r="G895" s="40"/>
      <c r="H895" s="46"/>
    </row>
    <row r="896" spans="1:8" s="2" customFormat="1" ht="16.8" customHeight="1">
      <c r="A896" s="40"/>
      <c r="B896" s="46"/>
      <c r="C896" s="330" t="s">
        <v>5006</v>
      </c>
      <c r="D896" s="40"/>
      <c r="E896" s="40"/>
      <c r="F896" s="40"/>
      <c r="G896" s="40"/>
      <c r="H896" s="46"/>
    </row>
    <row r="897" spans="1:8" s="2" customFormat="1" ht="16.8" customHeight="1">
      <c r="A897" s="40"/>
      <c r="B897" s="46"/>
      <c r="C897" s="328" t="s">
        <v>569</v>
      </c>
      <c r="D897" s="328" t="s">
        <v>570</v>
      </c>
      <c r="E897" s="19" t="s">
        <v>128</v>
      </c>
      <c r="F897" s="329">
        <v>86.84</v>
      </c>
      <c r="G897" s="40"/>
      <c r="H897" s="46"/>
    </row>
    <row r="898" spans="1:8" s="2" customFormat="1" ht="16.8" customHeight="1">
      <c r="A898" s="40"/>
      <c r="B898" s="46"/>
      <c r="C898" s="328" t="s">
        <v>4565</v>
      </c>
      <c r="D898" s="328" t="s">
        <v>4566</v>
      </c>
      <c r="E898" s="19" t="s">
        <v>131</v>
      </c>
      <c r="F898" s="329">
        <v>59.6</v>
      </c>
      <c r="G898" s="40"/>
      <c r="H898" s="46"/>
    </row>
    <row r="899" spans="1:8" s="2" customFormat="1" ht="16.8" customHeight="1">
      <c r="A899" s="40"/>
      <c r="B899" s="46"/>
      <c r="C899" s="328" t="s">
        <v>4750</v>
      </c>
      <c r="D899" s="328" t="s">
        <v>4751</v>
      </c>
      <c r="E899" s="19" t="s">
        <v>128</v>
      </c>
      <c r="F899" s="329">
        <v>298</v>
      </c>
      <c r="G899" s="40"/>
      <c r="H899" s="46"/>
    </row>
    <row r="900" spans="1:8" s="2" customFormat="1" ht="16.8" customHeight="1">
      <c r="A900" s="40"/>
      <c r="B900" s="46"/>
      <c r="C900" s="328" t="s">
        <v>392</v>
      </c>
      <c r="D900" s="328" t="s">
        <v>393</v>
      </c>
      <c r="E900" s="19" t="s">
        <v>128</v>
      </c>
      <c r="F900" s="329">
        <v>298</v>
      </c>
      <c r="G900" s="40"/>
      <c r="H900" s="46"/>
    </row>
    <row r="901" spans="1:8" s="2" customFormat="1" ht="16.8" customHeight="1">
      <c r="A901" s="40"/>
      <c r="B901" s="46"/>
      <c r="C901" s="328" t="s">
        <v>4756</v>
      </c>
      <c r="D901" s="328" t="s">
        <v>4757</v>
      </c>
      <c r="E901" s="19" t="s">
        <v>128</v>
      </c>
      <c r="F901" s="329">
        <v>298</v>
      </c>
      <c r="G901" s="40"/>
      <c r="H901" s="46"/>
    </row>
    <row r="902" spans="1:8" s="2" customFormat="1" ht="16.8" customHeight="1">
      <c r="A902" s="40"/>
      <c r="B902" s="46"/>
      <c r="C902" s="328" t="s">
        <v>558</v>
      </c>
      <c r="D902" s="328" t="s">
        <v>559</v>
      </c>
      <c r="E902" s="19" t="s">
        <v>128</v>
      </c>
      <c r="F902" s="329">
        <v>293</v>
      </c>
      <c r="G902" s="40"/>
      <c r="H902" s="46"/>
    </row>
    <row r="903" spans="1:8" s="2" customFormat="1" ht="16.8" customHeight="1">
      <c r="A903" s="40"/>
      <c r="B903" s="46"/>
      <c r="C903" s="328" t="s">
        <v>4761</v>
      </c>
      <c r="D903" s="328" t="s">
        <v>4762</v>
      </c>
      <c r="E903" s="19" t="s">
        <v>128</v>
      </c>
      <c r="F903" s="329">
        <v>298</v>
      </c>
      <c r="G903" s="40"/>
      <c r="H903" s="46"/>
    </row>
    <row r="904" spans="1:8" s="2" customFormat="1" ht="12">
      <c r="A904" s="40"/>
      <c r="B904" s="46"/>
      <c r="C904" s="328" t="s">
        <v>579</v>
      </c>
      <c r="D904" s="328" t="s">
        <v>580</v>
      </c>
      <c r="E904" s="19" t="s">
        <v>128</v>
      </c>
      <c r="F904" s="329">
        <v>164</v>
      </c>
      <c r="G904" s="40"/>
      <c r="H904" s="46"/>
    </row>
    <row r="905" spans="1:8" s="2" customFormat="1" ht="16.8" customHeight="1">
      <c r="A905" s="40"/>
      <c r="B905" s="46"/>
      <c r="C905" s="324" t="s">
        <v>4731</v>
      </c>
      <c r="D905" s="325" t="s">
        <v>19</v>
      </c>
      <c r="E905" s="326" t="s">
        <v>128</v>
      </c>
      <c r="F905" s="327">
        <v>5</v>
      </c>
      <c r="G905" s="40"/>
      <c r="H905" s="46"/>
    </row>
    <row r="906" spans="1:8" s="2" customFormat="1" ht="16.8" customHeight="1">
      <c r="A906" s="40"/>
      <c r="B906" s="46"/>
      <c r="C906" s="328" t="s">
        <v>4731</v>
      </c>
      <c r="D906" s="328" t="s">
        <v>4769</v>
      </c>
      <c r="E906" s="19" t="s">
        <v>19</v>
      </c>
      <c r="F906" s="329">
        <v>5</v>
      </c>
      <c r="G906" s="40"/>
      <c r="H906" s="46"/>
    </row>
    <row r="907" spans="1:8" s="2" customFormat="1" ht="16.8" customHeight="1">
      <c r="A907" s="40"/>
      <c r="B907" s="46"/>
      <c r="C907" s="330" t="s">
        <v>5006</v>
      </c>
      <c r="D907" s="40"/>
      <c r="E907" s="40"/>
      <c r="F907" s="40"/>
      <c r="G907" s="40"/>
      <c r="H907" s="46"/>
    </row>
    <row r="908" spans="1:8" s="2" customFormat="1" ht="16.8" customHeight="1">
      <c r="A908" s="40"/>
      <c r="B908" s="46"/>
      <c r="C908" s="328" t="s">
        <v>4765</v>
      </c>
      <c r="D908" s="328" t="s">
        <v>4766</v>
      </c>
      <c r="E908" s="19" t="s">
        <v>128</v>
      </c>
      <c r="F908" s="329">
        <v>5</v>
      </c>
      <c r="G908" s="40"/>
      <c r="H908" s="46"/>
    </row>
    <row r="909" spans="1:8" s="2" customFormat="1" ht="16.8" customHeight="1">
      <c r="A909" s="40"/>
      <c r="B909" s="46"/>
      <c r="C909" s="328" t="s">
        <v>4565</v>
      </c>
      <c r="D909" s="328" t="s">
        <v>4566</v>
      </c>
      <c r="E909" s="19" t="s">
        <v>131</v>
      </c>
      <c r="F909" s="329">
        <v>59.6</v>
      </c>
      <c r="G909" s="40"/>
      <c r="H909" s="46"/>
    </row>
    <row r="910" spans="1:8" s="2" customFormat="1" ht="16.8" customHeight="1">
      <c r="A910" s="40"/>
      <c r="B910" s="46"/>
      <c r="C910" s="328" t="s">
        <v>4750</v>
      </c>
      <c r="D910" s="328" t="s">
        <v>4751</v>
      </c>
      <c r="E910" s="19" t="s">
        <v>128</v>
      </c>
      <c r="F910" s="329">
        <v>298</v>
      </c>
      <c r="G910" s="40"/>
      <c r="H910" s="46"/>
    </row>
    <row r="911" spans="1:8" s="2" customFormat="1" ht="16.8" customHeight="1">
      <c r="A911" s="40"/>
      <c r="B911" s="46"/>
      <c r="C911" s="328" t="s">
        <v>392</v>
      </c>
      <c r="D911" s="328" t="s">
        <v>393</v>
      </c>
      <c r="E911" s="19" t="s">
        <v>128</v>
      </c>
      <c r="F911" s="329">
        <v>298</v>
      </c>
      <c r="G911" s="40"/>
      <c r="H911" s="46"/>
    </row>
    <row r="912" spans="1:8" s="2" customFormat="1" ht="16.8" customHeight="1">
      <c r="A912" s="40"/>
      <c r="B912" s="46"/>
      <c r="C912" s="328" t="s">
        <v>4756</v>
      </c>
      <c r="D912" s="328" t="s">
        <v>4757</v>
      </c>
      <c r="E912" s="19" t="s">
        <v>128</v>
      </c>
      <c r="F912" s="329">
        <v>298</v>
      </c>
      <c r="G912" s="40"/>
      <c r="H912" s="46"/>
    </row>
    <row r="913" spans="1:8" s="2" customFormat="1" ht="16.8" customHeight="1">
      <c r="A913" s="40"/>
      <c r="B913" s="46"/>
      <c r="C913" s="328" t="s">
        <v>4761</v>
      </c>
      <c r="D913" s="328" t="s">
        <v>4762</v>
      </c>
      <c r="E913" s="19" t="s">
        <v>128</v>
      </c>
      <c r="F913" s="329">
        <v>298</v>
      </c>
      <c r="G913" s="40"/>
      <c r="H913" s="46"/>
    </row>
    <row r="914" spans="1:8" s="2" customFormat="1" ht="16.8" customHeight="1">
      <c r="A914" s="40"/>
      <c r="B914" s="46"/>
      <c r="C914" s="324" t="s">
        <v>4732</v>
      </c>
      <c r="D914" s="325" t="s">
        <v>19</v>
      </c>
      <c r="E914" s="326" t="s">
        <v>135</v>
      </c>
      <c r="F914" s="327">
        <v>81.5</v>
      </c>
      <c r="G914" s="40"/>
      <c r="H914" s="46"/>
    </row>
    <row r="915" spans="1:8" s="2" customFormat="1" ht="16.8" customHeight="1">
      <c r="A915" s="40"/>
      <c r="B915" s="46"/>
      <c r="C915" s="328" t="s">
        <v>19</v>
      </c>
      <c r="D915" s="328" t="s">
        <v>4793</v>
      </c>
      <c r="E915" s="19" t="s">
        <v>19</v>
      </c>
      <c r="F915" s="329">
        <v>76</v>
      </c>
      <c r="G915" s="40"/>
      <c r="H915" s="46"/>
    </row>
    <row r="916" spans="1:8" s="2" customFormat="1" ht="16.8" customHeight="1">
      <c r="A916" s="40"/>
      <c r="B916" s="46"/>
      <c r="C916" s="328" t="s">
        <v>19</v>
      </c>
      <c r="D916" s="328" t="s">
        <v>4794</v>
      </c>
      <c r="E916" s="19" t="s">
        <v>19</v>
      </c>
      <c r="F916" s="329">
        <v>5.5</v>
      </c>
      <c r="G916" s="40"/>
      <c r="H916" s="46"/>
    </row>
    <row r="917" spans="1:8" s="2" customFormat="1" ht="16.8" customHeight="1">
      <c r="A917" s="40"/>
      <c r="B917" s="46"/>
      <c r="C917" s="328" t="s">
        <v>4732</v>
      </c>
      <c r="D917" s="328" t="s">
        <v>336</v>
      </c>
      <c r="E917" s="19" t="s">
        <v>19</v>
      </c>
      <c r="F917" s="329">
        <v>81.5</v>
      </c>
      <c r="G917" s="40"/>
      <c r="H917" s="46"/>
    </row>
    <row r="918" spans="1:8" s="2" customFormat="1" ht="16.8" customHeight="1">
      <c r="A918" s="40"/>
      <c r="B918" s="46"/>
      <c r="C918" s="330" t="s">
        <v>5006</v>
      </c>
      <c r="D918" s="40"/>
      <c r="E918" s="40"/>
      <c r="F918" s="40"/>
      <c r="G918" s="40"/>
      <c r="H918" s="46"/>
    </row>
    <row r="919" spans="1:8" s="2" customFormat="1" ht="16.8" customHeight="1">
      <c r="A919" s="40"/>
      <c r="B919" s="46"/>
      <c r="C919" s="328" t="s">
        <v>4790</v>
      </c>
      <c r="D919" s="328" t="s">
        <v>4791</v>
      </c>
      <c r="E919" s="19" t="s">
        <v>135</v>
      </c>
      <c r="F919" s="329">
        <v>85.575</v>
      </c>
      <c r="G919" s="40"/>
      <c r="H919" s="46"/>
    </row>
    <row r="920" spans="1:8" s="2" customFormat="1" ht="16.8" customHeight="1">
      <c r="A920" s="40"/>
      <c r="B920" s="46"/>
      <c r="C920" s="328" t="s">
        <v>4796</v>
      </c>
      <c r="D920" s="328" t="s">
        <v>4797</v>
      </c>
      <c r="E920" s="19" t="s">
        <v>131</v>
      </c>
      <c r="F920" s="329">
        <v>3.668</v>
      </c>
      <c r="G920" s="40"/>
      <c r="H920" s="46"/>
    </row>
    <row r="921" spans="1:8" s="2" customFormat="1" ht="16.8" customHeight="1">
      <c r="A921" s="40"/>
      <c r="B921" s="46"/>
      <c r="C921" s="324" t="s">
        <v>4734</v>
      </c>
      <c r="D921" s="325" t="s">
        <v>19</v>
      </c>
      <c r="E921" s="326" t="s">
        <v>128</v>
      </c>
      <c r="F921" s="327">
        <v>1.5</v>
      </c>
      <c r="G921" s="40"/>
      <c r="H921" s="46"/>
    </row>
    <row r="922" spans="1:8" s="2" customFormat="1" ht="16.8" customHeight="1">
      <c r="A922" s="40"/>
      <c r="B922" s="46"/>
      <c r="C922" s="328" t="s">
        <v>4734</v>
      </c>
      <c r="D922" s="328" t="s">
        <v>4773</v>
      </c>
      <c r="E922" s="19" t="s">
        <v>19</v>
      </c>
      <c r="F922" s="329">
        <v>1.5</v>
      </c>
      <c r="G922" s="40"/>
      <c r="H922" s="46"/>
    </row>
    <row r="923" spans="1:8" s="2" customFormat="1" ht="16.8" customHeight="1">
      <c r="A923" s="40"/>
      <c r="B923" s="46"/>
      <c r="C923" s="330" t="s">
        <v>5006</v>
      </c>
      <c r="D923" s="40"/>
      <c r="E923" s="40"/>
      <c r="F923" s="40"/>
      <c r="G923" s="40"/>
      <c r="H923" s="46"/>
    </row>
    <row r="924" spans="1:8" s="2" customFormat="1" ht="16.8" customHeight="1">
      <c r="A924" s="40"/>
      <c r="B924" s="46"/>
      <c r="C924" s="328" t="s">
        <v>575</v>
      </c>
      <c r="D924" s="328" t="s">
        <v>576</v>
      </c>
      <c r="E924" s="19" t="s">
        <v>128</v>
      </c>
      <c r="F924" s="329">
        <v>86.84</v>
      </c>
      <c r="G924" s="40"/>
      <c r="H924" s="46"/>
    </row>
    <row r="925" spans="1:8" s="2" customFormat="1" ht="16.8" customHeight="1">
      <c r="A925" s="40"/>
      <c r="B925" s="46"/>
      <c r="C925" s="328" t="s">
        <v>4565</v>
      </c>
      <c r="D925" s="328" t="s">
        <v>4566</v>
      </c>
      <c r="E925" s="19" t="s">
        <v>131</v>
      </c>
      <c r="F925" s="329">
        <v>59.6</v>
      </c>
      <c r="G925" s="40"/>
      <c r="H925" s="46"/>
    </row>
    <row r="926" spans="1:8" s="2" customFormat="1" ht="16.8" customHeight="1">
      <c r="A926" s="40"/>
      <c r="B926" s="46"/>
      <c r="C926" s="328" t="s">
        <v>4750</v>
      </c>
      <c r="D926" s="328" t="s">
        <v>4751</v>
      </c>
      <c r="E926" s="19" t="s">
        <v>128</v>
      </c>
      <c r="F926" s="329">
        <v>298</v>
      </c>
      <c r="G926" s="40"/>
      <c r="H926" s="46"/>
    </row>
    <row r="927" spans="1:8" s="2" customFormat="1" ht="16.8" customHeight="1">
      <c r="A927" s="40"/>
      <c r="B927" s="46"/>
      <c r="C927" s="328" t="s">
        <v>392</v>
      </c>
      <c r="D927" s="328" t="s">
        <v>393</v>
      </c>
      <c r="E927" s="19" t="s">
        <v>128</v>
      </c>
      <c r="F927" s="329">
        <v>298</v>
      </c>
      <c r="G927" s="40"/>
      <c r="H927" s="46"/>
    </row>
    <row r="928" spans="1:8" s="2" customFormat="1" ht="16.8" customHeight="1">
      <c r="A928" s="40"/>
      <c r="B928" s="46"/>
      <c r="C928" s="328" t="s">
        <v>4756</v>
      </c>
      <c r="D928" s="328" t="s">
        <v>4757</v>
      </c>
      <c r="E928" s="19" t="s">
        <v>128</v>
      </c>
      <c r="F928" s="329">
        <v>298</v>
      </c>
      <c r="G928" s="40"/>
      <c r="H928" s="46"/>
    </row>
    <row r="929" spans="1:8" s="2" customFormat="1" ht="16.8" customHeight="1">
      <c r="A929" s="40"/>
      <c r="B929" s="46"/>
      <c r="C929" s="328" t="s">
        <v>558</v>
      </c>
      <c r="D929" s="328" t="s">
        <v>559</v>
      </c>
      <c r="E929" s="19" t="s">
        <v>128</v>
      </c>
      <c r="F929" s="329">
        <v>293</v>
      </c>
      <c r="G929" s="40"/>
      <c r="H929" s="46"/>
    </row>
    <row r="930" spans="1:8" s="2" customFormat="1" ht="16.8" customHeight="1">
      <c r="A930" s="40"/>
      <c r="B930" s="46"/>
      <c r="C930" s="328" t="s">
        <v>4761</v>
      </c>
      <c r="D930" s="328" t="s">
        <v>4762</v>
      </c>
      <c r="E930" s="19" t="s">
        <v>128</v>
      </c>
      <c r="F930" s="329">
        <v>298</v>
      </c>
      <c r="G930" s="40"/>
      <c r="H930" s="46"/>
    </row>
    <row r="931" spans="1:8" s="2" customFormat="1" ht="16.8" customHeight="1">
      <c r="A931" s="40"/>
      <c r="B931" s="46"/>
      <c r="C931" s="324" t="s">
        <v>4736</v>
      </c>
      <c r="D931" s="325" t="s">
        <v>19</v>
      </c>
      <c r="E931" s="326" t="s">
        <v>128</v>
      </c>
      <c r="F931" s="327">
        <v>1.5</v>
      </c>
      <c r="G931" s="40"/>
      <c r="H931" s="46"/>
    </row>
    <row r="932" spans="1:8" s="2" customFormat="1" ht="16.8" customHeight="1">
      <c r="A932" s="40"/>
      <c r="B932" s="46"/>
      <c r="C932" s="328" t="s">
        <v>4736</v>
      </c>
      <c r="D932" s="328" t="s">
        <v>4773</v>
      </c>
      <c r="E932" s="19" t="s">
        <v>19</v>
      </c>
      <c r="F932" s="329">
        <v>1.5</v>
      </c>
      <c r="G932" s="40"/>
      <c r="H932" s="46"/>
    </row>
    <row r="933" spans="1:8" s="2" customFormat="1" ht="16.8" customHeight="1">
      <c r="A933" s="40"/>
      <c r="B933" s="46"/>
      <c r="C933" s="330" t="s">
        <v>5006</v>
      </c>
      <c r="D933" s="40"/>
      <c r="E933" s="40"/>
      <c r="F933" s="40"/>
      <c r="G933" s="40"/>
      <c r="H933" s="46"/>
    </row>
    <row r="934" spans="1:8" s="2" customFormat="1" ht="16.8" customHeight="1">
      <c r="A934" s="40"/>
      <c r="B934" s="46"/>
      <c r="C934" s="328" t="s">
        <v>569</v>
      </c>
      <c r="D934" s="328" t="s">
        <v>570</v>
      </c>
      <c r="E934" s="19" t="s">
        <v>128</v>
      </c>
      <c r="F934" s="329">
        <v>86.84</v>
      </c>
      <c r="G934" s="40"/>
      <c r="H934" s="46"/>
    </row>
    <row r="935" spans="1:8" s="2" customFormat="1" ht="16.8" customHeight="1">
      <c r="A935" s="40"/>
      <c r="B935" s="46"/>
      <c r="C935" s="328" t="s">
        <v>4565</v>
      </c>
      <c r="D935" s="328" t="s">
        <v>4566</v>
      </c>
      <c r="E935" s="19" t="s">
        <v>131</v>
      </c>
      <c r="F935" s="329">
        <v>59.6</v>
      </c>
      <c r="G935" s="40"/>
      <c r="H935" s="46"/>
    </row>
    <row r="936" spans="1:8" s="2" customFormat="1" ht="16.8" customHeight="1">
      <c r="A936" s="40"/>
      <c r="B936" s="46"/>
      <c r="C936" s="328" t="s">
        <v>4750</v>
      </c>
      <c r="D936" s="328" t="s">
        <v>4751</v>
      </c>
      <c r="E936" s="19" t="s">
        <v>128</v>
      </c>
      <c r="F936" s="329">
        <v>298</v>
      </c>
      <c r="G936" s="40"/>
      <c r="H936" s="46"/>
    </row>
    <row r="937" spans="1:8" s="2" customFormat="1" ht="16.8" customHeight="1">
      <c r="A937" s="40"/>
      <c r="B937" s="46"/>
      <c r="C937" s="328" t="s">
        <v>392</v>
      </c>
      <c r="D937" s="328" t="s">
        <v>393</v>
      </c>
      <c r="E937" s="19" t="s">
        <v>128</v>
      </c>
      <c r="F937" s="329">
        <v>298</v>
      </c>
      <c r="G937" s="40"/>
      <c r="H937" s="46"/>
    </row>
    <row r="938" spans="1:8" s="2" customFormat="1" ht="16.8" customHeight="1">
      <c r="A938" s="40"/>
      <c r="B938" s="46"/>
      <c r="C938" s="328" t="s">
        <v>4756</v>
      </c>
      <c r="D938" s="328" t="s">
        <v>4757</v>
      </c>
      <c r="E938" s="19" t="s">
        <v>128</v>
      </c>
      <c r="F938" s="329">
        <v>298</v>
      </c>
      <c r="G938" s="40"/>
      <c r="H938" s="46"/>
    </row>
    <row r="939" spans="1:8" s="2" customFormat="1" ht="16.8" customHeight="1">
      <c r="A939" s="40"/>
      <c r="B939" s="46"/>
      <c r="C939" s="328" t="s">
        <v>558</v>
      </c>
      <c r="D939" s="328" t="s">
        <v>559</v>
      </c>
      <c r="E939" s="19" t="s">
        <v>128</v>
      </c>
      <c r="F939" s="329">
        <v>293</v>
      </c>
      <c r="G939" s="40"/>
      <c r="H939" s="46"/>
    </row>
    <row r="940" spans="1:8" s="2" customFormat="1" ht="16.8" customHeight="1">
      <c r="A940" s="40"/>
      <c r="B940" s="46"/>
      <c r="C940" s="328" t="s">
        <v>4761</v>
      </c>
      <c r="D940" s="328" t="s">
        <v>4762</v>
      </c>
      <c r="E940" s="19" t="s">
        <v>128</v>
      </c>
      <c r="F940" s="329">
        <v>298</v>
      </c>
      <c r="G940" s="40"/>
      <c r="H940" s="46"/>
    </row>
    <row r="941" spans="1:8" s="2" customFormat="1" ht="16.8" customHeight="1">
      <c r="A941" s="40"/>
      <c r="B941" s="46"/>
      <c r="C941" s="324" t="s">
        <v>4557</v>
      </c>
      <c r="D941" s="325" t="s">
        <v>19</v>
      </c>
      <c r="E941" s="326" t="s">
        <v>131</v>
      </c>
      <c r="F941" s="327">
        <v>59.6</v>
      </c>
      <c r="G941" s="40"/>
      <c r="H941" s="46"/>
    </row>
    <row r="942" spans="1:8" s="2" customFormat="1" ht="16.8" customHeight="1">
      <c r="A942" s="40"/>
      <c r="B942" s="46"/>
      <c r="C942" s="328" t="s">
        <v>19</v>
      </c>
      <c r="D942" s="328" t="s">
        <v>4741</v>
      </c>
      <c r="E942" s="19" t="s">
        <v>19</v>
      </c>
      <c r="F942" s="329">
        <v>32.8</v>
      </c>
      <c r="G942" s="40"/>
      <c r="H942" s="46"/>
    </row>
    <row r="943" spans="1:8" s="2" customFormat="1" ht="16.8" customHeight="1">
      <c r="A943" s="40"/>
      <c r="B943" s="46"/>
      <c r="C943" s="328" t="s">
        <v>19</v>
      </c>
      <c r="D943" s="328" t="s">
        <v>4742</v>
      </c>
      <c r="E943" s="19" t="s">
        <v>19</v>
      </c>
      <c r="F943" s="329">
        <v>25.2</v>
      </c>
      <c r="G943" s="40"/>
      <c r="H943" s="46"/>
    </row>
    <row r="944" spans="1:8" s="2" customFormat="1" ht="16.8" customHeight="1">
      <c r="A944" s="40"/>
      <c r="B944" s="46"/>
      <c r="C944" s="328" t="s">
        <v>19</v>
      </c>
      <c r="D944" s="328" t="s">
        <v>4743</v>
      </c>
      <c r="E944" s="19" t="s">
        <v>19</v>
      </c>
      <c r="F944" s="329">
        <v>1</v>
      </c>
      <c r="G944" s="40"/>
      <c r="H944" s="46"/>
    </row>
    <row r="945" spans="1:8" s="2" customFormat="1" ht="16.8" customHeight="1">
      <c r="A945" s="40"/>
      <c r="B945" s="46"/>
      <c r="C945" s="328" t="s">
        <v>19</v>
      </c>
      <c r="D945" s="328" t="s">
        <v>4744</v>
      </c>
      <c r="E945" s="19" t="s">
        <v>19</v>
      </c>
      <c r="F945" s="329">
        <v>0.6</v>
      </c>
      <c r="G945" s="40"/>
      <c r="H945" s="46"/>
    </row>
    <row r="946" spans="1:8" s="2" customFormat="1" ht="16.8" customHeight="1">
      <c r="A946" s="40"/>
      <c r="B946" s="46"/>
      <c r="C946" s="328" t="s">
        <v>4557</v>
      </c>
      <c r="D946" s="328" t="s">
        <v>336</v>
      </c>
      <c r="E946" s="19" t="s">
        <v>19</v>
      </c>
      <c r="F946" s="329">
        <v>59.6</v>
      </c>
      <c r="G946" s="40"/>
      <c r="H946" s="46"/>
    </row>
    <row r="947" spans="1:8" s="2" customFormat="1" ht="16.8" customHeight="1">
      <c r="A947" s="40"/>
      <c r="B947" s="46"/>
      <c r="C947" s="330" t="s">
        <v>5006</v>
      </c>
      <c r="D947" s="40"/>
      <c r="E947" s="40"/>
      <c r="F947" s="40"/>
      <c r="G947" s="40"/>
      <c r="H947" s="46"/>
    </row>
    <row r="948" spans="1:8" s="2" customFormat="1" ht="16.8" customHeight="1">
      <c r="A948" s="40"/>
      <c r="B948" s="46"/>
      <c r="C948" s="328" t="s">
        <v>4565</v>
      </c>
      <c r="D948" s="328" t="s">
        <v>4566</v>
      </c>
      <c r="E948" s="19" t="s">
        <v>131</v>
      </c>
      <c r="F948" s="329">
        <v>59.6</v>
      </c>
      <c r="G948" s="40"/>
      <c r="H948" s="46"/>
    </row>
    <row r="949" spans="1:8" s="2" customFormat="1" ht="16.8" customHeight="1">
      <c r="A949" s="40"/>
      <c r="B949" s="46"/>
      <c r="C949" s="328" t="s">
        <v>357</v>
      </c>
      <c r="D949" s="328" t="s">
        <v>358</v>
      </c>
      <c r="E949" s="19" t="s">
        <v>131</v>
      </c>
      <c r="F949" s="329">
        <v>59.6</v>
      </c>
      <c r="G949" s="40"/>
      <c r="H949" s="46"/>
    </row>
    <row r="950" spans="1:8" s="2" customFormat="1" ht="16.8" customHeight="1">
      <c r="A950" s="40"/>
      <c r="B950" s="46"/>
      <c r="C950" s="328" t="s">
        <v>4581</v>
      </c>
      <c r="D950" s="328" t="s">
        <v>4582</v>
      </c>
      <c r="E950" s="19" t="s">
        <v>131</v>
      </c>
      <c r="F950" s="329">
        <v>59.6</v>
      </c>
      <c r="G950" s="40"/>
      <c r="H950" s="46"/>
    </row>
    <row r="951" spans="1:8" s="2" customFormat="1" ht="16.8" customHeight="1">
      <c r="A951" s="40"/>
      <c r="B951" s="46"/>
      <c r="C951" s="328" t="s">
        <v>362</v>
      </c>
      <c r="D951" s="328" t="s">
        <v>363</v>
      </c>
      <c r="E951" s="19" t="s">
        <v>131</v>
      </c>
      <c r="F951" s="329">
        <v>59.6</v>
      </c>
      <c r="G951" s="40"/>
      <c r="H951" s="46"/>
    </row>
    <row r="952" spans="1:8" s="2" customFormat="1" ht="16.8" customHeight="1">
      <c r="A952" s="40"/>
      <c r="B952" s="46"/>
      <c r="C952" s="324" t="s">
        <v>4739</v>
      </c>
      <c r="D952" s="325" t="s">
        <v>19</v>
      </c>
      <c r="E952" s="326" t="s">
        <v>128</v>
      </c>
      <c r="F952" s="327">
        <v>126</v>
      </c>
      <c r="G952" s="40"/>
      <c r="H952" s="46"/>
    </row>
    <row r="953" spans="1:8" s="2" customFormat="1" ht="16.8" customHeight="1">
      <c r="A953" s="40"/>
      <c r="B953" s="46"/>
      <c r="C953" s="328" t="s">
        <v>4739</v>
      </c>
      <c r="D953" s="328" t="s">
        <v>4784</v>
      </c>
      <c r="E953" s="19" t="s">
        <v>19</v>
      </c>
      <c r="F953" s="329">
        <v>126</v>
      </c>
      <c r="G953" s="40"/>
      <c r="H953" s="46"/>
    </row>
    <row r="954" spans="1:8" s="2" customFormat="1" ht="16.8" customHeight="1">
      <c r="A954" s="40"/>
      <c r="B954" s="46"/>
      <c r="C954" s="330" t="s">
        <v>5006</v>
      </c>
      <c r="D954" s="40"/>
      <c r="E954" s="40"/>
      <c r="F954" s="40"/>
      <c r="G954" s="40"/>
      <c r="H954" s="46"/>
    </row>
    <row r="955" spans="1:8" s="2" customFormat="1" ht="16.8" customHeight="1">
      <c r="A955" s="40"/>
      <c r="B955" s="46"/>
      <c r="C955" s="328" t="s">
        <v>4781</v>
      </c>
      <c r="D955" s="328" t="s">
        <v>4782</v>
      </c>
      <c r="E955" s="19" t="s">
        <v>128</v>
      </c>
      <c r="F955" s="329">
        <v>131.04</v>
      </c>
      <c r="G955" s="40"/>
      <c r="H955" s="46"/>
    </row>
    <row r="956" spans="1:8" s="2" customFormat="1" ht="16.8" customHeight="1">
      <c r="A956" s="40"/>
      <c r="B956" s="46"/>
      <c r="C956" s="328" t="s">
        <v>4565</v>
      </c>
      <c r="D956" s="328" t="s">
        <v>4566</v>
      </c>
      <c r="E956" s="19" t="s">
        <v>131</v>
      </c>
      <c r="F956" s="329">
        <v>59.6</v>
      </c>
      <c r="G956" s="40"/>
      <c r="H956" s="46"/>
    </row>
    <row r="957" spans="1:8" s="2" customFormat="1" ht="16.8" customHeight="1">
      <c r="A957" s="40"/>
      <c r="B957" s="46"/>
      <c r="C957" s="328" t="s">
        <v>4750</v>
      </c>
      <c r="D957" s="328" t="s">
        <v>4751</v>
      </c>
      <c r="E957" s="19" t="s">
        <v>128</v>
      </c>
      <c r="F957" s="329">
        <v>298</v>
      </c>
      <c r="G957" s="40"/>
      <c r="H957" s="46"/>
    </row>
    <row r="958" spans="1:8" s="2" customFormat="1" ht="16.8" customHeight="1">
      <c r="A958" s="40"/>
      <c r="B958" s="46"/>
      <c r="C958" s="328" t="s">
        <v>392</v>
      </c>
      <c r="D958" s="328" t="s">
        <v>393</v>
      </c>
      <c r="E958" s="19" t="s">
        <v>128</v>
      </c>
      <c r="F958" s="329">
        <v>298</v>
      </c>
      <c r="G958" s="40"/>
      <c r="H958" s="46"/>
    </row>
    <row r="959" spans="1:8" s="2" customFormat="1" ht="16.8" customHeight="1">
      <c r="A959" s="40"/>
      <c r="B959" s="46"/>
      <c r="C959" s="328" t="s">
        <v>4756</v>
      </c>
      <c r="D959" s="328" t="s">
        <v>4757</v>
      </c>
      <c r="E959" s="19" t="s">
        <v>128</v>
      </c>
      <c r="F959" s="329">
        <v>298</v>
      </c>
      <c r="G959" s="40"/>
      <c r="H959" s="46"/>
    </row>
    <row r="960" spans="1:8" s="2" customFormat="1" ht="16.8" customHeight="1">
      <c r="A960" s="40"/>
      <c r="B960" s="46"/>
      <c r="C960" s="328" t="s">
        <v>558</v>
      </c>
      <c r="D960" s="328" t="s">
        <v>559</v>
      </c>
      <c r="E960" s="19" t="s">
        <v>128</v>
      </c>
      <c r="F960" s="329">
        <v>293</v>
      </c>
      <c r="G960" s="40"/>
      <c r="H960" s="46"/>
    </row>
    <row r="961" spans="1:8" s="2" customFormat="1" ht="16.8" customHeight="1">
      <c r="A961" s="40"/>
      <c r="B961" s="46"/>
      <c r="C961" s="328" t="s">
        <v>4761</v>
      </c>
      <c r="D961" s="328" t="s">
        <v>4762</v>
      </c>
      <c r="E961" s="19" t="s">
        <v>128</v>
      </c>
      <c r="F961" s="329">
        <v>298</v>
      </c>
      <c r="G961" s="40"/>
      <c r="H961" s="46"/>
    </row>
    <row r="962" spans="1:8" s="2" customFormat="1" ht="7.4" customHeight="1">
      <c r="A962" s="40"/>
      <c r="B962" s="178"/>
      <c r="C962" s="179"/>
      <c r="D962" s="179"/>
      <c r="E962" s="179"/>
      <c r="F962" s="179"/>
      <c r="G962" s="179"/>
      <c r="H962" s="46"/>
    </row>
    <row r="963" spans="1:8" s="2" customFormat="1" ht="12">
      <c r="A963" s="40"/>
      <c r="B963" s="40"/>
      <c r="C963" s="40"/>
      <c r="D963" s="40"/>
      <c r="E963" s="40"/>
      <c r="F963" s="40"/>
      <c r="G963" s="40"/>
      <c r="H963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31" customWidth="1"/>
    <col min="2" max="2" width="1.7109375" style="331" customWidth="1"/>
    <col min="3" max="4" width="5.00390625" style="331" customWidth="1"/>
    <col min="5" max="5" width="11.7109375" style="331" customWidth="1"/>
    <col min="6" max="6" width="9.140625" style="331" customWidth="1"/>
    <col min="7" max="7" width="5.00390625" style="331" customWidth="1"/>
    <col min="8" max="8" width="77.8515625" style="331" customWidth="1"/>
    <col min="9" max="10" width="20.00390625" style="331" customWidth="1"/>
    <col min="11" max="11" width="1.7109375" style="331" customWidth="1"/>
  </cols>
  <sheetData>
    <row r="1" s="1" customFormat="1" ht="37.5" customHeight="1"/>
    <row r="2" spans="2:11" s="1" customFormat="1" ht="7.5" customHeight="1">
      <c r="B2" s="332"/>
      <c r="C2" s="333"/>
      <c r="D2" s="333"/>
      <c r="E2" s="333"/>
      <c r="F2" s="333"/>
      <c r="G2" s="333"/>
      <c r="H2" s="333"/>
      <c r="I2" s="333"/>
      <c r="J2" s="333"/>
      <c r="K2" s="334"/>
    </row>
    <row r="3" spans="2:11" s="17" customFormat="1" ht="45" customHeight="1">
      <c r="B3" s="335"/>
      <c r="C3" s="336" t="s">
        <v>5009</v>
      </c>
      <c r="D3" s="336"/>
      <c r="E3" s="336"/>
      <c r="F3" s="336"/>
      <c r="G3" s="336"/>
      <c r="H3" s="336"/>
      <c r="I3" s="336"/>
      <c r="J3" s="336"/>
      <c r="K3" s="337"/>
    </row>
    <row r="4" spans="2:11" s="1" customFormat="1" ht="25.5" customHeight="1">
      <c r="B4" s="338"/>
      <c r="C4" s="339" t="s">
        <v>5010</v>
      </c>
      <c r="D4" s="339"/>
      <c r="E4" s="339"/>
      <c r="F4" s="339"/>
      <c r="G4" s="339"/>
      <c r="H4" s="339"/>
      <c r="I4" s="339"/>
      <c r="J4" s="339"/>
      <c r="K4" s="340"/>
    </row>
    <row r="5" spans="2:11" s="1" customFormat="1" ht="5.25" customHeight="1">
      <c r="B5" s="338"/>
      <c r="C5" s="341"/>
      <c r="D5" s="341"/>
      <c r="E5" s="341"/>
      <c r="F5" s="341"/>
      <c r="G5" s="341"/>
      <c r="H5" s="341"/>
      <c r="I5" s="341"/>
      <c r="J5" s="341"/>
      <c r="K5" s="340"/>
    </row>
    <row r="6" spans="2:11" s="1" customFormat="1" ht="15" customHeight="1">
      <c r="B6" s="338"/>
      <c r="C6" s="342" t="s">
        <v>5011</v>
      </c>
      <c r="D6" s="342"/>
      <c r="E6" s="342"/>
      <c r="F6" s="342"/>
      <c r="G6" s="342"/>
      <c r="H6" s="342"/>
      <c r="I6" s="342"/>
      <c r="J6" s="342"/>
      <c r="K6" s="340"/>
    </row>
    <row r="7" spans="2:11" s="1" customFormat="1" ht="15" customHeight="1">
      <c r="B7" s="343"/>
      <c r="C7" s="342" t="s">
        <v>5012</v>
      </c>
      <c r="D7" s="342"/>
      <c r="E7" s="342"/>
      <c r="F7" s="342"/>
      <c r="G7" s="342"/>
      <c r="H7" s="342"/>
      <c r="I7" s="342"/>
      <c r="J7" s="342"/>
      <c r="K7" s="340"/>
    </row>
    <row r="8" spans="2:11" s="1" customFormat="1" ht="12.75" customHeight="1">
      <c r="B8" s="343"/>
      <c r="C8" s="342"/>
      <c r="D8" s="342"/>
      <c r="E8" s="342"/>
      <c r="F8" s="342"/>
      <c r="G8" s="342"/>
      <c r="H8" s="342"/>
      <c r="I8" s="342"/>
      <c r="J8" s="342"/>
      <c r="K8" s="340"/>
    </row>
    <row r="9" spans="2:11" s="1" customFormat="1" ht="15" customHeight="1">
      <c r="B9" s="343"/>
      <c r="C9" s="342" t="s">
        <v>5013</v>
      </c>
      <c r="D9" s="342"/>
      <c r="E9" s="342"/>
      <c r="F9" s="342"/>
      <c r="G9" s="342"/>
      <c r="H9" s="342"/>
      <c r="I9" s="342"/>
      <c r="J9" s="342"/>
      <c r="K9" s="340"/>
    </row>
    <row r="10" spans="2:11" s="1" customFormat="1" ht="15" customHeight="1">
      <c r="B10" s="343"/>
      <c r="C10" s="342"/>
      <c r="D10" s="342" t="s">
        <v>5014</v>
      </c>
      <c r="E10" s="342"/>
      <c r="F10" s="342"/>
      <c r="G10" s="342"/>
      <c r="H10" s="342"/>
      <c r="I10" s="342"/>
      <c r="J10" s="342"/>
      <c r="K10" s="340"/>
    </row>
    <row r="11" spans="2:11" s="1" customFormat="1" ht="15" customHeight="1">
      <c r="B11" s="343"/>
      <c r="C11" s="344"/>
      <c r="D11" s="342" t="s">
        <v>5015</v>
      </c>
      <c r="E11" s="342"/>
      <c r="F11" s="342"/>
      <c r="G11" s="342"/>
      <c r="H11" s="342"/>
      <c r="I11" s="342"/>
      <c r="J11" s="342"/>
      <c r="K11" s="340"/>
    </row>
    <row r="12" spans="2:11" s="1" customFormat="1" ht="15" customHeight="1">
      <c r="B12" s="343"/>
      <c r="C12" s="344"/>
      <c r="D12" s="342"/>
      <c r="E12" s="342"/>
      <c r="F12" s="342"/>
      <c r="G12" s="342"/>
      <c r="H12" s="342"/>
      <c r="I12" s="342"/>
      <c r="J12" s="342"/>
      <c r="K12" s="340"/>
    </row>
    <row r="13" spans="2:11" s="1" customFormat="1" ht="15" customHeight="1">
      <c r="B13" s="343"/>
      <c r="C13" s="344"/>
      <c r="D13" s="345" t="s">
        <v>5016</v>
      </c>
      <c r="E13" s="342"/>
      <c r="F13" s="342"/>
      <c r="G13" s="342"/>
      <c r="H13" s="342"/>
      <c r="I13" s="342"/>
      <c r="J13" s="342"/>
      <c r="K13" s="340"/>
    </row>
    <row r="14" spans="2:11" s="1" customFormat="1" ht="12.75" customHeight="1">
      <c r="B14" s="343"/>
      <c r="C14" s="344"/>
      <c r="D14" s="344"/>
      <c r="E14" s="344"/>
      <c r="F14" s="344"/>
      <c r="G14" s="344"/>
      <c r="H14" s="344"/>
      <c r="I14" s="344"/>
      <c r="J14" s="344"/>
      <c r="K14" s="340"/>
    </row>
    <row r="15" spans="2:11" s="1" customFormat="1" ht="15" customHeight="1">
      <c r="B15" s="343"/>
      <c r="C15" s="344"/>
      <c r="D15" s="342" t="s">
        <v>5017</v>
      </c>
      <c r="E15" s="342"/>
      <c r="F15" s="342"/>
      <c r="G15" s="342"/>
      <c r="H15" s="342"/>
      <c r="I15" s="342"/>
      <c r="J15" s="342"/>
      <c r="K15" s="340"/>
    </row>
    <row r="16" spans="2:11" s="1" customFormat="1" ht="15" customHeight="1">
      <c r="B16" s="343"/>
      <c r="C16" s="344"/>
      <c r="D16" s="342" t="s">
        <v>5018</v>
      </c>
      <c r="E16" s="342"/>
      <c r="F16" s="342"/>
      <c r="G16" s="342"/>
      <c r="H16" s="342"/>
      <c r="I16" s="342"/>
      <c r="J16" s="342"/>
      <c r="K16" s="340"/>
    </row>
    <row r="17" spans="2:11" s="1" customFormat="1" ht="15" customHeight="1">
      <c r="B17" s="343"/>
      <c r="C17" s="344"/>
      <c r="D17" s="342" t="s">
        <v>5019</v>
      </c>
      <c r="E17" s="342"/>
      <c r="F17" s="342"/>
      <c r="G17" s="342"/>
      <c r="H17" s="342"/>
      <c r="I17" s="342"/>
      <c r="J17" s="342"/>
      <c r="K17" s="340"/>
    </row>
    <row r="18" spans="2:11" s="1" customFormat="1" ht="15" customHeight="1">
      <c r="B18" s="343"/>
      <c r="C18" s="344"/>
      <c r="D18" s="344"/>
      <c r="E18" s="346" t="s">
        <v>76</v>
      </c>
      <c r="F18" s="342" t="s">
        <v>5020</v>
      </c>
      <c r="G18" s="342"/>
      <c r="H18" s="342"/>
      <c r="I18" s="342"/>
      <c r="J18" s="342"/>
      <c r="K18" s="340"/>
    </row>
    <row r="19" spans="2:11" s="1" customFormat="1" ht="15" customHeight="1">
      <c r="B19" s="343"/>
      <c r="C19" s="344"/>
      <c r="D19" s="344"/>
      <c r="E19" s="346" t="s">
        <v>122</v>
      </c>
      <c r="F19" s="342" t="s">
        <v>5021</v>
      </c>
      <c r="G19" s="342"/>
      <c r="H19" s="342"/>
      <c r="I19" s="342"/>
      <c r="J19" s="342"/>
      <c r="K19" s="340"/>
    </row>
    <row r="20" spans="2:11" s="1" customFormat="1" ht="15" customHeight="1">
      <c r="B20" s="343"/>
      <c r="C20" s="344"/>
      <c r="D20" s="344"/>
      <c r="E20" s="346" t="s">
        <v>5022</v>
      </c>
      <c r="F20" s="342" t="s">
        <v>5023</v>
      </c>
      <c r="G20" s="342"/>
      <c r="H20" s="342"/>
      <c r="I20" s="342"/>
      <c r="J20" s="342"/>
      <c r="K20" s="340"/>
    </row>
    <row r="21" spans="2:11" s="1" customFormat="1" ht="15" customHeight="1">
      <c r="B21" s="343"/>
      <c r="C21" s="344"/>
      <c r="D21" s="344"/>
      <c r="E21" s="346" t="s">
        <v>5024</v>
      </c>
      <c r="F21" s="342" t="s">
        <v>5025</v>
      </c>
      <c r="G21" s="342"/>
      <c r="H21" s="342"/>
      <c r="I21" s="342"/>
      <c r="J21" s="342"/>
      <c r="K21" s="340"/>
    </row>
    <row r="22" spans="2:11" s="1" customFormat="1" ht="15" customHeight="1">
      <c r="B22" s="343"/>
      <c r="C22" s="344"/>
      <c r="D22" s="344"/>
      <c r="E22" s="346" t="s">
        <v>5026</v>
      </c>
      <c r="F22" s="342" t="s">
        <v>5027</v>
      </c>
      <c r="G22" s="342"/>
      <c r="H22" s="342"/>
      <c r="I22" s="342"/>
      <c r="J22" s="342"/>
      <c r="K22" s="340"/>
    </row>
    <row r="23" spans="2:11" s="1" customFormat="1" ht="15" customHeight="1">
      <c r="B23" s="343"/>
      <c r="C23" s="344"/>
      <c r="D23" s="344"/>
      <c r="E23" s="346" t="s">
        <v>82</v>
      </c>
      <c r="F23" s="342" t="s">
        <v>5028</v>
      </c>
      <c r="G23" s="342"/>
      <c r="H23" s="342"/>
      <c r="I23" s="342"/>
      <c r="J23" s="342"/>
      <c r="K23" s="340"/>
    </row>
    <row r="24" spans="2:11" s="1" customFormat="1" ht="12.75" customHeight="1">
      <c r="B24" s="343"/>
      <c r="C24" s="344"/>
      <c r="D24" s="344"/>
      <c r="E24" s="344"/>
      <c r="F24" s="344"/>
      <c r="G24" s="344"/>
      <c r="H24" s="344"/>
      <c r="I24" s="344"/>
      <c r="J24" s="344"/>
      <c r="K24" s="340"/>
    </row>
    <row r="25" spans="2:11" s="1" customFormat="1" ht="15" customHeight="1">
      <c r="B25" s="343"/>
      <c r="C25" s="342" t="s">
        <v>5029</v>
      </c>
      <c r="D25" s="342"/>
      <c r="E25" s="342"/>
      <c r="F25" s="342"/>
      <c r="G25" s="342"/>
      <c r="H25" s="342"/>
      <c r="I25" s="342"/>
      <c r="J25" s="342"/>
      <c r="K25" s="340"/>
    </row>
    <row r="26" spans="2:11" s="1" customFormat="1" ht="15" customHeight="1">
      <c r="B26" s="343"/>
      <c r="C26" s="342" t="s">
        <v>5030</v>
      </c>
      <c r="D26" s="342"/>
      <c r="E26" s="342"/>
      <c r="F26" s="342"/>
      <c r="G26" s="342"/>
      <c r="H26" s="342"/>
      <c r="I26" s="342"/>
      <c r="J26" s="342"/>
      <c r="K26" s="340"/>
    </row>
    <row r="27" spans="2:11" s="1" customFormat="1" ht="15" customHeight="1">
      <c r="B27" s="343"/>
      <c r="C27" s="342"/>
      <c r="D27" s="342" t="s">
        <v>5031</v>
      </c>
      <c r="E27" s="342"/>
      <c r="F27" s="342"/>
      <c r="G27" s="342"/>
      <c r="H27" s="342"/>
      <c r="I27" s="342"/>
      <c r="J27" s="342"/>
      <c r="K27" s="340"/>
    </row>
    <row r="28" spans="2:11" s="1" customFormat="1" ht="15" customHeight="1">
      <c r="B28" s="343"/>
      <c r="C28" s="344"/>
      <c r="D28" s="342" t="s">
        <v>5032</v>
      </c>
      <c r="E28" s="342"/>
      <c r="F28" s="342"/>
      <c r="G28" s="342"/>
      <c r="H28" s="342"/>
      <c r="I28" s="342"/>
      <c r="J28" s="342"/>
      <c r="K28" s="340"/>
    </row>
    <row r="29" spans="2:11" s="1" customFormat="1" ht="12.75" customHeight="1">
      <c r="B29" s="343"/>
      <c r="C29" s="344"/>
      <c r="D29" s="344"/>
      <c r="E29" s="344"/>
      <c r="F29" s="344"/>
      <c r="G29" s="344"/>
      <c r="H29" s="344"/>
      <c r="I29" s="344"/>
      <c r="J29" s="344"/>
      <c r="K29" s="340"/>
    </row>
    <row r="30" spans="2:11" s="1" customFormat="1" ht="15" customHeight="1">
      <c r="B30" s="343"/>
      <c r="C30" s="344"/>
      <c r="D30" s="342" t="s">
        <v>5033</v>
      </c>
      <c r="E30" s="342"/>
      <c r="F30" s="342"/>
      <c r="G30" s="342"/>
      <c r="H30" s="342"/>
      <c r="I30" s="342"/>
      <c r="J30" s="342"/>
      <c r="K30" s="340"/>
    </row>
    <row r="31" spans="2:11" s="1" customFormat="1" ht="15" customHeight="1">
      <c r="B31" s="343"/>
      <c r="C31" s="344"/>
      <c r="D31" s="342" t="s">
        <v>5034</v>
      </c>
      <c r="E31" s="342"/>
      <c r="F31" s="342"/>
      <c r="G31" s="342"/>
      <c r="H31" s="342"/>
      <c r="I31" s="342"/>
      <c r="J31" s="342"/>
      <c r="K31" s="340"/>
    </row>
    <row r="32" spans="2:11" s="1" customFormat="1" ht="12.75" customHeight="1">
      <c r="B32" s="343"/>
      <c r="C32" s="344"/>
      <c r="D32" s="344"/>
      <c r="E32" s="344"/>
      <c r="F32" s="344"/>
      <c r="G32" s="344"/>
      <c r="H32" s="344"/>
      <c r="I32" s="344"/>
      <c r="J32" s="344"/>
      <c r="K32" s="340"/>
    </row>
    <row r="33" spans="2:11" s="1" customFormat="1" ht="15" customHeight="1">
      <c r="B33" s="343"/>
      <c r="C33" s="344"/>
      <c r="D33" s="342" t="s">
        <v>5035</v>
      </c>
      <c r="E33" s="342"/>
      <c r="F33" s="342"/>
      <c r="G33" s="342"/>
      <c r="H33" s="342"/>
      <c r="I33" s="342"/>
      <c r="J33" s="342"/>
      <c r="K33" s="340"/>
    </row>
    <row r="34" spans="2:11" s="1" customFormat="1" ht="15" customHeight="1">
      <c r="B34" s="343"/>
      <c r="C34" s="344"/>
      <c r="D34" s="342" t="s">
        <v>5036</v>
      </c>
      <c r="E34" s="342"/>
      <c r="F34" s="342"/>
      <c r="G34" s="342"/>
      <c r="H34" s="342"/>
      <c r="I34" s="342"/>
      <c r="J34" s="342"/>
      <c r="K34" s="340"/>
    </row>
    <row r="35" spans="2:11" s="1" customFormat="1" ht="15" customHeight="1">
      <c r="B35" s="343"/>
      <c r="C35" s="344"/>
      <c r="D35" s="342" t="s">
        <v>5037</v>
      </c>
      <c r="E35" s="342"/>
      <c r="F35" s="342"/>
      <c r="G35" s="342"/>
      <c r="H35" s="342"/>
      <c r="I35" s="342"/>
      <c r="J35" s="342"/>
      <c r="K35" s="340"/>
    </row>
    <row r="36" spans="2:11" s="1" customFormat="1" ht="15" customHeight="1">
      <c r="B36" s="343"/>
      <c r="C36" s="344"/>
      <c r="D36" s="342"/>
      <c r="E36" s="345" t="s">
        <v>308</v>
      </c>
      <c r="F36" s="342"/>
      <c r="G36" s="342" t="s">
        <v>5038</v>
      </c>
      <c r="H36" s="342"/>
      <c r="I36" s="342"/>
      <c r="J36" s="342"/>
      <c r="K36" s="340"/>
    </row>
    <row r="37" spans="2:11" s="1" customFormat="1" ht="30.75" customHeight="1">
      <c r="B37" s="343"/>
      <c r="C37" s="344"/>
      <c r="D37" s="342"/>
      <c r="E37" s="345" t="s">
        <v>5039</v>
      </c>
      <c r="F37" s="342"/>
      <c r="G37" s="342" t="s">
        <v>5040</v>
      </c>
      <c r="H37" s="342"/>
      <c r="I37" s="342"/>
      <c r="J37" s="342"/>
      <c r="K37" s="340"/>
    </row>
    <row r="38" spans="2:11" s="1" customFormat="1" ht="15" customHeight="1">
      <c r="B38" s="343"/>
      <c r="C38" s="344"/>
      <c r="D38" s="342"/>
      <c r="E38" s="345" t="s">
        <v>51</v>
      </c>
      <c r="F38" s="342"/>
      <c r="G38" s="342" t="s">
        <v>5041</v>
      </c>
      <c r="H38" s="342"/>
      <c r="I38" s="342"/>
      <c r="J38" s="342"/>
      <c r="K38" s="340"/>
    </row>
    <row r="39" spans="2:11" s="1" customFormat="1" ht="15" customHeight="1">
      <c r="B39" s="343"/>
      <c r="C39" s="344"/>
      <c r="D39" s="342"/>
      <c r="E39" s="345" t="s">
        <v>52</v>
      </c>
      <c r="F39" s="342"/>
      <c r="G39" s="342" t="s">
        <v>5042</v>
      </c>
      <c r="H39" s="342"/>
      <c r="I39" s="342"/>
      <c r="J39" s="342"/>
      <c r="K39" s="340"/>
    </row>
    <row r="40" spans="2:11" s="1" customFormat="1" ht="15" customHeight="1">
      <c r="B40" s="343"/>
      <c r="C40" s="344"/>
      <c r="D40" s="342"/>
      <c r="E40" s="345" t="s">
        <v>309</v>
      </c>
      <c r="F40" s="342"/>
      <c r="G40" s="342" t="s">
        <v>5043</v>
      </c>
      <c r="H40" s="342"/>
      <c r="I40" s="342"/>
      <c r="J40" s="342"/>
      <c r="K40" s="340"/>
    </row>
    <row r="41" spans="2:11" s="1" customFormat="1" ht="15" customHeight="1">
      <c r="B41" s="343"/>
      <c r="C41" s="344"/>
      <c r="D41" s="342"/>
      <c r="E41" s="345" t="s">
        <v>310</v>
      </c>
      <c r="F41" s="342"/>
      <c r="G41" s="342" t="s">
        <v>5044</v>
      </c>
      <c r="H41" s="342"/>
      <c r="I41" s="342"/>
      <c r="J41" s="342"/>
      <c r="K41" s="340"/>
    </row>
    <row r="42" spans="2:11" s="1" customFormat="1" ht="15" customHeight="1">
      <c r="B42" s="343"/>
      <c r="C42" s="344"/>
      <c r="D42" s="342"/>
      <c r="E42" s="345" t="s">
        <v>5045</v>
      </c>
      <c r="F42" s="342"/>
      <c r="G42" s="342" t="s">
        <v>5046</v>
      </c>
      <c r="H42" s="342"/>
      <c r="I42" s="342"/>
      <c r="J42" s="342"/>
      <c r="K42" s="340"/>
    </row>
    <row r="43" spans="2:11" s="1" customFormat="1" ht="15" customHeight="1">
      <c r="B43" s="343"/>
      <c r="C43" s="344"/>
      <c r="D43" s="342"/>
      <c r="E43" s="345"/>
      <c r="F43" s="342"/>
      <c r="G43" s="342" t="s">
        <v>5047</v>
      </c>
      <c r="H43" s="342"/>
      <c r="I43" s="342"/>
      <c r="J43" s="342"/>
      <c r="K43" s="340"/>
    </row>
    <row r="44" spans="2:11" s="1" customFormat="1" ht="15" customHeight="1">
      <c r="B44" s="343"/>
      <c r="C44" s="344"/>
      <c r="D44" s="342"/>
      <c r="E44" s="345" t="s">
        <v>5048</v>
      </c>
      <c r="F44" s="342"/>
      <c r="G44" s="342" t="s">
        <v>5049</v>
      </c>
      <c r="H44" s="342"/>
      <c r="I44" s="342"/>
      <c r="J44" s="342"/>
      <c r="K44" s="340"/>
    </row>
    <row r="45" spans="2:11" s="1" customFormat="1" ht="15" customHeight="1">
      <c r="B45" s="343"/>
      <c r="C45" s="344"/>
      <c r="D45" s="342"/>
      <c r="E45" s="345" t="s">
        <v>312</v>
      </c>
      <c r="F45" s="342"/>
      <c r="G45" s="342" t="s">
        <v>5050</v>
      </c>
      <c r="H45" s="342"/>
      <c r="I45" s="342"/>
      <c r="J45" s="342"/>
      <c r="K45" s="340"/>
    </row>
    <row r="46" spans="2:11" s="1" customFormat="1" ht="12.75" customHeight="1">
      <c r="B46" s="343"/>
      <c r="C46" s="344"/>
      <c r="D46" s="342"/>
      <c r="E46" s="342"/>
      <c r="F46" s="342"/>
      <c r="G46" s="342"/>
      <c r="H46" s="342"/>
      <c r="I46" s="342"/>
      <c r="J46" s="342"/>
      <c r="K46" s="340"/>
    </row>
    <row r="47" spans="2:11" s="1" customFormat="1" ht="15" customHeight="1">
      <c r="B47" s="343"/>
      <c r="C47" s="344"/>
      <c r="D47" s="342" t="s">
        <v>5051</v>
      </c>
      <c r="E47" s="342"/>
      <c r="F47" s="342"/>
      <c r="G47" s="342"/>
      <c r="H47" s="342"/>
      <c r="I47" s="342"/>
      <c r="J47" s="342"/>
      <c r="K47" s="340"/>
    </row>
    <row r="48" spans="2:11" s="1" customFormat="1" ht="15" customHeight="1">
      <c r="B48" s="343"/>
      <c r="C48" s="344"/>
      <c r="D48" s="344"/>
      <c r="E48" s="342" t="s">
        <v>5052</v>
      </c>
      <c r="F48" s="342"/>
      <c r="G48" s="342"/>
      <c r="H48" s="342"/>
      <c r="I48" s="342"/>
      <c r="J48" s="342"/>
      <c r="K48" s="340"/>
    </row>
    <row r="49" spans="2:11" s="1" customFormat="1" ht="15" customHeight="1">
      <c r="B49" s="343"/>
      <c r="C49" s="344"/>
      <c r="D49" s="344"/>
      <c r="E49" s="342" t="s">
        <v>5053</v>
      </c>
      <c r="F49" s="342"/>
      <c r="G49" s="342"/>
      <c r="H49" s="342"/>
      <c r="I49" s="342"/>
      <c r="J49" s="342"/>
      <c r="K49" s="340"/>
    </row>
    <row r="50" spans="2:11" s="1" customFormat="1" ht="15" customHeight="1">
      <c r="B50" s="343"/>
      <c r="C50" s="344"/>
      <c r="D50" s="344"/>
      <c r="E50" s="342" t="s">
        <v>5054</v>
      </c>
      <c r="F50" s="342"/>
      <c r="G50" s="342"/>
      <c r="H50" s="342"/>
      <c r="I50" s="342"/>
      <c r="J50" s="342"/>
      <c r="K50" s="340"/>
    </row>
    <row r="51" spans="2:11" s="1" customFormat="1" ht="15" customHeight="1">
      <c r="B51" s="343"/>
      <c r="C51" s="344"/>
      <c r="D51" s="342" t="s">
        <v>5055</v>
      </c>
      <c r="E51" s="342"/>
      <c r="F51" s="342"/>
      <c r="G51" s="342"/>
      <c r="H51" s="342"/>
      <c r="I51" s="342"/>
      <c r="J51" s="342"/>
      <c r="K51" s="340"/>
    </row>
    <row r="52" spans="2:11" s="1" customFormat="1" ht="25.5" customHeight="1">
      <c r="B52" s="338"/>
      <c r="C52" s="339" t="s">
        <v>5056</v>
      </c>
      <c r="D52" s="339"/>
      <c r="E52" s="339"/>
      <c r="F52" s="339"/>
      <c r="G52" s="339"/>
      <c r="H52" s="339"/>
      <c r="I52" s="339"/>
      <c r="J52" s="339"/>
      <c r="K52" s="340"/>
    </row>
    <row r="53" spans="2:11" s="1" customFormat="1" ht="5.25" customHeight="1">
      <c r="B53" s="338"/>
      <c r="C53" s="341"/>
      <c r="D53" s="341"/>
      <c r="E53" s="341"/>
      <c r="F53" s="341"/>
      <c r="G53" s="341"/>
      <c r="H53" s="341"/>
      <c r="I53" s="341"/>
      <c r="J53" s="341"/>
      <c r="K53" s="340"/>
    </row>
    <row r="54" spans="2:11" s="1" customFormat="1" ht="15" customHeight="1">
      <c r="B54" s="338"/>
      <c r="C54" s="342" t="s">
        <v>5057</v>
      </c>
      <c r="D54" s="342"/>
      <c r="E54" s="342"/>
      <c r="F54" s="342"/>
      <c r="G54" s="342"/>
      <c r="H54" s="342"/>
      <c r="I54" s="342"/>
      <c r="J54" s="342"/>
      <c r="K54" s="340"/>
    </row>
    <row r="55" spans="2:11" s="1" customFormat="1" ht="15" customHeight="1">
      <c r="B55" s="338"/>
      <c r="C55" s="342" t="s">
        <v>5058</v>
      </c>
      <c r="D55" s="342"/>
      <c r="E55" s="342"/>
      <c r="F55" s="342"/>
      <c r="G55" s="342"/>
      <c r="H55" s="342"/>
      <c r="I55" s="342"/>
      <c r="J55" s="342"/>
      <c r="K55" s="340"/>
    </row>
    <row r="56" spans="2:11" s="1" customFormat="1" ht="12.75" customHeight="1">
      <c r="B56" s="338"/>
      <c r="C56" s="342"/>
      <c r="D56" s="342"/>
      <c r="E56" s="342"/>
      <c r="F56" s="342"/>
      <c r="G56" s="342"/>
      <c r="H56" s="342"/>
      <c r="I56" s="342"/>
      <c r="J56" s="342"/>
      <c r="K56" s="340"/>
    </row>
    <row r="57" spans="2:11" s="1" customFormat="1" ht="15" customHeight="1">
      <c r="B57" s="338"/>
      <c r="C57" s="342" t="s">
        <v>5059</v>
      </c>
      <c r="D57" s="342"/>
      <c r="E57" s="342"/>
      <c r="F57" s="342"/>
      <c r="G57" s="342"/>
      <c r="H57" s="342"/>
      <c r="I57" s="342"/>
      <c r="J57" s="342"/>
      <c r="K57" s="340"/>
    </row>
    <row r="58" spans="2:11" s="1" customFormat="1" ht="15" customHeight="1">
      <c r="B58" s="338"/>
      <c r="C58" s="344"/>
      <c r="D58" s="342" t="s">
        <v>5060</v>
      </c>
      <c r="E58" s="342"/>
      <c r="F58" s="342"/>
      <c r="G58" s="342"/>
      <c r="H58" s="342"/>
      <c r="I58" s="342"/>
      <c r="J58" s="342"/>
      <c r="K58" s="340"/>
    </row>
    <row r="59" spans="2:11" s="1" customFormat="1" ht="15" customHeight="1">
      <c r="B59" s="338"/>
      <c r="C59" s="344"/>
      <c r="D59" s="342" t="s">
        <v>5061</v>
      </c>
      <c r="E59" s="342"/>
      <c r="F59" s="342"/>
      <c r="G59" s="342"/>
      <c r="H59" s="342"/>
      <c r="I59" s="342"/>
      <c r="J59" s="342"/>
      <c r="K59" s="340"/>
    </row>
    <row r="60" spans="2:11" s="1" customFormat="1" ht="15" customHeight="1">
      <c r="B60" s="338"/>
      <c r="C60" s="344"/>
      <c r="D60" s="342" t="s">
        <v>5062</v>
      </c>
      <c r="E60" s="342"/>
      <c r="F60" s="342"/>
      <c r="G60" s="342"/>
      <c r="H60" s="342"/>
      <c r="I60" s="342"/>
      <c r="J60" s="342"/>
      <c r="K60" s="340"/>
    </row>
    <row r="61" spans="2:11" s="1" customFormat="1" ht="15" customHeight="1">
      <c r="B61" s="338"/>
      <c r="C61" s="344"/>
      <c r="D61" s="342" t="s">
        <v>5063</v>
      </c>
      <c r="E61" s="342"/>
      <c r="F61" s="342"/>
      <c r="G61" s="342"/>
      <c r="H61" s="342"/>
      <c r="I61" s="342"/>
      <c r="J61" s="342"/>
      <c r="K61" s="340"/>
    </row>
    <row r="62" spans="2:11" s="1" customFormat="1" ht="15" customHeight="1">
      <c r="B62" s="338"/>
      <c r="C62" s="344"/>
      <c r="D62" s="347" t="s">
        <v>5064</v>
      </c>
      <c r="E62" s="347"/>
      <c r="F62" s="347"/>
      <c r="G62" s="347"/>
      <c r="H62" s="347"/>
      <c r="I62" s="347"/>
      <c r="J62" s="347"/>
      <c r="K62" s="340"/>
    </row>
    <row r="63" spans="2:11" s="1" customFormat="1" ht="15" customHeight="1">
      <c r="B63" s="338"/>
      <c r="C63" s="344"/>
      <c r="D63" s="342" t="s">
        <v>5065</v>
      </c>
      <c r="E63" s="342"/>
      <c r="F63" s="342"/>
      <c r="G63" s="342"/>
      <c r="H63" s="342"/>
      <c r="I63" s="342"/>
      <c r="J63" s="342"/>
      <c r="K63" s="340"/>
    </row>
    <row r="64" spans="2:11" s="1" customFormat="1" ht="12.75" customHeight="1">
      <c r="B64" s="338"/>
      <c r="C64" s="344"/>
      <c r="D64" s="344"/>
      <c r="E64" s="348"/>
      <c r="F64" s="344"/>
      <c r="G64" s="344"/>
      <c r="H64" s="344"/>
      <c r="I64" s="344"/>
      <c r="J64" s="344"/>
      <c r="K64" s="340"/>
    </row>
    <row r="65" spans="2:11" s="1" customFormat="1" ht="15" customHeight="1">
      <c r="B65" s="338"/>
      <c r="C65" s="344"/>
      <c r="D65" s="342" t="s">
        <v>5066</v>
      </c>
      <c r="E65" s="342"/>
      <c r="F65" s="342"/>
      <c r="G65" s="342"/>
      <c r="H65" s="342"/>
      <c r="I65" s="342"/>
      <c r="J65" s="342"/>
      <c r="K65" s="340"/>
    </row>
    <row r="66" spans="2:11" s="1" customFormat="1" ht="15" customHeight="1">
      <c r="B66" s="338"/>
      <c r="C66" s="344"/>
      <c r="D66" s="347" t="s">
        <v>5067</v>
      </c>
      <c r="E66" s="347"/>
      <c r="F66" s="347"/>
      <c r="G66" s="347"/>
      <c r="H66" s="347"/>
      <c r="I66" s="347"/>
      <c r="J66" s="347"/>
      <c r="K66" s="340"/>
    </row>
    <row r="67" spans="2:11" s="1" customFormat="1" ht="15" customHeight="1">
      <c r="B67" s="338"/>
      <c r="C67" s="344"/>
      <c r="D67" s="342" t="s">
        <v>5068</v>
      </c>
      <c r="E67" s="342"/>
      <c r="F67" s="342"/>
      <c r="G67" s="342"/>
      <c r="H67" s="342"/>
      <c r="I67" s="342"/>
      <c r="J67" s="342"/>
      <c r="K67" s="340"/>
    </row>
    <row r="68" spans="2:11" s="1" customFormat="1" ht="15" customHeight="1">
      <c r="B68" s="338"/>
      <c r="C68" s="344"/>
      <c r="D68" s="342" t="s">
        <v>5069</v>
      </c>
      <c r="E68" s="342"/>
      <c r="F68" s="342"/>
      <c r="G68" s="342"/>
      <c r="H68" s="342"/>
      <c r="I68" s="342"/>
      <c r="J68" s="342"/>
      <c r="K68" s="340"/>
    </row>
    <row r="69" spans="2:11" s="1" customFormat="1" ht="15" customHeight="1">
      <c r="B69" s="338"/>
      <c r="C69" s="344"/>
      <c r="D69" s="342" t="s">
        <v>5070</v>
      </c>
      <c r="E69" s="342"/>
      <c r="F69" s="342"/>
      <c r="G69" s="342"/>
      <c r="H69" s="342"/>
      <c r="I69" s="342"/>
      <c r="J69" s="342"/>
      <c r="K69" s="340"/>
    </row>
    <row r="70" spans="2:11" s="1" customFormat="1" ht="15" customHeight="1">
      <c r="B70" s="338"/>
      <c r="C70" s="344"/>
      <c r="D70" s="342" t="s">
        <v>5071</v>
      </c>
      <c r="E70" s="342"/>
      <c r="F70" s="342"/>
      <c r="G70" s="342"/>
      <c r="H70" s="342"/>
      <c r="I70" s="342"/>
      <c r="J70" s="342"/>
      <c r="K70" s="340"/>
    </row>
    <row r="71" spans="2:11" s="1" customFormat="1" ht="12.75" customHeight="1">
      <c r="B71" s="349"/>
      <c r="C71" s="350"/>
      <c r="D71" s="350"/>
      <c r="E71" s="350"/>
      <c r="F71" s="350"/>
      <c r="G71" s="350"/>
      <c r="H71" s="350"/>
      <c r="I71" s="350"/>
      <c r="J71" s="350"/>
      <c r="K71" s="351"/>
    </row>
    <row r="72" spans="2:11" s="1" customFormat="1" ht="18.75" customHeight="1">
      <c r="B72" s="352"/>
      <c r="C72" s="352"/>
      <c r="D72" s="352"/>
      <c r="E72" s="352"/>
      <c r="F72" s="352"/>
      <c r="G72" s="352"/>
      <c r="H72" s="352"/>
      <c r="I72" s="352"/>
      <c r="J72" s="352"/>
      <c r="K72" s="353"/>
    </row>
    <row r="73" spans="2:11" s="1" customFormat="1" ht="18.75" customHeight="1">
      <c r="B73" s="353"/>
      <c r="C73" s="353"/>
      <c r="D73" s="353"/>
      <c r="E73" s="353"/>
      <c r="F73" s="353"/>
      <c r="G73" s="353"/>
      <c r="H73" s="353"/>
      <c r="I73" s="353"/>
      <c r="J73" s="353"/>
      <c r="K73" s="353"/>
    </row>
    <row r="74" spans="2:11" s="1" customFormat="1" ht="7.5" customHeight="1">
      <c r="B74" s="354"/>
      <c r="C74" s="355"/>
      <c r="D74" s="355"/>
      <c r="E74" s="355"/>
      <c r="F74" s="355"/>
      <c r="G74" s="355"/>
      <c r="H74" s="355"/>
      <c r="I74" s="355"/>
      <c r="J74" s="355"/>
      <c r="K74" s="356"/>
    </row>
    <row r="75" spans="2:11" s="1" customFormat="1" ht="45" customHeight="1">
      <c r="B75" s="357"/>
      <c r="C75" s="358" t="s">
        <v>5072</v>
      </c>
      <c r="D75" s="358"/>
      <c r="E75" s="358"/>
      <c r="F75" s="358"/>
      <c r="G75" s="358"/>
      <c r="H75" s="358"/>
      <c r="I75" s="358"/>
      <c r="J75" s="358"/>
      <c r="K75" s="359"/>
    </row>
    <row r="76" spans="2:11" s="1" customFormat="1" ht="17.25" customHeight="1">
      <c r="B76" s="357"/>
      <c r="C76" s="360" t="s">
        <v>5073</v>
      </c>
      <c r="D76" s="360"/>
      <c r="E76" s="360"/>
      <c r="F76" s="360" t="s">
        <v>5074</v>
      </c>
      <c r="G76" s="361"/>
      <c r="H76" s="360" t="s">
        <v>52</v>
      </c>
      <c r="I76" s="360" t="s">
        <v>55</v>
      </c>
      <c r="J76" s="360" t="s">
        <v>5075</v>
      </c>
      <c r="K76" s="359"/>
    </row>
    <row r="77" spans="2:11" s="1" customFormat="1" ht="17.25" customHeight="1">
      <c r="B77" s="357"/>
      <c r="C77" s="362" t="s">
        <v>5076</v>
      </c>
      <c r="D77" s="362"/>
      <c r="E77" s="362"/>
      <c r="F77" s="363" t="s">
        <v>5077</v>
      </c>
      <c r="G77" s="364"/>
      <c r="H77" s="362"/>
      <c r="I77" s="362"/>
      <c r="J77" s="362" t="s">
        <v>5078</v>
      </c>
      <c r="K77" s="359"/>
    </row>
    <row r="78" spans="2:11" s="1" customFormat="1" ht="5.25" customHeight="1">
      <c r="B78" s="357"/>
      <c r="C78" s="365"/>
      <c r="D78" s="365"/>
      <c r="E78" s="365"/>
      <c r="F78" s="365"/>
      <c r="G78" s="366"/>
      <c r="H78" s="365"/>
      <c r="I78" s="365"/>
      <c r="J78" s="365"/>
      <c r="K78" s="359"/>
    </row>
    <row r="79" spans="2:11" s="1" customFormat="1" ht="15" customHeight="1">
      <c r="B79" s="357"/>
      <c r="C79" s="345" t="s">
        <v>51</v>
      </c>
      <c r="D79" s="365"/>
      <c r="E79" s="365"/>
      <c r="F79" s="367" t="s">
        <v>5079</v>
      </c>
      <c r="G79" s="366"/>
      <c r="H79" s="345" t="s">
        <v>5080</v>
      </c>
      <c r="I79" s="345" t="s">
        <v>5081</v>
      </c>
      <c r="J79" s="345">
        <v>20</v>
      </c>
      <c r="K79" s="359"/>
    </row>
    <row r="80" spans="2:11" s="1" customFormat="1" ht="15" customHeight="1">
      <c r="B80" s="357"/>
      <c r="C80" s="345" t="s">
        <v>5082</v>
      </c>
      <c r="D80" s="345"/>
      <c r="E80" s="345"/>
      <c r="F80" s="367" t="s">
        <v>5079</v>
      </c>
      <c r="G80" s="366"/>
      <c r="H80" s="345" t="s">
        <v>5083</v>
      </c>
      <c r="I80" s="345" t="s">
        <v>5081</v>
      </c>
      <c r="J80" s="345">
        <v>120</v>
      </c>
      <c r="K80" s="359"/>
    </row>
    <row r="81" spans="2:11" s="1" customFormat="1" ht="15" customHeight="1">
      <c r="B81" s="368"/>
      <c r="C81" s="345" t="s">
        <v>5084</v>
      </c>
      <c r="D81" s="345"/>
      <c r="E81" s="345"/>
      <c r="F81" s="367" t="s">
        <v>5085</v>
      </c>
      <c r="G81" s="366"/>
      <c r="H81" s="345" t="s">
        <v>5086</v>
      </c>
      <c r="I81" s="345" t="s">
        <v>5081</v>
      </c>
      <c r="J81" s="345">
        <v>50</v>
      </c>
      <c r="K81" s="359"/>
    </row>
    <row r="82" spans="2:11" s="1" customFormat="1" ht="15" customHeight="1">
      <c r="B82" s="368"/>
      <c r="C82" s="345" t="s">
        <v>5087</v>
      </c>
      <c r="D82" s="345"/>
      <c r="E82" s="345"/>
      <c r="F82" s="367" t="s">
        <v>5079</v>
      </c>
      <c r="G82" s="366"/>
      <c r="H82" s="345" t="s">
        <v>5088</v>
      </c>
      <c r="I82" s="345" t="s">
        <v>5089</v>
      </c>
      <c r="J82" s="345"/>
      <c r="K82" s="359"/>
    </row>
    <row r="83" spans="2:11" s="1" customFormat="1" ht="15" customHeight="1">
      <c r="B83" s="368"/>
      <c r="C83" s="369" t="s">
        <v>5090</v>
      </c>
      <c r="D83" s="369"/>
      <c r="E83" s="369"/>
      <c r="F83" s="370" t="s">
        <v>5085</v>
      </c>
      <c r="G83" s="369"/>
      <c r="H83" s="369" t="s">
        <v>5091</v>
      </c>
      <c r="I83" s="369" t="s">
        <v>5081</v>
      </c>
      <c r="J83" s="369">
        <v>15</v>
      </c>
      <c r="K83" s="359"/>
    </row>
    <row r="84" spans="2:11" s="1" customFormat="1" ht="15" customHeight="1">
      <c r="B84" s="368"/>
      <c r="C84" s="369" t="s">
        <v>5092</v>
      </c>
      <c r="D84" s="369"/>
      <c r="E84" s="369"/>
      <c r="F84" s="370" t="s">
        <v>5085</v>
      </c>
      <c r="G84" s="369"/>
      <c r="H84" s="369" t="s">
        <v>5093</v>
      </c>
      <c r="I84" s="369" t="s">
        <v>5081</v>
      </c>
      <c r="J84" s="369">
        <v>15</v>
      </c>
      <c r="K84" s="359"/>
    </row>
    <row r="85" spans="2:11" s="1" customFormat="1" ht="15" customHeight="1">
      <c r="B85" s="368"/>
      <c r="C85" s="369" t="s">
        <v>5094</v>
      </c>
      <c r="D85" s="369"/>
      <c r="E85" s="369"/>
      <c r="F85" s="370" t="s">
        <v>5085</v>
      </c>
      <c r="G85" s="369"/>
      <c r="H85" s="369" t="s">
        <v>5095</v>
      </c>
      <c r="I85" s="369" t="s">
        <v>5081</v>
      </c>
      <c r="J85" s="369">
        <v>20</v>
      </c>
      <c r="K85" s="359"/>
    </row>
    <row r="86" spans="2:11" s="1" customFormat="1" ht="15" customHeight="1">
      <c r="B86" s="368"/>
      <c r="C86" s="369" t="s">
        <v>5096</v>
      </c>
      <c r="D86" s="369"/>
      <c r="E86" s="369"/>
      <c r="F86" s="370" t="s">
        <v>5085</v>
      </c>
      <c r="G86" s="369"/>
      <c r="H86" s="369" t="s">
        <v>5097</v>
      </c>
      <c r="I86" s="369" t="s">
        <v>5081</v>
      </c>
      <c r="J86" s="369">
        <v>20</v>
      </c>
      <c r="K86" s="359"/>
    </row>
    <row r="87" spans="2:11" s="1" customFormat="1" ht="15" customHeight="1">
      <c r="B87" s="368"/>
      <c r="C87" s="345" t="s">
        <v>5098</v>
      </c>
      <c r="D87" s="345"/>
      <c r="E87" s="345"/>
      <c r="F87" s="367" t="s">
        <v>5085</v>
      </c>
      <c r="G87" s="366"/>
      <c r="H87" s="345" t="s">
        <v>5099</v>
      </c>
      <c r="I87" s="345" t="s">
        <v>5081</v>
      </c>
      <c r="J87" s="345">
        <v>50</v>
      </c>
      <c r="K87" s="359"/>
    </row>
    <row r="88" spans="2:11" s="1" customFormat="1" ht="15" customHeight="1">
      <c r="B88" s="368"/>
      <c r="C88" s="345" t="s">
        <v>5100</v>
      </c>
      <c r="D88" s="345"/>
      <c r="E88" s="345"/>
      <c r="F88" s="367" t="s">
        <v>5085</v>
      </c>
      <c r="G88" s="366"/>
      <c r="H88" s="345" t="s">
        <v>5101</v>
      </c>
      <c r="I88" s="345" t="s">
        <v>5081</v>
      </c>
      <c r="J88" s="345">
        <v>20</v>
      </c>
      <c r="K88" s="359"/>
    </row>
    <row r="89" spans="2:11" s="1" customFormat="1" ht="15" customHeight="1">
      <c r="B89" s="368"/>
      <c r="C89" s="345" t="s">
        <v>5102</v>
      </c>
      <c r="D89" s="345"/>
      <c r="E89" s="345"/>
      <c r="F89" s="367" t="s">
        <v>5085</v>
      </c>
      <c r="G89" s="366"/>
      <c r="H89" s="345" t="s">
        <v>5103</v>
      </c>
      <c r="I89" s="345" t="s">
        <v>5081</v>
      </c>
      <c r="J89" s="345">
        <v>20</v>
      </c>
      <c r="K89" s="359"/>
    </row>
    <row r="90" spans="2:11" s="1" customFormat="1" ht="15" customHeight="1">
      <c r="B90" s="368"/>
      <c r="C90" s="345" t="s">
        <v>5104</v>
      </c>
      <c r="D90" s="345"/>
      <c r="E90" s="345"/>
      <c r="F90" s="367" t="s">
        <v>5085</v>
      </c>
      <c r="G90" s="366"/>
      <c r="H90" s="345" t="s">
        <v>5105</v>
      </c>
      <c r="I90" s="345" t="s">
        <v>5081</v>
      </c>
      <c r="J90" s="345">
        <v>50</v>
      </c>
      <c r="K90" s="359"/>
    </row>
    <row r="91" spans="2:11" s="1" customFormat="1" ht="15" customHeight="1">
      <c r="B91" s="368"/>
      <c r="C91" s="345" t="s">
        <v>5106</v>
      </c>
      <c r="D91" s="345"/>
      <c r="E91" s="345"/>
      <c r="F91" s="367" t="s">
        <v>5085</v>
      </c>
      <c r="G91" s="366"/>
      <c r="H91" s="345" t="s">
        <v>5106</v>
      </c>
      <c r="I91" s="345" t="s">
        <v>5081</v>
      </c>
      <c r="J91" s="345">
        <v>50</v>
      </c>
      <c r="K91" s="359"/>
    </row>
    <row r="92" spans="2:11" s="1" customFormat="1" ht="15" customHeight="1">
      <c r="B92" s="368"/>
      <c r="C92" s="345" t="s">
        <v>5107</v>
      </c>
      <c r="D92" s="345"/>
      <c r="E92" s="345"/>
      <c r="F92" s="367" t="s">
        <v>5085</v>
      </c>
      <c r="G92" s="366"/>
      <c r="H92" s="345" t="s">
        <v>5108</v>
      </c>
      <c r="I92" s="345" t="s">
        <v>5081</v>
      </c>
      <c r="J92" s="345">
        <v>255</v>
      </c>
      <c r="K92" s="359"/>
    </row>
    <row r="93" spans="2:11" s="1" customFormat="1" ht="15" customHeight="1">
      <c r="B93" s="368"/>
      <c r="C93" s="345" t="s">
        <v>5109</v>
      </c>
      <c r="D93" s="345"/>
      <c r="E93" s="345"/>
      <c r="F93" s="367" t="s">
        <v>5079</v>
      </c>
      <c r="G93" s="366"/>
      <c r="H93" s="345" t="s">
        <v>5110</v>
      </c>
      <c r="I93" s="345" t="s">
        <v>5111</v>
      </c>
      <c r="J93" s="345"/>
      <c r="K93" s="359"/>
    </row>
    <row r="94" spans="2:11" s="1" customFormat="1" ht="15" customHeight="1">
      <c r="B94" s="368"/>
      <c r="C94" s="345" t="s">
        <v>5112</v>
      </c>
      <c r="D94" s="345"/>
      <c r="E94" s="345"/>
      <c r="F94" s="367" t="s">
        <v>5079</v>
      </c>
      <c r="G94" s="366"/>
      <c r="H94" s="345" t="s">
        <v>5113</v>
      </c>
      <c r="I94" s="345" t="s">
        <v>5114</v>
      </c>
      <c r="J94" s="345"/>
      <c r="K94" s="359"/>
    </row>
    <row r="95" spans="2:11" s="1" customFormat="1" ht="15" customHeight="1">
      <c r="B95" s="368"/>
      <c r="C95" s="345" t="s">
        <v>5115</v>
      </c>
      <c r="D95" s="345"/>
      <c r="E95" s="345"/>
      <c r="F95" s="367" t="s">
        <v>5079</v>
      </c>
      <c r="G95" s="366"/>
      <c r="H95" s="345" t="s">
        <v>5115</v>
      </c>
      <c r="I95" s="345" t="s">
        <v>5114</v>
      </c>
      <c r="J95" s="345"/>
      <c r="K95" s="359"/>
    </row>
    <row r="96" spans="2:11" s="1" customFormat="1" ht="15" customHeight="1">
      <c r="B96" s="368"/>
      <c r="C96" s="345" t="s">
        <v>36</v>
      </c>
      <c r="D96" s="345"/>
      <c r="E96" s="345"/>
      <c r="F96" s="367" t="s">
        <v>5079</v>
      </c>
      <c r="G96" s="366"/>
      <c r="H96" s="345" t="s">
        <v>5116</v>
      </c>
      <c r="I96" s="345" t="s">
        <v>5114</v>
      </c>
      <c r="J96" s="345"/>
      <c r="K96" s="359"/>
    </row>
    <row r="97" spans="2:11" s="1" customFormat="1" ht="15" customHeight="1">
      <c r="B97" s="368"/>
      <c r="C97" s="345" t="s">
        <v>46</v>
      </c>
      <c r="D97" s="345"/>
      <c r="E97" s="345"/>
      <c r="F97" s="367" t="s">
        <v>5079</v>
      </c>
      <c r="G97" s="366"/>
      <c r="H97" s="345" t="s">
        <v>5117</v>
      </c>
      <c r="I97" s="345" t="s">
        <v>5114</v>
      </c>
      <c r="J97" s="345"/>
      <c r="K97" s="359"/>
    </row>
    <row r="98" spans="2:11" s="1" customFormat="1" ht="15" customHeight="1">
      <c r="B98" s="371"/>
      <c r="C98" s="372"/>
      <c r="D98" s="372"/>
      <c r="E98" s="372"/>
      <c r="F98" s="372"/>
      <c r="G98" s="372"/>
      <c r="H98" s="372"/>
      <c r="I98" s="372"/>
      <c r="J98" s="372"/>
      <c r="K98" s="373"/>
    </row>
    <row r="99" spans="2:11" s="1" customFormat="1" ht="18.75" customHeight="1">
      <c r="B99" s="374"/>
      <c r="C99" s="375"/>
      <c r="D99" s="375"/>
      <c r="E99" s="375"/>
      <c r="F99" s="375"/>
      <c r="G99" s="375"/>
      <c r="H99" s="375"/>
      <c r="I99" s="375"/>
      <c r="J99" s="375"/>
      <c r="K99" s="374"/>
    </row>
    <row r="100" spans="2:11" s="1" customFormat="1" ht="18.75" customHeight="1"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</row>
    <row r="101" spans="2:11" s="1" customFormat="1" ht="7.5" customHeight="1">
      <c r="B101" s="354"/>
      <c r="C101" s="355"/>
      <c r="D101" s="355"/>
      <c r="E101" s="355"/>
      <c r="F101" s="355"/>
      <c r="G101" s="355"/>
      <c r="H101" s="355"/>
      <c r="I101" s="355"/>
      <c r="J101" s="355"/>
      <c r="K101" s="356"/>
    </row>
    <row r="102" spans="2:11" s="1" customFormat="1" ht="45" customHeight="1">
      <c r="B102" s="357"/>
      <c r="C102" s="358" t="s">
        <v>5118</v>
      </c>
      <c r="D102" s="358"/>
      <c r="E102" s="358"/>
      <c r="F102" s="358"/>
      <c r="G102" s="358"/>
      <c r="H102" s="358"/>
      <c r="I102" s="358"/>
      <c r="J102" s="358"/>
      <c r="K102" s="359"/>
    </row>
    <row r="103" spans="2:11" s="1" customFormat="1" ht="17.25" customHeight="1">
      <c r="B103" s="357"/>
      <c r="C103" s="360" t="s">
        <v>5073</v>
      </c>
      <c r="D103" s="360"/>
      <c r="E103" s="360"/>
      <c r="F103" s="360" t="s">
        <v>5074</v>
      </c>
      <c r="G103" s="361"/>
      <c r="H103" s="360" t="s">
        <v>52</v>
      </c>
      <c r="I103" s="360" t="s">
        <v>55</v>
      </c>
      <c r="J103" s="360" t="s">
        <v>5075</v>
      </c>
      <c r="K103" s="359"/>
    </row>
    <row r="104" spans="2:11" s="1" customFormat="1" ht="17.25" customHeight="1">
      <c r="B104" s="357"/>
      <c r="C104" s="362" t="s">
        <v>5076</v>
      </c>
      <c r="D104" s="362"/>
      <c r="E104" s="362"/>
      <c r="F104" s="363" t="s">
        <v>5077</v>
      </c>
      <c r="G104" s="364"/>
      <c r="H104" s="362"/>
      <c r="I104" s="362"/>
      <c r="J104" s="362" t="s">
        <v>5078</v>
      </c>
      <c r="K104" s="359"/>
    </row>
    <row r="105" spans="2:11" s="1" customFormat="1" ht="5.25" customHeight="1">
      <c r="B105" s="357"/>
      <c r="C105" s="360"/>
      <c r="D105" s="360"/>
      <c r="E105" s="360"/>
      <c r="F105" s="360"/>
      <c r="G105" s="376"/>
      <c r="H105" s="360"/>
      <c r="I105" s="360"/>
      <c r="J105" s="360"/>
      <c r="K105" s="359"/>
    </row>
    <row r="106" spans="2:11" s="1" customFormat="1" ht="15" customHeight="1">
      <c r="B106" s="357"/>
      <c r="C106" s="345" t="s">
        <v>51</v>
      </c>
      <c r="D106" s="365"/>
      <c r="E106" s="365"/>
      <c r="F106" s="367" t="s">
        <v>5079</v>
      </c>
      <c r="G106" s="376"/>
      <c r="H106" s="345" t="s">
        <v>5119</v>
      </c>
      <c r="I106" s="345" t="s">
        <v>5081</v>
      </c>
      <c r="J106" s="345">
        <v>20</v>
      </c>
      <c r="K106" s="359"/>
    </row>
    <row r="107" spans="2:11" s="1" customFormat="1" ht="15" customHeight="1">
      <c r="B107" s="357"/>
      <c r="C107" s="345" t="s">
        <v>5082</v>
      </c>
      <c r="D107" s="345"/>
      <c r="E107" s="345"/>
      <c r="F107" s="367" t="s">
        <v>5079</v>
      </c>
      <c r="G107" s="345"/>
      <c r="H107" s="345" t="s">
        <v>5119</v>
      </c>
      <c r="I107" s="345" t="s">
        <v>5081</v>
      </c>
      <c r="J107" s="345">
        <v>120</v>
      </c>
      <c r="K107" s="359"/>
    </row>
    <row r="108" spans="2:11" s="1" customFormat="1" ht="15" customHeight="1">
      <c r="B108" s="368"/>
      <c r="C108" s="345" t="s">
        <v>5084</v>
      </c>
      <c r="D108" s="345"/>
      <c r="E108" s="345"/>
      <c r="F108" s="367" t="s">
        <v>5085</v>
      </c>
      <c r="G108" s="345"/>
      <c r="H108" s="345" t="s">
        <v>5119</v>
      </c>
      <c r="I108" s="345" t="s">
        <v>5081</v>
      </c>
      <c r="J108" s="345">
        <v>50</v>
      </c>
      <c r="K108" s="359"/>
    </row>
    <row r="109" spans="2:11" s="1" customFormat="1" ht="15" customHeight="1">
      <c r="B109" s="368"/>
      <c r="C109" s="345" t="s">
        <v>5087</v>
      </c>
      <c r="D109" s="345"/>
      <c r="E109" s="345"/>
      <c r="F109" s="367" t="s">
        <v>5079</v>
      </c>
      <c r="G109" s="345"/>
      <c r="H109" s="345" t="s">
        <v>5119</v>
      </c>
      <c r="I109" s="345" t="s">
        <v>5089</v>
      </c>
      <c r="J109" s="345"/>
      <c r="K109" s="359"/>
    </row>
    <row r="110" spans="2:11" s="1" customFormat="1" ht="15" customHeight="1">
      <c r="B110" s="368"/>
      <c r="C110" s="345" t="s">
        <v>5098</v>
      </c>
      <c r="D110" s="345"/>
      <c r="E110" s="345"/>
      <c r="F110" s="367" t="s">
        <v>5085</v>
      </c>
      <c r="G110" s="345"/>
      <c r="H110" s="345" t="s">
        <v>5119</v>
      </c>
      <c r="I110" s="345" t="s">
        <v>5081</v>
      </c>
      <c r="J110" s="345">
        <v>50</v>
      </c>
      <c r="K110" s="359"/>
    </row>
    <row r="111" spans="2:11" s="1" customFormat="1" ht="15" customHeight="1">
      <c r="B111" s="368"/>
      <c r="C111" s="345" t="s">
        <v>5106</v>
      </c>
      <c r="D111" s="345"/>
      <c r="E111" s="345"/>
      <c r="F111" s="367" t="s">
        <v>5085</v>
      </c>
      <c r="G111" s="345"/>
      <c r="H111" s="345" t="s">
        <v>5119</v>
      </c>
      <c r="I111" s="345" t="s">
        <v>5081</v>
      </c>
      <c r="J111" s="345">
        <v>50</v>
      </c>
      <c r="K111" s="359"/>
    </row>
    <row r="112" spans="2:11" s="1" customFormat="1" ht="15" customHeight="1">
      <c r="B112" s="368"/>
      <c r="C112" s="345" t="s">
        <v>5104</v>
      </c>
      <c r="D112" s="345"/>
      <c r="E112" s="345"/>
      <c r="F112" s="367" t="s">
        <v>5085</v>
      </c>
      <c r="G112" s="345"/>
      <c r="H112" s="345" t="s">
        <v>5119</v>
      </c>
      <c r="I112" s="345" t="s">
        <v>5081</v>
      </c>
      <c r="J112" s="345">
        <v>50</v>
      </c>
      <c r="K112" s="359"/>
    </row>
    <row r="113" spans="2:11" s="1" customFormat="1" ht="15" customHeight="1">
      <c r="B113" s="368"/>
      <c r="C113" s="345" t="s">
        <v>51</v>
      </c>
      <c r="D113" s="345"/>
      <c r="E113" s="345"/>
      <c r="F113" s="367" t="s">
        <v>5079</v>
      </c>
      <c r="G113" s="345"/>
      <c r="H113" s="345" t="s">
        <v>5120</v>
      </c>
      <c r="I113" s="345" t="s">
        <v>5081</v>
      </c>
      <c r="J113" s="345">
        <v>20</v>
      </c>
      <c r="K113" s="359"/>
    </row>
    <row r="114" spans="2:11" s="1" customFormat="1" ht="15" customHeight="1">
      <c r="B114" s="368"/>
      <c r="C114" s="345" t="s">
        <v>5121</v>
      </c>
      <c r="D114" s="345"/>
      <c r="E114" s="345"/>
      <c r="F114" s="367" t="s">
        <v>5079</v>
      </c>
      <c r="G114" s="345"/>
      <c r="H114" s="345" t="s">
        <v>5122</v>
      </c>
      <c r="I114" s="345" t="s">
        <v>5081</v>
      </c>
      <c r="J114" s="345">
        <v>120</v>
      </c>
      <c r="K114" s="359"/>
    </row>
    <row r="115" spans="2:11" s="1" customFormat="1" ht="15" customHeight="1">
      <c r="B115" s="368"/>
      <c r="C115" s="345" t="s">
        <v>36</v>
      </c>
      <c r="D115" s="345"/>
      <c r="E115" s="345"/>
      <c r="F115" s="367" t="s">
        <v>5079</v>
      </c>
      <c r="G115" s="345"/>
      <c r="H115" s="345" t="s">
        <v>5123</v>
      </c>
      <c r="I115" s="345" t="s">
        <v>5114</v>
      </c>
      <c r="J115" s="345"/>
      <c r="K115" s="359"/>
    </row>
    <row r="116" spans="2:11" s="1" customFormat="1" ht="15" customHeight="1">
      <c r="B116" s="368"/>
      <c r="C116" s="345" t="s">
        <v>46</v>
      </c>
      <c r="D116" s="345"/>
      <c r="E116" s="345"/>
      <c r="F116" s="367" t="s">
        <v>5079</v>
      </c>
      <c r="G116" s="345"/>
      <c r="H116" s="345" t="s">
        <v>5124</v>
      </c>
      <c r="I116" s="345" t="s">
        <v>5114</v>
      </c>
      <c r="J116" s="345"/>
      <c r="K116" s="359"/>
    </row>
    <row r="117" spans="2:11" s="1" customFormat="1" ht="15" customHeight="1">
      <c r="B117" s="368"/>
      <c r="C117" s="345" t="s">
        <v>55</v>
      </c>
      <c r="D117" s="345"/>
      <c r="E117" s="345"/>
      <c r="F117" s="367" t="s">
        <v>5079</v>
      </c>
      <c r="G117" s="345"/>
      <c r="H117" s="345" t="s">
        <v>5125</v>
      </c>
      <c r="I117" s="345" t="s">
        <v>5126</v>
      </c>
      <c r="J117" s="345"/>
      <c r="K117" s="359"/>
    </row>
    <row r="118" spans="2:11" s="1" customFormat="1" ht="15" customHeight="1">
      <c r="B118" s="371"/>
      <c r="C118" s="377"/>
      <c r="D118" s="377"/>
      <c r="E118" s="377"/>
      <c r="F118" s="377"/>
      <c r="G118" s="377"/>
      <c r="H118" s="377"/>
      <c r="I118" s="377"/>
      <c r="J118" s="377"/>
      <c r="K118" s="373"/>
    </row>
    <row r="119" spans="2:11" s="1" customFormat="1" ht="18.75" customHeight="1">
      <c r="B119" s="378"/>
      <c r="C119" s="342"/>
      <c r="D119" s="342"/>
      <c r="E119" s="342"/>
      <c r="F119" s="379"/>
      <c r="G119" s="342"/>
      <c r="H119" s="342"/>
      <c r="I119" s="342"/>
      <c r="J119" s="342"/>
      <c r="K119" s="378"/>
    </row>
    <row r="120" spans="2:11" s="1" customFormat="1" ht="18.75" customHeight="1">
      <c r="B120" s="353"/>
      <c r="C120" s="353"/>
      <c r="D120" s="353"/>
      <c r="E120" s="353"/>
      <c r="F120" s="353"/>
      <c r="G120" s="353"/>
      <c r="H120" s="353"/>
      <c r="I120" s="353"/>
      <c r="J120" s="353"/>
      <c r="K120" s="353"/>
    </row>
    <row r="121" spans="2:11" s="1" customFormat="1" ht="7.5" customHeight="1">
      <c r="B121" s="380"/>
      <c r="C121" s="381"/>
      <c r="D121" s="381"/>
      <c r="E121" s="381"/>
      <c r="F121" s="381"/>
      <c r="G121" s="381"/>
      <c r="H121" s="381"/>
      <c r="I121" s="381"/>
      <c r="J121" s="381"/>
      <c r="K121" s="382"/>
    </row>
    <row r="122" spans="2:11" s="1" customFormat="1" ht="45" customHeight="1">
      <c r="B122" s="383"/>
      <c r="C122" s="336" t="s">
        <v>5127</v>
      </c>
      <c r="D122" s="336"/>
      <c r="E122" s="336"/>
      <c r="F122" s="336"/>
      <c r="G122" s="336"/>
      <c r="H122" s="336"/>
      <c r="I122" s="336"/>
      <c r="J122" s="336"/>
      <c r="K122" s="384"/>
    </row>
    <row r="123" spans="2:11" s="1" customFormat="1" ht="17.25" customHeight="1">
      <c r="B123" s="385"/>
      <c r="C123" s="360" t="s">
        <v>5073</v>
      </c>
      <c r="D123" s="360"/>
      <c r="E123" s="360"/>
      <c r="F123" s="360" t="s">
        <v>5074</v>
      </c>
      <c r="G123" s="361"/>
      <c r="H123" s="360" t="s">
        <v>52</v>
      </c>
      <c r="I123" s="360" t="s">
        <v>55</v>
      </c>
      <c r="J123" s="360" t="s">
        <v>5075</v>
      </c>
      <c r="K123" s="386"/>
    </row>
    <row r="124" spans="2:11" s="1" customFormat="1" ht="17.25" customHeight="1">
      <c r="B124" s="385"/>
      <c r="C124" s="362" t="s">
        <v>5076</v>
      </c>
      <c r="D124" s="362"/>
      <c r="E124" s="362"/>
      <c r="F124" s="363" t="s">
        <v>5077</v>
      </c>
      <c r="G124" s="364"/>
      <c r="H124" s="362"/>
      <c r="I124" s="362"/>
      <c r="J124" s="362" t="s">
        <v>5078</v>
      </c>
      <c r="K124" s="386"/>
    </row>
    <row r="125" spans="2:11" s="1" customFormat="1" ht="5.25" customHeight="1">
      <c r="B125" s="387"/>
      <c r="C125" s="365"/>
      <c r="D125" s="365"/>
      <c r="E125" s="365"/>
      <c r="F125" s="365"/>
      <c r="G125" s="345"/>
      <c r="H125" s="365"/>
      <c r="I125" s="365"/>
      <c r="J125" s="365"/>
      <c r="K125" s="388"/>
    </row>
    <row r="126" spans="2:11" s="1" customFormat="1" ht="15" customHeight="1">
      <c r="B126" s="387"/>
      <c r="C126" s="345" t="s">
        <v>5082</v>
      </c>
      <c r="D126" s="365"/>
      <c r="E126" s="365"/>
      <c r="F126" s="367" t="s">
        <v>5079</v>
      </c>
      <c r="G126" s="345"/>
      <c r="H126" s="345" t="s">
        <v>5119</v>
      </c>
      <c r="I126" s="345" t="s">
        <v>5081</v>
      </c>
      <c r="J126" s="345">
        <v>120</v>
      </c>
      <c r="K126" s="389"/>
    </row>
    <row r="127" spans="2:11" s="1" customFormat="1" ht="15" customHeight="1">
      <c r="B127" s="387"/>
      <c r="C127" s="345" t="s">
        <v>5128</v>
      </c>
      <c r="D127" s="345"/>
      <c r="E127" s="345"/>
      <c r="F127" s="367" t="s">
        <v>5079</v>
      </c>
      <c r="G127" s="345"/>
      <c r="H127" s="345" t="s">
        <v>5129</v>
      </c>
      <c r="I127" s="345" t="s">
        <v>5081</v>
      </c>
      <c r="J127" s="345" t="s">
        <v>5130</v>
      </c>
      <c r="K127" s="389"/>
    </row>
    <row r="128" spans="2:11" s="1" customFormat="1" ht="15" customHeight="1">
      <c r="B128" s="387"/>
      <c r="C128" s="345" t="s">
        <v>82</v>
      </c>
      <c r="D128" s="345"/>
      <c r="E128" s="345"/>
      <c r="F128" s="367" t="s">
        <v>5079</v>
      </c>
      <c r="G128" s="345"/>
      <c r="H128" s="345" t="s">
        <v>5131</v>
      </c>
      <c r="I128" s="345" t="s">
        <v>5081</v>
      </c>
      <c r="J128" s="345" t="s">
        <v>5130</v>
      </c>
      <c r="K128" s="389"/>
    </row>
    <row r="129" spans="2:11" s="1" customFormat="1" ht="15" customHeight="1">
      <c r="B129" s="387"/>
      <c r="C129" s="345" t="s">
        <v>5090</v>
      </c>
      <c r="D129" s="345"/>
      <c r="E129" s="345"/>
      <c r="F129" s="367" t="s">
        <v>5085</v>
      </c>
      <c r="G129" s="345"/>
      <c r="H129" s="345" t="s">
        <v>5091</v>
      </c>
      <c r="I129" s="345" t="s">
        <v>5081</v>
      </c>
      <c r="J129" s="345">
        <v>15</v>
      </c>
      <c r="K129" s="389"/>
    </row>
    <row r="130" spans="2:11" s="1" customFormat="1" ht="15" customHeight="1">
      <c r="B130" s="387"/>
      <c r="C130" s="369" t="s">
        <v>5092</v>
      </c>
      <c r="D130" s="369"/>
      <c r="E130" s="369"/>
      <c r="F130" s="370" t="s">
        <v>5085</v>
      </c>
      <c r="G130" s="369"/>
      <c r="H130" s="369" t="s">
        <v>5093</v>
      </c>
      <c r="I130" s="369" t="s">
        <v>5081</v>
      </c>
      <c r="J130" s="369">
        <v>15</v>
      </c>
      <c r="K130" s="389"/>
    </row>
    <row r="131" spans="2:11" s="1" customFormat="1" ht="15" customHeight="1">
      <c r="B131" s="387"/>
      <c r="C131" s="369" t="s">
        <v>5094</v>
      </c>
      <c r="D131" s="369"/>
      <c r="E131" s="369"/>
      <c r="F131" s="370" t="s">
        <v>5085</v>
      </c>
      <c r="G131" s="369"/>
      <c r="H131" s="369" t="s">
        <v>5095</v>
      </c>
      <c r="I131" s="369" t="s">
        <v>5081</v>
      </c>
      <c r="J131" s="369">
        <v>20</v>
      </c>
      <c r="K131" s="389"/>
    </row>
    <row r="132" spans="2:11" s="1" customFormat="1" ht="15" customHeight="1">
      <c r="B132" s="387"/>
      <c r="C132" s="369" t="s">
        <v>5096</v>
      </c>
      <c r="D132" s="369"/>
      <c r="E132" s="369"/>
      <c r="F132" s="370" t="s">
        <v>5085</v>
      </c>
      <c r="G132" s="369"/>
      <c r="H132" s="369" t="s">
        <v>5097</v>
      </c>
      <c r="I132" s="369" t="s">
        <v>5081</v>
      </c>
      <c r="J132" s="369">
        <v>20</v>
      </c>
      <c r="K132" s="389"/>
    </row>
    <row r="133" spans="2:11" s="1" customFormat="1" ht="15" customHeight="1">
      <c r="B133" s="387"/>
      <c r="C133" s="345" t="s">
        <v>5084</v>
      </c>
      <c r="D133" s="345"/>
      <c r="E133" s="345"/>
      <c r="F133" s="367" t="s">
        <v>5085</v>
      </c>
      <c r="G133" s="345"/>
      <c r="H133" s="345" t="s">
        <v>5119</v>
      </c>
      <c r="I133" s="345" t="s">
        <v>5081</v>
      </c>
      <c r="J133" s="345">
        <v>50</v>
      </c>
      <c r="K133" s="389"/>
    </row>
    <row r="134" spans="2:11" s="1" customFormat="1" ht="15" customHeight="1">
      <c r="B134" s="387"/>
      <c r="C134" s="345" t="s">
        <v>5098</v>
      </c>
      <c r="D134" s="345"/>
      <c r="E134" s="345"/>
      <c r="F134" s="367" t="s">
        <v>5085</v>
      </c>
      <c r="G134" s="345"/>
      <c r="H134" s="345" t="s">
        <v>5119</v>
      </c>
      <c r="I134" s="345" t="s">
        <v>5081</v>
      </c>
      <c r="J134" s="345">
        <v>50</v>
      </c>
      <c r="K134" s="389"/>
    </row>
    <row r="135" spans="2:11" s="1" customFormat="1" ht="15" customHeight="1">
      <c r="B135" s="387"/>
      <c r="C135" s="345" t="s">
        <v>5104</v>
      </c>
      <c r="D135" s="345"/>
      <c r="E135" s="345"/>
      <c r="F135" s="367" t="s">
        <v>5085</v>
      </c>
      <c r="G135" s="345"/>
      <c r="H135" s="345" t="s">
        <v>5119</v>
      </c>
      <c r="I135" s="345" t="s">
        <v>5081</v>
      </c>
      <c r="J135" s="345">
        <v>50</v>
      </c>
      <c r="K135" s="389"/>
    </row>
    <row r="136" spans="2:11" s="1" customFormat="1" ht="15" customHeight="1">
      <c r="B136" s="387"/>
      <c r="C136" s="345" t="s">
        <v>5106</v>
      </c>
      <c r="D136" s="345"/>
      <c r="E136" s="345"/>
      <c r="F136" s="367" t="s">
        <v>5085</v>
      </c>
      <c r="G136" s="345"/>
      <c r="H136" s="345" t="s">
        <v>5119</v>
      </c>
      <c r="I136" s="345" t="s">
        <v>5081</v>
      </c>
      <c r="J136" s="345">
        <v>50</v>
      </c>
      <c r="K136" s="389"/>
    </row>
    <row r="137" spans="2:11" s="1" customFormat="1" ht="15" customHeight="1">
      <c r="B137" s="387"/>
      <c r="C137" s="345" t="s">
        <v>5107</v>
      </c>
      <c r="D137" s="345"/>
      <c r="E137" s="345"/>
      <c r="F137" s="367" t="s">
        <v>5085</v>
      </c>
      <c r="G137" s="345"/>
      <c r="H137" s="345" t="s">
        <v>5132</v>
      </c>
      <c r="I137" s="345" t="s">
        <v>5081</v>
      </c>
      <c r="J137" s="345">
        <v>255</v>
      </c>
      <c r="K137" s="389"/>
    </row>
    <row r="138" spans="2:11" s="1" customFormat="1" ht="15" customHeight="1">
      <c r="B138" s="387"/>
      <c r="C138" s="345" t="s">
        <v>5109</v>
      </c>
      <c r="D138" s="345"/>
      <c r="E138" s="345"/>
      <c r="F138" s="367" t="s">
        <v>5079</v>
      </c>
      <c r="G138" s="345"/>
      <c r="H138" s="345" t="s">
        <v>5133</v>
      </c>
      <c r="I138" s="345" t="s">
        <v>5111</v>
      </c>
      <c r="J138" s="345"/>
      <c r="K138" s="389"/>
    </row>
    <row r="139" spans="2:11" s="1" customFormat="1" ht="15" customHeight="1">
      <c r="B139" s="387"/>
      <c r="C139" s="345" t="s">
        <v>5112</v>
      </c>
      <c r="D139" s="345"/>
      <c r="E139" s="345"/>
      <c r="F139" s="367" t="s">
        <v>5079</v>
      </c>
      <c r="G139" s="345"/>
      <c r="H139" s="345" t="s">
        <v>5134</v>
      </c>
      <c r="I139" s="345" t="s">
        <v>5114</v>
      </c>
      <c r="J139" s="345"/>
      <c r="K139" s="389"/>
    </row>
    <row r="140" spans="2:11" s="1" customFormat="1" ht="15" customHeight="1">
      <c r="B140" s="387"/>
      <c r="C140" s="345" t="s">
        <v>5115</v>
      </c>
      <c r="D140" s="345"/>
      <c r="E140" s="345"/>
      <c r="F140" s="367" t="s">
        <v>5079</v>
      </c>
      <c r="G140" s="345"/>
      <c r="H140" s="345" t="s">
        <v>5115</v>
      </c>
      <c r="I140" s="345" t="s">
        <v>5114</v>
      </c>
      <c r="J140" s="345"/>
      <c r="K140" s="389"/>
    </row>
    <row r="141" spans="2:11" s="1" customFormat="1" ht="15" customHeight="1">
      <c r="B141" s="387"/>
      <c r="C141" s="345" t="s">
        <v>36</v>
      </c>
      <c r="D141" s="345"/>
      <c r="E141" s="345"/>
      <c r="F141" s="367" t="s">
        <v>5079</v>
      </c>
      <c r="G141" s="345"/>
      <c r="H141" s="345" t="s">
        <v>5135</v>
      </c>
      <c r="I141" s="345" t="s">
        <v>5114</v>
      </c>
      <c r="J141" s="345"/>
      <c r="K141" s="389"/>
    </row>
    <row r="142" spans="2:11" s="1" customFormat="1" ht="15" customHeight="1">
      <c r="B142" s="387"/>
      <c r="C142" s="345" t="s">
        <v>5136</v>
      </c>
      <c r="D142" s="345"/>
      <c r="E142" s="345"/>
      <c r="F142" s="367" t="s">
        <v>5079</v>
      </c>
      <c r="G142" s="345"/>
      <c r="H142" s="345" t="s">
        <v>5137</v>
      </c>
      <c r="I142" s="345" t="s">
        <v>5114</v>
      </c>
      <c r="J142" s="345"/>
      <c r="K142" s="389"/>
    </row>
    <row r="143" spans="2:11" s="1" customFormat="1" ht="15" customHeight="1">
      <c r="B143" s="390"/>
      <c r="C143" s="391"/>
      <c r="D143" s="391"/>
      <c r="E143" s="391"/>
      <c r="F143" s="391"/>
      <c r="G143" s="391"/>
      <c r="H143" s="391"/>
      <c r="I143" s="391"/>
      <c r="J143" s="391"/>
      <c r="K143" s="392"/>
    </row>
    <row r="144" spans="2:11" s="1" customFormat="1" ht="18.75" customHeight="1">
      <c r="B144" s="342"/>
      <c r="C144" s="342"/>
      <c r="D144" s="342"/>
      <c r="E144" s="342"/>
      <c r="F144" s="379"/>
      <c r="G144" s="342"/>
      <c r="H144" s="342"/>
      <c r="I144" s="342"/>
      <c r="J144" s="342"/>
      <c r="K144" s="342"/>
    </row>
    <row r="145" spans="2:11" s="1" customFormat="1" ht="18.75" customHeight="1">
      <c r="B145" s="353"/>
      <c r="C145" s="353"/>
      <c r="D145" s="353"/>
      <c r="E145" s="353"/>
      <c r="F145" s="353"/>
      <c r="G145" s="353"/>
      <c r="H145" s="353"/>
      <c r="I145" s="353"/>
      <c r="J145" s="353"/>
      <c r="K145" s="353"/>
    </row>
    <row r="146" spans="2:11" s="1" customFormat="1" ht="7.5" customHeight="1">
      <c r="B146" s="354"/>
      <c r="C146" s="355"/>
      <c r="D146" s="355"/>
      <c r="E146" s="355"/>
      <c r="F146" s="355"/>
      <c r="G146" s="355"/>
      <c r="H146" s="355"/>
      <c r="I146" s="355"/>
      <c r="J146" s="355"/>
      <c r="K146" s="356"/>
    </row>
    <row r="147" spans="2:11" s="1" customFormat="1" ht="45" customHeight="1">
      <c r="B147" s="357"/>
      <c r="C147" s="358" t="s">
        <v>5138</v>
      </c>
      <c r="D147" s="358"/>
      <c r="E147" s="358"/>
      <c r="F147" s="358"/>
      <c r="G147" s="358"/>
      <c r="H147" s="358"/>
      <c r="I147" s="358"/>
      <c r="J147" s="358"/>
      <c r="K147" s="359"/>
    </row>
    <row r="148" spans="2:11" s="1" customFormat="1" ht="17.25" customHeight="1">
      <c r="B148" s="357"/>
      <c r="C148" s="360" t="s">
        <v>5073</v>
      </c>
      <c r="D148" s="360"/>
      <c r="E148" s="360"/>
      <c r="F148" s="360" t="s">
        <v>5074</v>
      </c>
      <c r="G148" s="361"/>
      <c r="H148" s="360" t="s">
        <v>52</v>
      </c>
      <c r="I148" s="360" t="s">
        <v>55</v>
      </c>
      <c r="J148" s="360" t="s">
        <v>5075</v>
      </c>
      <c r="K148" s="359"/>
    </row>
    <row r="149" spans="2:11" s="1" customFormat="1" ht="17.25" customHeight="1">
      <c r="B149" s="357"/>
      <c r="C149" s="362" t="s">
        <v>5076</v>
      </c>
      <c r="D149" s="362"/>
      <c r="E149" s="362"/>
      <c r="F149" s="363" t="s">
        <v>5077</v>
      </c>
      <c r="G149" s="364"/>
      <c r="H149" s="362"/>
      <c r="I149" s="362"/>
      <c r="J149" s="362" t="s">
        <v>5078</v>
      </c>
      <c r="K149" s="359"/>
    </row>
    <row r="150" spans="2:11" s="1" customFormat="1" ht="5.25" customHeight="1">
      <c r="B150" s="368"/>
      <c r="C150" s="365"/>
      <c r="D150" s="365"/>
      <c r="E150" s="365"/>
      <c r="F150" s="365"/>
      <c r="G150" s="366"/>
      <c r="H150" s="365"/>
      <c r="I150" s="365"/>
      <c r="J150" s="365"/>
      <c r="K150" s="389"/>
    </row>
    <row r="151" spans="2:11" s="1" customFormat="1" ht="15" customHeight="1">
      <c r="B151" s="368"/>
      <c r="C151" s="393" t="s">
        <v>5082</v>
      </c>
      <c r="D151" s="345"/>
      <c r="E151" s="345"/>
      <c r="F151" s="394" t="s">
        <v>5079</v>
      </c>
      <c r="G151" s="345"/>
      <c r="H151" s="393" t="s">
        <v>5119</v>
      </c>
      <c r="I151" s="393" t="s">
        <v>5081</v>
      </c>
      <c r="J151" s="393">
        <v>120</v>
      </c>
      <c r="K151" s="389"/>
    </row>
    <row r="152" spans="2:11" s="1" customFormat="1" ht="15" customHeight="1">
      <c r="B152" s="368"/>
      <c r="C152" s="393" t="s">
        <v>5128</v>
      </c>
      <c r="D152" s="345"/>
      <c r="E152" s="345"/>
      <c r="F152" s="394" t="s">
        <v>5079</v>
      </c>
      <c r="G152" s="345"/>
      <c r="H152" s="393" t="s">
        <v>5139</v>
      </c>
      <c r="I152" s="393" t="s">
        <v>5081</v>
      </c>
      <c r="J152" s="393" t="s">
        <v>5130</v>
      </c>
      <c r="K152" s="389"/>
    </row>
    <row r="153" spans="2:11" s="1" customFormat="1" ht="15" customHeight="1">
      <c r="B153" s="368"/>
      <c r="C153" s="393" t="s">
        <v>82</v>
      </c>
      <c r="D153" s="345"/>
      <c r="E153" s="345"/>
      <c r="F153" s="394" t="s">
        <v>5079</v>
      </c>
      <c r="G153" s="345"/>
      <c r="H153" s="393" t="s">
        <v>5140</v>
      </c>
      <c r="I153" s="393" t="s">
        <v>5081</v>
      </c>
      <c r="J153" s="393" t="s">
        <v>5130</v>
      </c>
      <c r="K153" s="389"/>
    </row>
    <row r="154" spans="2:11" s="1" customFormat="1" ht="15" customHeight="1">
      <c r="B154" s="368"/>
      <c r="C154" s="393" t="s">
        <v>5084</v>
      </c>
      <c r="D154" s="345"/>
      <c r="E154" s="345"/>
      <c r="F154" s="394" t="s">
        <v>5085</v>
      </c>
      <c r="G154" s="345"/>
      <c r="H154" s="393" t="s">
        <v>5119</v>
      </c>
      <c r="I154" s="393" t="s">
        <v>5081</v>
      </c>
      <c r="J154" s="393">
        <v>50</v>
      </c>
      <c r="K154" s="389"/>
    </row>
    <row r="155" spans="2:11" s="1" customFormat="1" ht="15" customHeight="1">
      <c r="B155" s="368"/>
      <c r="C155" s="393" t="s">
        <v>5087</v>
      </c>
      <c r="D155" s="345"/>
      <c r="E155" s="345"/>
      <c r="F155" s="394" t="s">
        <v>5079</v>
      </c>
      <c r="G155" s="345"/>
      <c r="H155" s="393" t="s">
        <v>5119</v>
      </c>
      <c r="I155" s="393" t="s">
        <v>5089</v>
      </c>
      <c r="J155" s="393"/>
      <c r="K155" s="389"/>
    </row>
    <row r="156" spans="2:11" s="1" customFormat="1" ht="15" customHeight="1">
      <c r="B156" s="368"/>
      <c r="C156" s="393" t="s">
        <v>5098</v>
      </c>
      <c r="D156" s="345"/>
      <c r="E156" s="345"/>
      <c r="F156" s="394" t="s">
        <v>5085</v>
      </c>
      <c r="G156" s="345"/>
      <c r="H156" s="393" t="s">
        <v>5119</v>
      </c>
      <c r="I156" s="393" t="s">
        <v>5081</v>
      </c>
      <c r="J156" s="393">
        <v>50</v>
      </c>
      <c r="K156" s="389"/>
    </row>
    <row r="157" spans="2:11" s="1" customFormat="1" ht="15" customHeight="1">
      <c r="B157" s="368"/>
      <c r="C157" s="393" t="s">
        <v>5106</v>
      </c>
      <c r="D157" s="345"/>
      <c r="E157" s="345"/>
      <c r="F157" s="394" t="s">
        <v>5085</v>
      </c>
      <c r="G157" s="345"/>
      <c r="H157" s="393" t="s">
        <v>5119</v>
      </c>
      <c r="I157" s="393" t="s">
        <v>5081</v>
      </c>
      <c r="J157" s="393">
        <v>50</v>
      </c>
      <c r="K157" s="389"/>
    </row>
    <row r="158" spans="2:11" s="1" customFormat="1" ht="15" customHeight="1">
      <c r="B158" s="368"/>
      <c r="C158" s="393" t="s">
        <v>5104</v>
      </c>
      <c r="D158" s="345"/>
      <c r="E158" s="345"/>
      <c r="F158" s="394" t="s">
        <v>5085</v>
      </c>
      <c r="G158" s="345"/>
      <c r="H158" s="393" t="s">
        <v>5119</v>
      </c>
      <c r="I158" s="393" t="s">
        <v>5081</v>
      </c>
      <c r="J158" s="393">
        <v>50</v>
      </c>
      <c r="K158" s="389"/>
    </row>
    <row r="159" spans="2:11" s="1" customFormat="1" ht="15" customHeight="1">
      <c r="B159" s="368"/>
      <c r="C159" s="393" t="s">
        <v>255</v>
      </c>
      <c r="D159" s="345"/>
      <c r="E159" s="345"/>
      <c r="F159" s="394" t="s">
        <v>5079</v>
      </c>
      <c r="G159" s="345"/>
      <c r="H159" s="393" t="s">
        <v>5141</v>
      </c>
      <c r="I159" s="393" t="s">
        <v>5081</v>
      </c>
      <c r="J159" s="393" t="s">
        <v>5142</v>
      </c>
      <c r="K159" s="389"/>
    </row>
    <row r="160" spans="2:11" s="1" customFormat="1" ht="15" customHeight="1">
      <c r="B160" s="368"/>
      <c r="C160" s="393" t="s">
        <v>5143</v>
      </c>
      <c r="D160" s="345"/>
      <c r="E160" s="345"/>
      <c r="F160" s="394" t="s">
        <v>5079</v>
      </c>
      <c r="G160" s="345"/>
      <c r="H160" s="393" t="s">
        <v>5144</v>
      </c>
      <c r="I160" s="393" t="s">
        <v>5114</v>
      </c>
      <c r="J160" s="393"/>
      <c r="K160" s="389"/>
    </row>
    <row r="161" spans="2:11" s="1" customFormat="1" ht="15" customHeight="1">
      <c r="B161" s="395"/>
      <c r="C161" s="377"/>
      <c r="D161" s="377"/>
      <c r="E161" s="377"/>
      <c r="F161" s="377"/>
      <c r="G161" s="377"/>
      <c r="H161" s="377"/>
      <c r="I161" s="377"/>
      <c r="J161" s="377"/>
      <c r="K161" s="396"/>
    </row>
    <row r="162" spans="2:11" s="1" customFormat="1" ht="18.75" customHeight="1">
      <c r="B162" s="342"/>
      <c r="C162" s="345"/>
      <c r="D162" s="345"/>
      <c r="E162" s="345"/>
      <c r="F162" s="367"/>
      <c r="G162" s="345"/>
      <c r="H162" s="345"/>
      <c r="I162" s="345"/>
      <c r="J162" s="345"/>
      <c r="K162" s="342"/>
    </row>
    <row r="163" spans="2:11" s="1" customFormat="1" ht="18.75" customHeight="1"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</row>
    <row r="164" spans="2:11" s="1" customFormat="1" ht="7.5" customHeight="1">
      <c r="B164" s="332"/>
      <c r="C164" s="333"/>
      <c r="D164" s="333"/>
      <c r="E164" s="333"/>
      <c r="F164" s="333"/>
      <c r="G164" s="333"/>
      <c r="H164" s="333"/>
      <c r="I164" s="333"/>
      <c r="J164" s="333"/>
      <c r="K164" s="334"/>
    </row>
    <row r="165" spans="2:11" s="1" customFormat="1" ht="45" customHeight="1">
      <c r="B165" s="335"/>
      <c r="C165" s="336" t="s">
        <v>5145</v>
      </c>
      <c r="D165" s="336"/>
      <c r="E165" s="336"/>
      <c r="F165" s="336"/>
      <c r="G165" s="336"/>
      <c r="H165" s="336"/>
      <c r="I165" s="336"/>
      <c r="J165" s="336"/>
      <c r="K165" s="337"/>
    </row>
    <row r="166" spans="2:11" s="1" customFormat="1" ht="17.25" customHeight="1">
      <c r="B166" s="335"/>
      <c r="C166" s="360" t="s">
        <v>5073</v>
      </c>
      <c r="D166" s="360"/>
      <c r="E166" s="360"/>
      <c r="F166" s="360" t="s">
        <v>5074</v>
      </c>
      <c r="G166" s="397"/>
      <c r="H166" s="398" t="s">
        <v>52</v>
      </c>
      <c r="I166" s="398" t="s">
        <v>55</v>
      </c>
      <c r="J166" s="360" t="s">
        <v>5075</v>
      </c>
      <c r="K166" s="337"/>
    </row>
    <row r="167" spans="2:11" s="1" customFormat="1" ht="17.25" customHeight="1">
      <c r="B167" s="338"/>
      <c r="C167" s="362" t="s">
        <v>5076</v>
      </c>
      <c r="D167" s="362"/>
      <c r="E167" s="362"/>
      <c r="F167" s="363" t="s">
        <v>5077</v>
      </c>
      <c r="G167" s="399"/>
      <c r="H167" s="400"/>
      <c r="I167" s="400"/>
      <c r="J167" s="362" t="s">
        <v>5078</v>
      </c>
      <c r="K167" s="340"/>
    </row>
    <row r="168" spans="2:11" s="1" customFormat="1" ht="5.25" customHeight="1">
      <c r="B168" s="368"/>
      <c r="C168" s="365"/>
      <c r="D168" s="365"/>
      <c r="E168" s="365"/>
      <c r="F168" s="365"/>
      <c r="G168" s="366"/>
      <c r="H168" s="365"/>
      <c r="I168" s="365"/>
      <c r="J168" s="365"/>
      <c r="K168" s="389"/>
    </row>
    <row r="169" spans="2:11" s="1" customFormat="1" ht="15" customHeight="1">
      <c r="B169" s="368"/>
      <c r="C169" s="345" t="s">
        <v>5082</v>
      </c>
      <c r="D169" s="345"/>
      <c r="E169" s="345"/>
      <c r="F169" s="367" t="s">
        <v>5079</v>
      </c>
      <c r="G169" s="345"/>
      <c r="H169" s="345" t="s">
        <v>5119</v>
      </c>
      <c r="I169" s="345" t="s">
        <v>5081</v>
      </c>
      <c r="J169" s="345">
        <v>120</v>
      </c>
      <c r="K169" s="389"/>
    </row>
    <row r="170" spans="2:11" s="1" customFormat="1" ht="15" customHeight="1">
      <c r="B170" s="368"/>
      <c r="C170" s="345" t="s">
        <v>5128</v>
      </c>
      <c r="D170" s="345"/>
      <c r="E170" s="345"/>
      <c r="F170" s="367" t="s">
        <v>5079</v>
      </c>
      <c r="G170" s="345"/>
      <c r="H170" s="345" t="s">
        <v>5129</v>
      </c>
      <c r="I170" s="345" t="s">
        <v>5081</v>
      </c>
      <c r="J170" s="345" t="s">
        <v>5130</v>
      </c>
      <c r="K170" s="389"/>
    </row>
    <row r="171" spans="2:11" s="1" customFormat="1" ht="15" customHeight="1">
      <c r="B171" s="368"/>
      <c r="C171" s="345" t="s">
        <v>82</v>
      </c>
      <c r="D171" s="345"/>
      <c r="E171" s="345"/>
      <c r="F171" s="367" t="s">
        <v>5079</v>
      </c>
      <c r="G171" s="345"/>
      <c r="H171" s="345" t="s">
        <v>5146</v>
      </c>
      <c r="I171" s="345" t="s">
        <v>5081</v>
      </c>
      <c r="J171" s="345" t="s">
        <v>5130</v>
      </c>
      <c r="K171" s="389"/>
    </row>
    <row r="172" spans="2:11" s="1" customFormat="1" ht="15" customHeight="1">
      <c r="B172" s="368"/>
      <c r="C172" s="345" t="s">
        <v>5084</v>
      </c>
      <c r="D172" s="345"/>
      <c r="E172" s="345"/>
      <c r="F172" s="367" t="s">
        <v>5085</v>
      </c>
      <c r="G172" s="345"/>
      <c r="H172" s="345" t="s">
        <v>5146</v>
      </c>
      <c r="I172" s="345" t="s">
        <v>5081</v>
      </c>
      <c r="J172" s="345">
        <v>50</v>
      </c>
      <c r="K172" s="389"/>
    </row>
    <row r="173" spans="2:11" s="1" customFormat="1" ht="15" customHeight="1">
      <c r="B173" s="368"/>
      <c r="C173" s="345" t="s">
        <v>5087</v>
      </c>
      <c r="D173" s="345"/>
      <c r="E173" s="345"/>
      <c r="F173" s="367" t="s">
        <v>5079</v>
      </c>
      <c r="G173" s="345"/>
      <c r="H173" s="345" t="s">
        <v>5146</v>
      </c>
      <c r="I173" s="345" t="s">
        <v>5089</v>
      </c>
      <c r="J173" s="345"/>
      <c r="K173" s="389"/>
    </row>
    <row r="174" spans="2:11" s="1" customFormat="1" ht="15" customHeight="1">
      <c r="B174" s="368"/>
      <c r="C174" s="345" t="s">
        <v>5098</v>
      </c>
      <c r="D174" s="345"/>
      <c r="E174" s="345"/>
      <c r="F174" s="367" t="s">
        <v>5085</v>
      </c>
      <c r="G174" s="345"/>
      <c r="H174" s="345" t="s">
        <v>5146</v>
      </c>
      <c r="I174" s="345" t="s">
        <v>5081</v>
      </c>
      <c r="J174" s="345">
        <v>50</v>
      </c>
      <c r="K174" s="389"/>
    </row>
    <row r="175" spans="2:11" s="1" customFormat="1" ht="15" customHeight="1">
      <c r="B175" s="368"/>
      <c r="C175" s="345" t="s">
        <v>5106</v>
      </c>
      <c r="D175" s="345"/>
      <c r="E175" s="345"/>
      <c r="F175" s="367" t="s">
        <v>5085</v>
      </c>
      <c r="G175" s="345"/>
      <c r="H175" s="345" t="s">
        <v>5146</v>
      </c>
      <c r="I175" s="345" t="s">
        <v>5081</v>
      </c>
      <c r="J175" s="345">
        <v>50</v>
      </c>
      <c r="K175" s="389"/>
    </row>
    <row r="176" spans="2:11" s="1" customFormat="1" ht="15" customHeight="1">
      <c r="B176" s="368"/>
      <c r="C176" s="345" t="s">
        <v>5104</v>
      </c>
      <c r="D176" s="345"/>
      <c r="E176" s="345"/>
      <c r="F176" s="367" t="s">
        <v>5085</v>
      </c>
      <c r="G176" s="345"/>
      <c r="H176" s="345" t="s">
        <v>5146</v>
      </c>
      <c r="I176" s="345" t="s">
        <v>5081</v>
      </c>
      <c r="J176" s="345">
        <v>50</v>
      </c>
      <c r="K176" s="389"/>
    </row>
    <row r="177" spans="2:11" s="1" customFormat="1" ht="15" customHeight="1">
      <c r="B177" s="368"/>
      <c r="C177" s="345" t="s">
        <v>308</v>
      </c>
      <c r="D177" s="345"/>
      <c r="E177" s="345"/>
      <c r="F177" s="367" t="s">
        <v>5079</v>
      </c>
      <c r="G177" s="345"/>
      <c r="H177" s="345" t="s">
        <v>5147</v>
      </c>
      <c r="I177" s="345" t="s">
        <v>5148</v>
      </c>
      <c r="J177" s="345"/>
      <c r="K177" s="389"/>
    </row>
    <row r="178" spans="2:11" s="1" customFormat="1" ht="15" customHeight="1">
      <c r="B178" s="368"/>
      <c r="C178" s="345" t="s">
        <v>55</v>
      </c>
      <c r="D178" s="345"/>
      <c r="E178" s="345"/>
      <c r="F178" s="367" t="s">
        <v>5079</v>
      </c>
      <c r="G178" s="345"/>
      <c r="H178" s="345" t="s">
        <v>5149</v>
      </c>
      <c r="I178" s="345" t="s">
        <v>5150</v>
      </c>
      <c r="J178" s="345">
        <v>1</v>
      </c>
      <c r="K178" s="389"/>
    </row>
    <row r="179" spans="2:11" s="1" customFormat="1" ht="15" customHeight="1">
      <c r="B179" s="368"/>
      <c r="C179" s="345" t="s">
        <v>51</v>
      </c>
      <c r="D179" s="345"/>
      <c r="E179" s="345"/>
      <c r="F179" s="367" t="s">
        <v>5079</v>
      </c>
      <c r="G179" s="345"/>
      <c r="H179" s="345" t="s">
        <v>5151</v>
      </c>
      <c r="I179" s="345" t="s">
        <v>5081</v>
      </c>
      <c r="J179" s="345">
        <v>20</v>
      </c>
      <c r="K179" s="389"/>
    </row>
    <row r="180" spans="2:11" s="1" customFormat="1" ht="15" customHeight="1">
      <c r="B180" s="368"/>
      <c r="C180" s="345" t="s">
        <v>52</v>
      </c>
      <c r="D180" s="345"/>
      <c r="E180" s="345"/>
      <c r="F180" s="367" t="s">
        <v>5079</v>
      </c>
      <c r="G180" s="345"/>
      <c r="H180" s="345" t="s">
        <v>5152</v>
      </c>
      <c r="I180" s="345" t="s">
        <v>5081</v>
      </c>
      <c r="J180" s="345">
        <v>255</v>
      </c>
      <c r="K180" s="389"/>
    </row>
    <row r="181" spans="2:11" s="1" customFormat="1" ht="15" customHeight="1">
      <c r="B181" s="368"/>
      <c r="C181" s="345" t="s">
        <v>309</v>
      </c>
      <c r="D181" s="345"/>
      <c r="E181" s="345"/>
      <c r="F181" s="367" t="s">
        <v>5079</v>
      </c>
      <c r="G181" s="345"/>
      <c r="H181" s="345" t="s">
        <v>5043</v>
      </c>
      <c r="I181" s="345" t="s">
        <v>5081</v>
      </c>
      <c r="J181" s="345">
        <v>10</v>
      </c>
      <c r="K181" s="389"/>
    </row>
    <row r="182" spans="2:11" s="1" customFormat="1" ht="15" customHeight="1">
      <c r="B182" s="368"/>
      <c r="C182" s="345" t="s">
        <v>310</v>
      </c>
      <c r="D182" s="345"/>
      <c r="E182" s="345"/>
      <c r="F182" s="367" t="s">
        <v>5079</v>
      </c>
      <c r="G182" s="345"/>
      <c r="H182" s="345" t="s">
        <v>5153</v>
      </c>
      <c r="I182" s="345" t="s">
        <v>5114</v>
      </c>
      <c r="J182" s="345"/>
      <c r="K182" s="389"/>
    </row>
    <row r="183" spans="2:11" s="1" customFormat="1" ht="15" customHeight="1">
      <c r="B183" s="368"/>
      <c r="C183" s="345" t="s">
        <v>5154</v>
      </c>
      <c r="D183" s="345"/>
      <c r="E183" s="345"/>
      <c r="F183" s="367" t="s">
        <v>5079</v>
      </c>
      <c r="G183" s="345"/>
      <c r="H183" s="345" t="s">
        <v>5155</v>
      </c>
      <c r="I183" s="345" t="s">
        <v>5114</v>
      </c>
      <c r="J183" s="345"/>
      <c r="K183" s="389"/>
    </row>
    <row r="184" spans="2:11" s="1" customFormat="1" ht="15" customHeight="1">
      <c r="B184" s="368"/>
      <c r="C184" s="345" t="s">
        <v>5143</v>
      </c>
      <c r="D184" s="345"/>
      <c r="E184" s="345"/>
      <c r="F184" s="367" t="s">
        <v>5079</v>
      </c>
      <c r="G184" s="345"/>
      <c r="H184" s="345" t="s">
        <v>5156</v>
      </c>
      <c r="I184" s="345" t="s">
        <v>5114</v>
      </c>
      <c r="J184" s="345"/>
      <c r="K184" s="389"/>
    </row>
    <row r="185" spans="2:11" s="1" customFormat="1" ht="15" customHeight="1">
      <c r="B185" s="368"/>
      <c r="C185" s="345" t="s">
        <v>312</v>
      </c>
      <c r="D185" s="345"/>
      <c r="E185" s="345"/>
      <c r="F185" s="367" t="s">
        <v>5085</v>
      </c>
      <c r="G185" s="345"/>
      <c r="H185" s="345" t="s">
        <v>5157</v>
      </c>
      <c r="I185" s="345" t="s">
        <v>5081</v>
      </c>
      <c r="J185" s="345">
        <v>50</v>
      </c>
      <c r="K185" s="389"/>
    </row>
    <row r="186" spans="2:11" s="1" customFormat="1" ht="15" customHeight="1">
      <c r="B186" s="368"/>
      <c r="C186" s="345" t="s">
        <v>5158</v>
      </c>
      <c r="D186" s="345"/>
      <c r="E186" s="345"/>
      <c r="F186" s="367" t="s">
        <v>5085</v>
      </c>
      <c r="G186" s="345"/>
      <c r="H186" s="345" t="s">
        <v>5159</v>
      </c>
      <c r="I186" s="345" t="s">
        <v>5160</v>
      </c>
      <c r="J186" s="345"/>
      <c r="K186" s="389"/>
    </row>
    <row r="187" spans="2:11" s="1" customFormat="1" ht="15" customHeight="1">
      <c r="B187" s="368"/>
      <c r="C187" s="345" t="s">
        <v>5161</v>
      </c>
      <c r="D187" s="345"/>
      <c r="E187" s="345"/>
      <c r="F187" s="367" t="s">
        <v>5085</v>
      </c>
      <c r="G187" s="345"/>
      <c r="H187" s="345" t="s">
        <v>5162</v>
      </c>
      <c r="I187" s="345" t="s">
        <v>5160</v>
      </c>
      <c r="J187" s="345"/>
      <c r="K187" s="389"/>
    </row>
    <row r="188" spans="2:11" s="1" customFormat="1" ht="15" customHeight="1">
      <c r="B188" s="368"/>
      <c r="C188" s="345" t="s">
        <v>5163</v>
      </c>
      <c r="D188" s="345"/>
      <c r="E188" s="345"/>
      <c r="F188" s="367" t="s">
        <v>5085</v>
      </c>
      <c r="G188" s="345"/>
      <c r="H188" s="345" t="s">
        <v>5164</v>
      </c>
      <c r="I188" s="345" t="s">
        <v>5160</v>
      </c>
      <c r="J188" s="345"/>
      <c r="K188" s="389"/>
    </row>
    <row r="189" spans="2:11" s="1" customFormat="1" ht="15" customHeight="1">
      <c r="B189" s="368"/>
      <c r="C189" s="401" t="s">
        <v>5165</v>
      </c>
      <c r="D189" s="345"/>
      <c r="E189" s="345"/>
      <c r="F189" s="367" t="s">
        <v>5085</v>
      </c>
      <c r="G189" s="345"/>
      <c r="H189" s="345" t="s">
        <v>5166</v>
      </c>
      <c r="I189" s="345" t="s">
        <v>5167</v>
      </c>
      <c r="J189" s="402" t="s">
        <v>5168</v>
      </c>
      <c r="K189" s="389"/>
    </row>
    <row r="190" spans="2:11" s="1" customFormat="1" ht="15" customHeight="1">
      <c r="B190" s="368"/>
      <c r="C190" s="352" t="s">
        <v>40</v>
      </c>
      <c r="D190" s="345"/>
      <c r="E190" s="345"/>
      <c r="F190" s="367" t="s">
        <v>5079</v>
      </c>
      <c r="G190" s="345"/>
      <c r="H190" s="342" t="s">
        <v>5169</v>
      </c>
      <c r="I190" s="345" t="s">
        <v>5170</v>
      </c>
      <c r="J190" s="345"/>
      <c r="K190" s="389"/>
    </row>
    <row r="191" spans="2:11" s="1" customFormat="1" ht="15" customHeight="1">
      <c r="B191" s="368"/>
      <c r="C191" s="352" t="s">
        <v>5171</v>
      </c>
      <c r="D191" s="345"/>
      <c r="E191" s="345"/>
      <c r="F191" s="367" t="s">
        <v>5079</v>
      </c>
      <c r="G191" s="345"/>
      <c r="H191" s="345" t="s">
        <v>5172</v>
      </c>
      <c r="I191" s="345" t="s">
        <v>5114</v>
      </c>
      <c r="J191" s="345"/>
      <c r="K191" s="389"/>
    </row>
    <row r="192" spans="2:11" s="1" customFormat="1" ht="15" customHeight="1">
      <c r="B192" s="368"/>
      <c r="C192" s="352" t="s">
        <v>5173</v>
      </c>
      <c r="D192" s="345"/>
      <c r="E192" s="345"/>
      <c r="F192" s="367" t="s">
        <v>5079</v>
      </c>
      <c r="G192" s="345"/>
      <c r="H192" s="345" t="s">
        <v>5174</v>
      </c>
      <c r="I192" s="345" t="s">
        <v>5114</v>
      </c>
      <c r="J192" s="345"/>
      <c r="K192" s="389"/>
    </row>
    <row r="193" spans="2:11" s="1" customFormat="1" ht="15" customHeight="1">
      <c r="B193" s="368"/>
      <c r="C193" s="352" t="s">
        <v>5175</v>
      </c>
      <c r="D193" s="345"/>
      <c r="E193" s="345"/>
      <c r="F193" s="367" t="s">
        <v>5085</v>
      </c>
      <c r="G193" s="345"/>
      <c r="H193" s="345" t="s">
        <v>5176</v>
      </c>
      <c r="I193" s="345" t="s">
        <v>5114</v>
      </c>
      <c r="J193" s="345"/>
      <c r="K193" s="389"/>
    </row>
    <row r="194" spans="2:11" s="1" customFormat="1" ht="15" customHeight="1">
      <c r="B194" s="395"/>
      <c r="C194" s="403"/>
      <c r="D194" s="377"/>
      <c r="E194" s="377"/>
      <c r="F194" s="377"/>
      <c r="G194" s="377"/>
      <c r="H194" s="377"/>
      <c r="I194" s="377"/>
      <c r="J194" s="377"/>
      <c r="K194" s="396"/>
    </row>
    <row r="195" spans="2:11" s="1" customFormat="1" ht="18.75" customHeight="1">
      <c r="B195" s="342"/>
      <c r="C195" s="345"/>
      <c r="D195" s="345"/>
      <c r="E195" s="345"/>
      <c r="F195" s="367"/>
      <c r="G195" s="345"/>
      <c r="H195" s="345"/>
      <c r="I195" s="345"/>
      <c r="J195" s="345"/>
      <c r="K195" s="342"/>
    </row>
    <row r="196" spans="2:11" s="1" customFormat="1" ht="18.75" customHeight="1">
      <c r="B196" s="342"/>
      <c r="C196" s="345"/>
      <c r="D196" s="345"/>
      <c r="E196" s="345"/>
      <c r="F196" s="367"/>
      <c r="G196" s="345"/>
      <c r="H196" s="345"/>
      <c r="I196" s="345"/>
      <c r="J196" s="345"/>
      <c r="K196" s="342"/>
    </row>
    <row r="197" spans="2:11" s="1" customFormat="1" ht="18.75" customHeight="1">
      <c r="B197" s="353"/>
      <c r="C197" s="353"/>
      <c r="D197" s="353"/>
      <c r="E197" s="353"/>
      <c r="F197" s="353"/>
      <c r="G197" s="353"/>
      <c r="H197" s="353"/>
      <c r="I197" s="353"/>
      <c r="J197" s="353"/>
      <c r="K197" s="353"/>
    </row>
    <row r="198" spans="2:11" s="1" customFormat="1" ht="13.5">
      <c r="B198" s="332"/>
      <c r="C198" s="333"/>
      <c r="D198" s="333"/>
      <c r="E198" s="333"/>
      <c r="F198" s="333"/>
      <c r="G198" s="333"/>
      <c r="H198" s="333"/>
      <c r="I198" s="333"/>
      <c r="J198" s="333"/>
      <c r="K198" s="334"/>
    </row>
    <row r="199" spans="2:11" s="1" customFormat="1" ht="21">
      <c r="B199" s="335"/>
      <c r="C199" s="336" t="s">
        <v>5177</v>
      </c>
      <c r="D199" s="336"/>
      <c r="E199" s="336"/>
      <c r="F199" s="336"/>
      <c r="G199" s="336"/>
      <c r="H199" s="336"/>
      <c r="I199" s="336"/>
      <c r="J199" s="336"/>
      <c r="K199" s="337"/>
    </row>
    <row r="200" spans="2:11" s="1" customFormat="1" ht="25.5" customHeight="1">
      <c r="B200" s="335"/>
      <c r="C200" s="404" t="s">
        <v>5178</v>
      </c>
      <c r="D200" s="404"/>
      <c r="E200" s="404"/>
      <c r="F200" s="404" t="s">
        <v>5179</v>
      </c>
      <c r="G200" s="405"/>
      <c r="H200" s="404" t="s">
        <v>5180</v>
      </c>
      <c r="I200" s="404"/>
      <c r="J200" s="404"/>
      <c r="K200" s="337"/>
    </row>
    <row r="201" spans="2:11" s="1" customFormat="1" ht="5.25" customHeight="1">
      <c r="B201" s="368"/>
      <c r="C201" s="365"/>
      <c r="D201" s="365"/>
      <c r="E201" s="365"/>
      <c r="F201" s="365"/>
      <c r="G201" s="345"/>
      <c r="H201" s="365"/>
      <c r="I201" s="365"/>
      <c r="J201" s="365"/>
      <c r="K201" s="389"/>
    </row>
    <row r="202" spans="2:11" s="1" customFormat="1" ht="15" customHeight="1">
      <c r="B202" s="368"/>
      <c r="C202" s="345" t="s">
        <v>5170</v>
      </c>
      <c r="D202" s="345"/>
      <c r="E202" s="345"/>
      <c r="F202" s="367" t="s">
        <v>41</v>
      </c>
      <c r="G202" s="345"/>
      <c r="H202" s="345" t="s">
        <v>5181</v>
      </c>
      <c r="I202" s="345"/>
      <c r="J202" s="345"/>
      <c r="K202" s="389"/>
    </row>
    <row r="203" spans="2:11" s="1" customFormat="1" ht="15" customHeight="1">
      <c r="B203" s="368"/>
      <c r="C203" s="374"/>
      <c r="D203" s="345"/>
      <c r="E203" s="345"/>
      <c r="F203" s="367" t="s">
        <v>42</v>
      </c>
      <c r="G203" s="345"/>
      <c r="H203" s="345" t="s">
        <v>5182</v>
      </c>
      <c r="I203" s="345"/>
      <c r="J203" s="345"/>
      <c r="K203" s="389"/>
    </row>
    <row r="204" spans="2:11" s="1" customFormat="1" ht="15" customHeight="1">
      <c r="B204" s="368"/>
      <c r="C204" s="374"/>
      <c r="D204" s="345"/>
      <c r="E204" s="345"/>
      <c r="F204" s="367" t="s">
        <v>45</v>
      </c>
      <c r="G204" s="345"/>
      <c r="H204" s="345" t="s">
        <v>5183</v>
      </c>
      <c r="I204" s="345"/>
      <c r="J204" s="345"/>
      <c r="K204" s="389"/>
    </row>
    <row r="205" spans="2:11" s="1" customFormat="1" ht="15" customHeight="1">
      <c r="B205" s="368"/>
      <c r="C205" s="345"/>
      <c r="D205" s="345"/>
      <c r="E205" s="345"/>
      <c r="F205" s="367" t="s">
        <v>43</v>
      </c>
      <c r="G205" s="345"/>
      <c r="H205" s="345" t="s">
        <v>5184</v>
      </c>
      <c r="I205" s="345"/>
      <c r="J205" s="345"/>
      <c r="K205" s="389"/>
    </row>
    <row r="206" spans="2:11" s="1" customFormat="1" ht="15" customHeight="1">
      <c r="B206" s="368"/>
      <c r="C206" s="345"/>
      <c r="D206" s="345"/>
      <c r="E206" s="345"/>
      <c r="F206" s="367" t="s">
        <v>44</v>
      </c>
      <c r="G206" s="345"/>
      <c r="H206" s="345" t="s">
        <v>5185</v>
      </c>
      <c r="I206" s="345"/>
      <c r="J206" s="345"/>
      <c r="K206" s="389"/>
    </row>
    <row r="207" spans="2:11" s="1" customFormat="1" ht="15" customHeight="1">
      <c r="B207" s="368"/>
      <c r="C207" s="345"/>
      <c r="D207" s="345"/>
      <c r="E207" s="345"/>
      <c r="F207" s="367"/>
      <c r="G207" s="345"/>
      <c r="H207" s="345"/>
      <c r="I207" s="345"/>
      <c r="J207" s="345"/>
      <c r="K207" s="389"/>
    </row>
    <row r="208" spans="2:11" s="1" customFormat="1" ht="15" customHeight="1">
      <c r="B208" s="368"/>
      <c r="C208" s="345" t="s">
        <v>5126</v>
      </c>
      <c r="D208" s="345"/>
      <c r="E208" s="345"/>
      <c r="F208" s="367" t="s">
        <v>76</v>
      </c>
      <c r="G208" s="345"/>
      <c r="H208" s="345" t="s">
        <v>5186</v>
      </c>
      <c r="I208" s="345"/>
      <c r="J208" s="345"/>
      <c r="K208" s="389"/>
    </row>
    <row r="209" spans="2:11" s="1" customFormat="1" ht="15" customHeight="1">
      <c r="B209" s="368"/>
      <c r="C209" s="374"/>
      <c r="D209" s="345"/>
      <c r="E209" s="345"/>
      <c r="F209" s="367" t="s">
        <v>5022</v>
      </c>
      <c r="G209" s="345"/>
      <c r="H209" s="345" t="s">
        <v>5023</v>
      </c>
      <c r="I209" s="345"/>
      <c r="J209" s="345"/>
      <c r="K209" s="389"/>
    </row>
    <row r="210" spans="2:11" s="1" customFormat="1" ht="15" customHeight="1">
      <c r="B210" s="368"/>
      <c r="C210" s="345"/>
      <c r="D210" s="345"/>
      <c r="E210" s="345"/>
      <c r="F210" s="367" t="s">
        <v>122</v>
      </c>
      <c r="G210" s="345"/>
      <c r="H210" s="345" t="s">
        <v>5187</v>
      </c>
      <c r="I210" s="345"/>
      <c r="J210" s="345"/>
      <c r="K210" s="389"/>
    </row>
    <row r="211" spans="2:11" s="1" customFormat="1" ht="15" customHeight="1">
      <c r="B211" s="406"/>
      <c r="C211" s="374"/>
      <c r="D211" s="374"/>
      <c r="E211" s="374"/>
      <c r="F211" s="367" t="s">
        <v>5024</v>
      </c>
      <c r="G211" s="352"/>
      <c r="H211" s="393" t="s">
        <v>5025</v>
      </c>
      <c r="I211" s="393"/>
      <c r="J211" s="393"/>
      <c r="K211" s="407"/>
    </row>
    <row r="212" spans="2:11" s="1" customFormat="1" ht="15" customHeight="1">
      <c r="B212" s="406"/>
      <c r="C212" s="374"/>
      <c r="D212" s="374"/>
      <c r="E212" s="374"/>
      <c r="F212" s="367" t="s">
        <v>5026</v>
      </c>
      <c r="G212" s="352"/>
      <c r="H212" s="393" t="s">
        <v>4307</v>
      </c>
      <c r="I212" s="393"/>
      <c r="J212" s="393"/>
      <c r="K212" s="407"/>
    </row>
    <row r="213" spans="2:11" s="1" customFormat="1" ht="15" customHeight="1">
      <c r="B213" s="406"/>
      <c r="C213" s="374"/>
      <c r="D213" s="374"/>
      <c r="E213" s="374"/>
      <c r="F213" s="408"/>
      <c r="G213" s="352"/>
      <c r="H213" s="409"/>
      <c r="I213" s="409"/>
      <c r="J213" s="409"/>
      <c r="K213" s="407"/>
    </row>
    <row r="214" spans="2:11" s="1" customFormat="1" ht="15" customHeight="1">
      <c r="B214" s="406"/>
      <c r="C214" s="345" t="s">
        <v>5150</v>
      </c>
      <c r="D214" s="374"/>
      <c r="E214" s="374"/>
      <c r="F214" s="367">
        <v>1</v>
      </c>
      <c r="G214" s="352"/>
      <c r="H214" s="393" t="s">
        <v>5188</v>
      </c>
      <c r="I214" s="393"/>
      <c r="J214" s="393"/>
      <c r="K214" s="407"/>
    </row>
    <row r="215" spans="2:11" s="1" customFormat="1" ht="15" customHeight="1">
      <c r="B215" s="406"/>
      <c r="C215" s="374"/>
      <c r="D215" s="374"/>
      <c r="E215" s="374"/>
      <c r="F215" s="367">
        <v>2</v>
      </c>
      <c r="G215" s="352"/>
      <c r="H215" s="393" t="s">
        <v>5189</v>
      </c>
      <c r="I215" s="393"/>
      <c r="J215" s="393"/>
      <c r="K215" s="407"/>
    </row>
    <row r="216" spans="2:11" s="1" customFormat="1" ht="15" customHeight="1">
      <c r="B216" s="406"/>
      <c r="C216" s="374"/>
      <c r="D216" s="374"/>
      <c r="E216" s="374"/>
      <c r="F216" s="367">
        <v>3</v>
      </c>
      <c r="G216" s="352"/>
      <c r="H216" s="393" t="s">
        <v>5190</v>
      </c>
      <c r="I216" s="393"/>
      <c r="J216" s="393"/>
      <c r="K216" s="407"/>
    </row>
    <row r="217" spans="2:11" s="1" customFormat="1" ht="15" customHeight="1">
      <c r="B217" s="406"/>
      <c r="C217" s="374"/>
      <c r="D217" s="374"/>
      <c r="E217" s="374"/>
      <c r="F217" s="367">
        <v>4</v>
      </c>
      <c r="G217" s="352"/>
      <c r="H217" s="393" t="s">
        <v>5191</v>
      </c>
      <c r="I217" s="393"/>
      <c r="J217" s="393"/>
      <c r="K217" s="407"/>
    </row>
    <row r="218" spans="2:11" s="1" customFormat="1" ht="12.75" customHeight="1">
      <c r="B218" s="410"/>
      <c r="C218" s="411"/>
      <c r="D218" s="411"/>
      <c r="E218" s="411"/>
      <c r="F218" s="411"/>
      <c r="G218" s="411"/>
      <c r="H218" s="411"/>
      <c r="I218" s="411"/>
      <c r="J218" s="411"/>
      <c r="K218" s="41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  <c r="AZ2" s="142" t="s">
        <v>127</v>
      </c>
      <c r="BA2" s="142" t="s">
        <v>19</v>
      </c>
      <c r="BB2" s="142" t="s">
        <v>128</v>
      </c>
      <c r="BC2" s="142" t="s">
        <v>129</v>
      </c>
      <c r="BD2" s="142" t="s">
        <v>83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  <c r="AZ3" s="142" t="s">
        <v>130</v>
      </c>
      <c r="BA3" s="142" t="s">
        <v>19</v>
      </c>
      <c r="BB3" s="142" t="s">
        <v>131</v>
      </c>
      <c r="BC3" s="142" t="s">
        <v>132</v>
      </c>
      <c r="BD3" s="142" t="s">
        <v>83</v>
      </c>
    </row>
    <row r="4" spans="2:5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  <c r="AZ4" s="142" t="s">
        <v>134</v>
      </c>
      <c r="BA4" s="142" t="s">
        <v>19</v>
      </c>
      <c r="BB4" s="142" t="s">
        <v>135</v>
      </c>
      <c r="BC4" s="142" t="s">
        <v>136</v>
      </c>
      <c r="BD4" s="142" t="s">
        <v>83</v>
      </c>
    </row>
    <row r="5" spans="2:56" s="1" customFormat="1" ht="6.95" customHeight="1">
      <c r="B5" s="22"/>
      <c r="I5" s="141"/>
      <c r="L5" s="22"/>
      <c r="AZ5" s="142" t="s">
        <v>137</v>
      </c>
      <c r="BA5" s="142" t="s">
        <v>19</v>
      </c>
      <c r="BB5" s="142" t="s">
        <v>135</v>
      </c>
      <c r="BC5" s="142" t="s">
        <v>138</v>
      </c>
      <c r="BD5" s="142" t="s">
        <v>83</v>
      </c>
    </row>
    <row r="6" spans="2:56" s="1" customFormat="1" ht="12" customHeight="1">
      <c r="B6" s="22"/>
      <c r="D6" s="148" t="s">
        <v>16</v>
      </c>
      <c r="I6" s="141"/>
      <c r="L6" s="22"/>
      <c r="AZ6" s="142" t="s">
        <v>139</v>
      </c>
      <c r="BA6" s="142" t="s">
        <v>19</v>
      </c>
      <c r="BB6" s="142" t="s">
        <v>135</v>
      </c>
      <c r="BC6" s="142" t="s">
        <v>140</v>
      </c>
      <c r="BD6" s="142" t="s">
        <v>83</v>
      </c>
    </row>
    <row r="7" spans="2:56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  <c r="AZ7" s="142" t="s">
        <v>141</v>
      </c>
      <c r="BA7" s="142" t="s">
        <v>19</v>
      </c>
      <c r="BB7" s="142" t="s">
        <v>135</v>
      </c>
      <c r="BC7" s="142" t="s">
        <v>142</v>
      </c>
      <c r="BD7" s="142" t="s">
        <v>83</v>
      </c>
    </row>
    <row r="8" spans="2:56" s="1" customFormat="1" ht="12" customHeight="1">
      <c r="B8" s="22"/>
      <c r="D8" s="148" t="s">
        <v>143</v>
      </c>
      <c r="I8" s="141"/>
      <c r="L8" s="22"/>
      <c r="AZ8" s="142" t="s">
        <v>144</v>
      </c>
      <c r="BA8" s="142" t="s">
        <v>19</v>
      </c>
      <c r="BB8" s="142" t="s">
        <v>135</v>
      </c>
      <c r="BC8" s="142" t="s">
        <v>145</v>
      </c>
      <c r="BD8" s="142" t="s">
        <v>83</v>
      </c>
    </row>
    <row r="9" spans="1:56" s="2" customFormat="1" ht="16.5" customHeight="1">
      <c r="A9" s="40"/>
      <c r="B9" s="46"/>
      <c r="C9" s="40"/>
      <c r="D9" s="40"/>
      <c r="E9" s="149" t="s">
        <v>146</v>
      </c>
      <c r="F9" s="40"/>
      <c r="G9" s="40"/>
      <c r="H9" s="40"/>
      <c r="I9" s="150"/>
      <c r="J9" s="40"/>
      <c r="K9" s="40"/>
      <c r="L9" s="15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2" t="s">
        <v>147</v>
      </c>
      <c r="BA9" s="142" t="s">
        <v>19</v>
      </c>
      <c r="BB9" s="142" t="s">
        <v>135</v>
      </c>
      <c r="BC9" s="142" t="s">
        <v>148</v>
      </c>
      <c r="BD9" s="142" t="s">
        <v>83</v>
      </c>
    </row>
    <row r="10" spans="1:56" s="2" customFormat="1" ht="12" customHeight="1">
      <c r="A10" s="40"/>
      <c r="B10" s="46"/>
      <c r="C10" s="40"/>
      <c r="D10" s="148" t="s">
        <v>149</v>
      </c>
      <c r="E10" s="40"/>
      <c r="F10" s="40"/>
      <c r="G10" s="40"/>
      <c r="H10" s="40"/>
      <c r="I10" s="150"/>
      <c r="J10" s="40"/>
      <c r="K10" s="40"/>
      <c r="L10" s="1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2" t="s">
        <v>150</v>
      </c>
      <c r="BA10" s="142" t="s">
        <v>19</v>
      </c>
      <c r="BB10" s="142" t="s">
        <v>135</v>
      </c>
      <c r="BC10" s="142" t="s">
        <v>151</v>
      </c>
      <c r="BD10" s="142" t="s">
        <v>83</v>
      </c>
    </row>
    <row r="11" spans="1:56" s="2" customFormat="1" ht="16.5" customHeight="1">
      <c r="A11" s="40"/>
      <c r="B11" s="46"/>
      <c r="C11" s="40"/>
      <c r="D11" s="40"/>
      <c r="E11" s="152" t="s">
        <v>152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2" t="s">
        <v>153</v>
      </c>
      <c r="BA11" s="142" t="s">
        <v>19</v>
      </c>
      <c r="BB11" s="142" t="s">
        <v>135</v>
      </c>
      <c r="BC11" s="142" t="s">
        <v>154</v>
      </c>
      <c r="BD11" s="142" t="s">
        <v>83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2" t="s">
        <v>155</v>
      </c>
      <c r="BA12" s="142" t="s">
        <v>19</v>
      </c>
      <c r="BB12" s="142" t="s">
        <v>135</v>
      </c>
      <c r="BC12" s="142" t="s">
        <v>156</v>
      </c>
      <c r="BD12" s="142" t="s">
        <v>83</v>
      </c>
    </row>
    <row r="13" spans="1:56" s="2" customFormat="1" ht="12" customHeight="1">
      <c r="A13" s="40"/>
      <c r="B13" s="46"/>
      <c r="C13" s="40"/>
      <c r="D13" s="148" t="s">
        <v>18</v>
      </c>
      <c r="E13" s="40"/>
      <c r="F13" s="135" t="s">
        <v>19</v>
      </c>
      <c r="G13" s="40"/>
      <c r="H13" s="40"/>
      <c r="I13" s="153" t="s">
        <v>20</v>
      </c>
      <c r="J13" s="135" t="s">
        <v>19</v>
      </c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2" t="s">
        <v>157</v>
      </c>
      <c r="BA13" s="142" t="s">
        <v>19</v>
      </c>
      <c r="BB13" s="142" t="s">
        <v>128</v>
      </c>
      <c r="BC13" s="142" t="s">
        <v>158</v>
      </c>
      <c r="BD13" s="142" t="s">
        <v>83</v>
      </c>
    </row>
    <row r="14" spans="1:56" s="2" customFormat="1" ht="12" customHeight="1">
      <c r="A14" s="40"/>
      <c r="B14" s="46"/>
      <c r="C14" s="40"/>
      <c r="D14" s="148" t="s">
        <v>21</v>
      </c>
      <c r="E14" s="40"/>
      <c r="F14" s="135" t="s">
        <v>22</v>
      </c>
      <c r="G14" s="40"/>
      <c r="H14" s="40"/>
      <c r="I14" s="153" t="s">
        <v>23</v>
      </c>
      <c r="J14" s="154" t="str">
        <f>'Rekapitulace stavby'!AN8</f>
        <v>17. 4. 2020</v>
      </c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2" t="s">
        <v>159</v>
      </c>
      <c r="BA14" s="142" t="s">
        <v>19</v>
      </c>
      <c r="BB14" s="142" t="s">
        <v>160</v>
      </c>
      <c r="BC14" s="142" t="s">
        <v>161</v>
      </c>
      <c r="BD14" s="142" t="s">
        <v>83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0"/>
      <c r="J15" s="40"/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2" t="s">
        <v>162</v>
      </c>
      <c r="BA15" s="142" t="s">
        <v>19</v>
      </c>
      <c r="BB15" s="142" t="s">
        <v>128</v>
      </c>
      <c r="BC15" s="142" t="s">
        <v>163</v>
      </c>
      <c r="BD15" s="142" t="s">
        <v>83</v>
      </c>
    </row>
    <row r="16" spans="1:56" s="2" customFormat="1" ht="12" customHeight="1">
      <c r="A16" s="40"/>
      <c r="B16" s="46"/>
      <c r="C16" s="40"/>
      <c r="D16" s="148" t="s">
        <v>25</v>
      </c>
      <c r="E16" s="40"/>
      <c r="F16" s="40"/>
      <c r="G16" s="40"/>
      <c r="H16" s="40"/>
      <c r="I16" s="153" t="s">
        <v>26</v>
      </c>
      <c r="J16" s="135" t="s">
        <v>19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2" t="s">
        <v>164</v>
      </c>
      <c r="BA16" s="142" t="s">
        <v>19</v>
      </c>
      <c r="BB16" s="142" t="s">
        <v>128</v>
      </c>
      <c r="BC16" s="142" t="s">
        <v>165</v>
      </c>
      <c r="BD16" s="142" t="s">
        <v>83</v>
      </c>
    </row>
    <row r="17" spans="1:56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3" t="s">
        <v>28</v>
      </c>
      <c r="J17" s="135" t="s">
        <v>19</v>
      </c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2" t="s">
        <v>166</v>
      </c>
      <c r="BA17" s="142" t="s">
        <v>19</v>
      </c>
      <c r="BB17" s="142" t="s">
        <v>128</v>
      </c>
      <c r="BC17" s="142" t="s">
        <v>167</v>
      </c>
      <c r="BD17" s="142" t="s">
        <v>83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0"/>
      <c r="J18" s="40"/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2" t="s">
        <v>168</v>
      </c>
      <c r="BA18" s="142" t="s">
        <v>19</v>
      </c>
      <c r="BB18" s="142" t="s">
        <v>169</v>
      </c>
      <c r="BC18" s="142" t="s">
        <v>170</v>
      </c>
      <c r="BD18" s="142" t="s">
        <v>83</v>
      </c>
    </row>
    <row r="19" spans="1:56" s="2" customFormat="1" ht="12" customHeight="1">
      <c r="A19" s="40"/>
      <c r="B19" s="46"/>
      <c r="C19" s="40"/>
      <c r="D19" s="148" t="s">
        <v>29</v>
      </c>
      <c r="E19" s="40"/>
      <c r="F19" s="40"/>
      <c r="G19" s="40"/>
      <c r="H19" s="40"/>
      <c r="I19" s="153" t="s">
        <v>26</v>
      </c>
      <c r="J19" s="35" t="str">
        <f>'Rekapitulace stavby'!AN13</f>
        <v>Vyplň údaj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2" t="s">
        <v>171</v>
      </c>
      <c r="BA19" s="142" t="s">
        <v>19</v>
      </c>
      <c r="BB19" s="142" t="s">
        <v>160</v>
      </c>
      <c r="BC19" s="142" t="s">
        <v>172</v>
      </c>
      <c r="BD19" s="142" t="s">
        <v>83</v>
      </c>
    </row>
    <row r="20" spans="1:56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3" t="s">
        <v>28</v>
      </c>
      <c r="J20" s="35" t="str">
        <f>'Rekapitulace stavby'!AN14</f>
        <v>Vyplň údaj</v>
      </c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2" t="s">
        <v>173</v>
      </c>
      <c r="BA20" s="142" t="s">
        <v>19</v>
      </c>
      <c r="BB20" s="142" t="s">
        <v>160</v>
      </c>
      <c r="BC20" s="142" t="s">
        <v>174</v>
      </c>
      <c r="BD20" s="142" t="s">
        <v>83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0"/>
      <c r="J21" s="40"/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2" t="s">
        <v>175</v>
      </c>
      <c r="BA21" s="142" t="s">
        <v>19</v>
      </c>
      <c r="BB21" s="142" t="s">
        <v>131</v>
      </c>
      <c r="BC21" s="142" t="s">
        <v>176</v>
      </c>
      <c r="BD21" s="142" t="s">
        <v>83</v>
      </c>
    </row>
    <row r="22" spans="1:56" s="2" customFormat="1" ht="12" customHeight="1">
      <c r="A22" s="40"/>
      <c r="B22" s="46"/>
      <c r="C22" s="40"/>
      <c r="D22" s="148" t="s">
        <v>31</v>
      </c>
      <c r="E22" s="40"/>
      <c r="F22" s="40"/>
      <c r="G22" s="40"/>
      <c r="H22" s="40"/>
      <c r="I22" s="153" t="s">
        <v>26</v>
      </c>
      <c r="J22" s="135" t="s">
        <v>19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2" t="s">
        <v>177</v>
      </c>
      <c r="BA22" s="142" t="s">
        <v>19</v>
      </c>
      <c r="BB22" s="142" t="s">
        <v>131</v>
      </c>
      <c r="BC22" s="142" t="s">
        <v>178</v>
      </c>
      <c r="BD22" s="142" t="s">
        <v>83</v>
      </c>
    </row>
    <row r="23" spans="1:56" s="2" customFormat="1" ht="18" customHeight="1">
      <c r="A23" s="40"/>
      <c r="B23" s="46"/>
      <c r="C23" s="40"/>
      <c r="D23" s="40"/>
      <c r="E23" s="135" t="s">
        <v>27</v>
      </c>
      <c r="F23" s="40"/>
      <c r="G23" s="40"/>
      <c r="H23" s="40"/>
      <c r="I23" s="153" t="s">
        <v>28</v>
      </c>
      <c r="J23" s="135" t="s">
        <v>19</v>
      </c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2" t="s">
        <v>179</v>
      </c>
      <c r="BA23" s="142" t="s">
        <v>19</v>
      </c>
      <c r="BB23" s="142" t="s">
        <v>128</v>
      </c>
      <c r="BC23" s="142" t="s">
        <v>180</v>
      </c>
      <c r="BD23" s="142" t="s">
        <v>83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0"/>
      <c r="J24" s="40"/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2" t="s">
        <v>181</v>
      </c>
      <c r="BA24" s="142" t="s">
        <v>19</v>
      </c>
      <c r="BB24" s="142" t="s">
        <v>131</v>
      </c>
      <c r="BC24" s="142" t="s">
        <v>182</v>
      </c>
      <c r="BD24" s="142" t="s">
        <v>83</v>
      </c>
    </row>
    <row r="25" spans="1:56" s="2" customFormat="1" ht="12" customHeight="1">
      <c r="A25" s="40"/>
      <c r="B25" s="46"/>
      <c r="C25" s="40"/>
      <c r="D25" s="148" t="s">
        <v>33</v>
      </c>
      <c r="E25" s="40"/>
      <c r="F25" s="40"/>
      <c r="G25" s="40"/>
      <c r="H25" s="40"/>
      <c r="I25" s="153" t="s">
        <v>26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2" t="s">
        <v>183</v>
      </c>
      <c r="BA25" s="142" t="s">
        <v>19</v>
      </c>
      <c r="BB25" s="142" t="s">
        <v>128</v>
      </c>
      <c r="BC25" s="142" t="s">
        <v>184</v>
      </c>
      <c r="BD25" s="142" t="s">
        <v>83</v>
      </c>
    </row>
    <row r="26" spans="1:56" s="2" customFormat="1" ht="18" customHeight="1">
      <c r="A26" s="40"/>
      <c r="B26" s="46"/>
      <c r="C26" s="40"/>
      <c r="D26" s="40"/>
      <c r="E26" s="135" t="s">
        <v>27</v>
      </c>
      <c r="F26" s="40"/>
      <c r="G26" s="40"/>
      <c r="H26" s="40"/>
      <c r="I26" s="153" t="s">
        <v>28</v>
      </c>
      <c r="J26" s="135" t="s">
        <v>19</v>
      </c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2" t="s">
        <v>185</v>
      </c>
      <c r="BA26" s="142" t="s">
        <v>19</v>
      </c>
      <c r="BB26" s="142" t="s">
        <v>128</v>
      </c>
      <c r="BC26" s="142" t="s">
        <v>186</v>
      </c>
      <c r="BD26" s="142" t="s">
        <v>83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0"/>
      <c r="J27" s="40"/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2" t="s">
        <v>187</v>
      </c>
      <c r="BA27" s="142" t="s">
        <v>19</v>
      </c>
      <c r="BB27" s="142" t="s">
        <v>128</v>
      </c>
      <c r="BC27" s="142" t="s">
        <v>188</v>
      </c>
      <c r="BD27" s="142" t="s">
        <v>83</v>
      </c>
    </row>
    <row r="28" spans="1:56" s="2" customFormat="1" ht="12" customHeight="1">
      <c r="A28" s="40"/>
      <c r="B28" s="46"/>
      <c r="C28" s="40"/>
      <c r="D28" s="148" t="s">
        <v>34</v>
      </c>
      <c r="E28" s="40"/>
      <c r="F28" s="40"/>
      <c r="G28" s="40"/>
      <c r="H28" s="40"/>
      <c r="I28" s="150"/>
      <c r="J28" s="40"/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2" t="s">
        <v>189</v>
      </c>
      <c r="BA28" s="142" t="s">
        <v>19</v>
      </c>
      <c r="BB28" s="142" t="s">
        <v>128</v>
      </c>
      <c r="BC28" s="142" t="s">
        <v>190</v>
      </c>
      <c r="BD28" s="142" t="s">
        <v>83</v>
      </c>
    </row>
    <row r="29" spans="1:56" s="8" customFormat="1" ht="16.5" customHeight="1">
      <c r="A29" s="155"/>
      <c r="B29" s="156"/>
      <c r="C29" s="155"/>
      <c r="D29" s="155"/>
      <c r="E29" s="157" t="s">
        <v>19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Z29" s="160" t="s">
        <v>191</v>
      </c>
      <c r="BA29" s="160" t="s">
        <v>19</v>
      </c>
      <c r="BB29" s="160" t="s">
        <v>128</v>
      </c>
      <c r="BC29" s="160" t="s">
        <v>192</v>
      </c>
      <c r="BD29" s="160" t="s">
        <v>83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2" t="s">
        <v>193</v>
      </c>
      <c r="BA30" s="142" t="s">
        <v>19</v>
      </c>
      <c r="BB30" s="142" t="s">
        <v>128</v>
      </c>
      <c r="BC30" s="142" t="s">
        <v>194</v>
      </c>
      <c r="BD30" s="142" t="s">
        <v>83</v>
      </c>
    </row>
    <row r="31" spans="1:56" s="2" customFormat="1" ht="6.95" customHeight="1">
      <c r="A31" s="40"/>
      <c r="B31" s="46"/>
      <c r="C31" s="40"/>
      <c r="D31" s="161"/>
      <c r="E31" s="161"/>
      <c r="F31" s="161"/>
      <c r="G31" s="161"/>
      <c r="H31" s="161"/>
      <c r="I31" s="162"/>
      <c r="J31" s="161"/>
      <c r="K31" s="161"/>
      <c r="L31" s="15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2" t="s">
        <v>195</v>
      </c>
      <c r="BA31" s="142" t="s">
        <v>19</v>
      </c>
      <c r="BB31" s="142" t="s">
        <v>135</v>
      </c>
      <c r="BC31" s="142" t="s">
        <v>196</v>
      </c>
      <c r="BD31" s="142" t="s">
        <v>83</v>
      </c>
    </row>
    <row r="32" spans="1:56" s="2" customFormat="1" ht="25.4" customHeight="1">
      <c r="A32" s="40"/>
      <c r="B32" s="46"/>
      <c r="C32" s="40"/>
      <c r="D32" s="163" t="s">
        <v>36</v>
      </c>
      <c r="E32" s="40"/>
      <c r="F32" s="40"/>
      <c r="G32" s="40"/>
      <c r="H32" s="40"/>
      <c r="I32" s="150"/>
      <c r="J32" s="164">
        <f>ROUND(J111,2)</f>
        <v>0</v>
      </c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2" t="s">
        <v>197</v>
      </c>
      <c r="BA32" s="142" t="s">
        <v>19</v>
      </c>
      <c r="BB32" s="142" t="s">
        <v>135</v>
      </c>
      <c r="BC32" s="142" t="s">
        <v>198</v>
      </c>
      <c r="BD32" s="142" t="s">
        <v>83</v>
      </c>
    </row>
    <row r="33" spans="1:56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2" t="s">
        <v>199</v>
      </c>
      <c r="BA33" s="142" t="s">
        <v>19</v>
      </c>
      <c r="BB33" s="142" t="s">
        <v>128</v>
      </c>
      <c r="BC33" s="142" t="s">
        <v>200</v>
      </c>
      <c r="BD33" s="142" t="s">
        <v>83</v>
      </c>
    </row>
    <row r="34" spans="1:56" s="2" customFormat="1" ht="14.4" customHeight="1">
      <c r="A34" s="40"/>
      <c r="B34" s="46"/>
      <c r="C34" s="40"/>
      <c r="D34" s="40"/>
      <c r="E34" s="40"/>
      <c r="F34" s="165" t="s">
        <v>38</v>
      </c>
      <c r="G34" s="40"/>
      <c r="H34" s="40"/>
      <c r="I34" s="166" t="s">
        <v>37</v>
      </c>
      <c r="J34" s="165" t="s">
        <v>39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2" t="s">
        <v>201</v>
      </c>
      <c r="BA34" s="142" t="s">
        <v>19</v>
      </c>
      <c r="BB34" s="142" t="s">
        <v>135</v>
      </c>
      <c r="BC34" s="142" t="s">
        <v>202</v>
      </c>
      <c r="BD34" s="142" t="s">
        <v>83</v>
      </c>
    </row>
    <row r="35" spans="1:56" s="2" customFormat="1" ht="14.4" customHeight="1">
      <c r="A35" s="40"/>
      <c r="B35" s="46"/>
      <c r="C35" s="40"/>
      <c r="D35" s="167" t="s">
        <v>40</v>
      </c>
      <c r="E35" s="148" t="s">
        <v>41</v>
      </c>
      <c r="F35" s="168">
        <f>ROUND((SUM(BE111:BE2069)),2)</f>
        <v>0</v>
      </c>
      <c r="G35" s="40"/>
      <c r="H35" s="40"/>
      <c r="I35" s="169">
        <v>0.21</v>
      </c>
      <c r="J35" s="168">
        <f>ROUND(((SUM(BE111:BE2069))*I35),2)</f>
        <v>0</v>
      </c>
      <c r="K35" s="4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2" t="s">
        <v>203</v>
      </c>
      <c r="BA35" s="142" t="s">
        <v>19</v>
      </c>
      <c r="BB35" s="142" t="s">
        <v>135</v>
      </c>
      <c r="BC35" s="142" t="s">
        <v>204</v>
      </c>
      <c r="BD35" s="142" t="s">
        <v>83</v>
      </c>
    </row>
    <row r="36" spans="1:56" s="2" customFormat="1" ht="14.4" customHeight="1">
      <c r="A36" s="40"/>
      <c r="B36" s="46"/>
      <c r="C36" s="40"/>
      <c r="D36" s="40"/>
      <c r="E36" s="148" t="s">
        <v>42</v>
      </c>
      <c r="F36" s="168">
        <f>ROUND((SUM(BF111:BF2069)),2)</f>
        <v>0</v>
      </c>
      <c r="G36" s="40"/>
      <c r="H36" s="40"/>
      <c r="I36" s="169">
        <v>0.15</v>
      </c>
      <c r="J36" s="168">
        <f>ROUND(((SUM(BF111:BF2069))*I36),2)</f>
        <v>0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2" t="s">
        <v>205</v>
      </c>
      <c r="BA36" s="142" t="s">
        <v>19</v>
      </c>
      <c r="BB36" s="142" t="s">
        <v>128</v>
      </c>
      <c r="BC36" s="142" t="s">
        <v>206</v>
      </c>
      <c r="BD36" s="142" t="s">
        <v>83</v>
      </c>
    </row>
    <row r="37" spans="1:56" s="2" customFormat="1" ht="14.4" customHeight="1" hidden="1">
      <c r="A37" s="40"/>
      <c r="B37" s="46"/>
      <c r="C37" s="40"/>
      <c r="D37" s="40"/>
      <c r="E37" s="148" t="s">
        <v>43</v>
      </c>
      <c r="F37" s="168">
        <f>ROUND((SUM(BG111:BG2069)),2)</f>
        <v>0</v>
      </c>
      <c r="G37" s="40"/>
      <c r="H37" s="40"/>
      <c r="I37" s="169">
        <v>0.21</v>
      </c>
      <c r="J37" s="168">
        <f>0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2" t="s">
        <v>207</v>
      </c>
      <c r="BA37" s="142" t="s">
        <v>19</v>
      </c>
      <c r="BB37" s="142" t="s">
        <v>128</v>
      </c>
      <c r="BC37" s="142" t="s">
        <v>208</v>
      </c>
      <c r="BD37" s="142" t="s">
        <v>83</v>
      </c>
    </row>
    <row r="38" spans="1:56" s="2" customFormat="1" ht="14.4" customHeight="1" hidden="1">
      <c r="A38" s="40"/>
      <c r="B38" s="46"/>
      <c r="C38" s="40"/>
      <c r="D38" s="40"/>
      <c r="E38" s="148" t="s">
        <v>44</v>
      </c>
      <c r="F38" s="168">
        <f>ROUND((SUM(BH111:BH2069)),2)</f>
        <v>0</v>
      </c>
      <c r="G38" s="40"/>
      <c r="H38" s="40"/>
      <c r="I38" s="169">
        <v>0.15</v>
      </c>
      <c r="J38" s="168">
        <f>0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2" t="s">
        <v>209</v>
      </c>
      <c r="BA38" s="142" t="s">
        <v>19</v>
      </c>
      <c r="BB38" s="142" t="s">
        <v>135</v>
      </c>
      <c r="BC38" s="142" t="s">
        <v>210</v>
      </c>
      <c r="BD38" s="142" t="s">
        <v>83</v>
      </c>
    </row>
    <row r="39" spans="1:56" s="2" customFormat="1" ht="14.4" customHeight="1" hidden="1">
      <c r="A39" s="40"/>
      <c r="B39" s="46"/>
      <c r="C39" s="40"/>
      <c r="D39" s="40"/>
      <c r="E39" s="148" t="s">
        <v>45</v>
      </c>
      <c r="F39" s="168">
        <f>ROUND((SUM(BI111:BI2069)),2)</f>
        <v>0</v>
      </c>
      <c r="G39" s="40"/>
      <c r="H39" s="40"/>
      <c r="I39" s="169">
        <v>0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2" t="s">
        <v>211</v>
      </c>
      <c r="BA39" s="142" t="s">
        <v>19</v>
      </c>
      <c r="BB39" s="142" t="s">
        <v>128</v>
      </c>
      <c r="BC39" s="142" t="s">
        <v>212</v>
      </c>
      <c r="BD39" s="142" t="s">
        <v>83</v>
      </c>
    </row>
    <row r="40" spans="1:56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0"/>
      <c r="J40" s="40"/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2" t="s">
        <v>213</v>
      </c>
      <c r="BA40" s="142" t="s">
        <v>19</v>
      </c>
      <c r="BB40" s="142" t="s">
        <v>135</v>
      </c>
      <c r="BC40" s="142" t="s">
        <v>214</v>
      </c>
      <c r="BD40" s="142" t="s">
        <v>83</v>
      </c>
    </row>
    <row r="41" spans="1:56" s="2" customFormat="1" ht="25.4" customHeight="1">
      <c r="A41" s="40"/>
      <c r="B41" s="46"/>
      <c r="C41" s="170"/>
      <c r="D41" s="171" t="s">
        <v>46</v>
      </c>
      <c r="E41" s="172"/>
      <c r="F41" s="172"/>
      <c r="G41" s="173" t="s">
        <v>47</v>
      </c>
      <c r="H41" s="174" t="s">
        <v>48</v>
      </c>
      <c r="I41" s="175"/>
      <c r="J41" s="176">
        <f>SUM(J32:J39)</f>
        <v>0</v>
      </c>
      <c r="K41" s="177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Z41" s="142" t="s">
        <v>215</v>
      </c>
      <c r="BA41" s="142" t="s">
        <v>19</v>
      </c>
      <c r="BB41" s="142" t="s">
        <v>135</v>
      </c>
      <c r="BC41" s="142" t="s">
        <v>216</v>
      </c>
      <c r="BD41" s="142" t="s">
        <v>83</v>
      </c>
    </row>
    <row r="42" spans="1:56" s="2" customFormat="1" ht="14.4" customHeight="1">
      <c r="A42" s="40"/>
      <c r="B42" s="178"/>
      <c r="C42" s="179"/>
      <c r="D42" s="179"/>
      <c r="E42" s="179"/>
      <c r="F42" s="179"/>
      <c r="G42" s="179"/>
      <c r="H42" s="179"/>
      <c r="I42" s="180"/>
      <c r="J42" s="179"/>
      <c r="K42" s="179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Z42" s="142" t="s">
        <v>217</v>
      </c>
      <c r="BA42" s="142" t="s">
        <v>19</v>
      </c>
      <c r="BB42" s="142" t="s">
        <v>128</v>
      </c>
      <c r="BC42" s="142" t="s">
        <v>218</v>
      </c>
      <c r="BD42" s="142" t="s">
        <v>83</v>
      </c>
    </row>
    <row r="43" spans="52:56" ht="12">
      <c r="AZ43" s="142" t="s">
        <v>219</v>
      </c>
      <c r="BA43" s="142" t="s">
        <v>19</v>
      </c>
      <c r="BB43" s="142" t="s">
        <v>135</v>
      </c>
      <c r="BC43" s="142" t="s">
        <v>220</v>
      </c>
      <c r="BD43" s="142" t="s">
        <v>83</v>
      </c>
    </row>
    <row r="44" spans="52:56" ht="12">
      <c r="AZ44" s="142" t="s">
        <v>221</v>
      </c>
      <c r="BA44" s="142" t="s">
        <v>19</v>
      </c>
      <c r="BB44" s="142" t="s">
        <v>135</v>
      </c>
      <c r="BC44" s="142" t="s">
        <v>222</v>
      </c>
      <c r="BD44" s="142" t="s">
        <v>83</v>
      </c>
    </row>
    <row r="45" spans="52:56" ht="12">
      <c r="AZ45" s="142" t="s">
        <v>223</v>
      </c>
      <c r="BA45" s="142" t="s">
        <v>19</v>
      </c>
      <c r="BB45" s="142" t="s">
        <v>128</v>
      </c>
      <c r="BC45" s="142" t="s">
        <v>224</v>
      </c>
      <c r="BD45" s="142" t="s">
        <v>83</v>
      </c>
    </row>
    <row r="46" spans="1:56" s="2" customFormat="1" ht="6.95" customHeight="1">
      <c r="A46" s="40"/>
      <c r="B46" s="181"/>
      <c r="C46" s="182"/>
      <c r="D46" s="182"/>
      <c r="E46" s="182"/>
      <c r="F46" s="182"/>
      <c r="G46" s="182"/>
      <c r="H46" s="182"/>
      <c r="I46" s="183"/>
      <c r="J46" s="182"/>
      <c r="K46" s="182"/>
      <c r="L46" s="15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Z46" s="142" t="s">
        <v>225</v>
      </c>
      <c r="BA46" s="142" t="s">
        <v>19</v>
      </c>
      <c r="BB46" s="142" t="s">
        <v>128</v>
      </c>
      <c r="BC46" s="142" t="s">
        <v>226</v>
      </c>
      <c r="BD46" s="142" t="s">
        <v>83</v>
      </c>
    </row>
    <row r="47" spans="1:56" s="2" customFormat="1" ht="24.95" customHeight="1">
      <c r="A47" s="40"/>
      <c r="B47" s="41"/>
      <c r="C47" s="25" t="s">
        <v>227</v>
      </c>
      <c r="D47" s="42"/>
      <c r="E47" s="42"/>
      <c r="F47" s="42"/>
      <c r="G47" s="42"/>
      <c r="H47" s="42"/>
      <c r="I47" s="150"/>
      <c r="J47" s="42"/>
      <c r="K47" s="42"/>
      <c r="L47" s="15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Z47" s="142" t="s">
        <v>228</v>
      </c>
      <c r="BA47" s="142" t="s">
        <v>19</v>
      </c>
      <c r="BB47" s="142" t="s">
        <v>135</v>
      </c>
      <c r="BC47" s="142" t="s">
        <v>229</v>
      </c>
      <c r="BD47" s="142" t="s">
        <v>83</v>
      </c>
    </row>
    <row r="48" spans="1:56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50"/>
      <c r="J48" s="42"/>
      <c r="K48" s="4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Z48" s="142" t="s">
        <v>230</v>
      </c>
      <c r="BA48" s="142" t="s">
        <v>19</v>
      </c>
      <c r="BB48" s="142" t="s">
        <v>135</v>
      </c>
      <c r="BC48" s="142" t="s">
        <v>231</v>
      </c>
      <c r="BD48" s="142" t="s">
        <v>83</v>
      </c>
    </row>
    <row r="49" spans="1:56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Z49" s="142" t="s">
        <v>232</v>
      </c>
      <c r="BA49" s="142" t="s">
        <v>19</v>
      </c>
      <c r="BB49" s="142" t="s">
        <v>128</v>
      </c>
      <c r="BC49" s="142" t="s">
        <v>233</v>
      </c>
      <c r="BD49" s="142" t="s">
        <v>83</v>
      </c>
    </row>
    <row r="50" spans="1:56" s="2" customFormat="1" ht="16.5" customHeight="1">
      <c r="A50" s="40"/>
      <c r="B50" s="41"/>
      <c r="C50" s="42"/>
      <c r="D50" s="42"/>
      <c r="E50" s="184" t="str">
        <f>E7</f>
        <v>Rekonstrukce BD 244</v>
      </c>
      <c r="F50" s="34"/>
      <c r="G50" s="34"/>
      <c r="H50" s="34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Z50" s="142" t="s">
        <v>234</v>
      </c>
      <c r="BA50" s="142" t="s">
        <v>19</v>
      </c>
      <c r="BB50" s="142" t="s">
        <v>135</v>
      </c>
      <c r="BC50" s="142" t="s">
        <v>235</v>
      </c>
      <c r="BD50" s="142" t="s">
        <v>83</v>
      </c>
    </row>
    <row r="51" spans="2:56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141"/>
      <c r="J51" s="24"/>
      <c r="K51" s="24"/>
      <c r="L51" s="22"/>
      <c r="AZ51" s="142" t="s">
        <v>236</v>
      </c>
      <c r="BA51" s="142" t="s">
        <v>19</v>
      </c>
      <c r="BB51" s="142" t="s">
        <v>135</v>
      </c>
      <c r="BC51" s="142" t="s">
        <v>151</v>
      </c>
      <c r="BD51" s="142" t="s">
        <v>83</v>
      </c>
    </row>
    <row r="52" spans="1:56" s="2" customFormat="1" ht="16.5" customHeight="1">
      <c r="A52" s="40"/>
      <c r="B52" s="41"/>
      <c r="C52" s="42"/>
      <c r="D52" s="42"/>
      <c r="E52" s="184" t="s">
        <v>146</v>
      </c>
      <c r="F52" s="42"/>
      <c r="G52" s="42"/>
      <c r="H52" s="42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Z52" s="142" t="s">
        <v>237</v>
      </c>
      <c r="BA52" s="142" t="s">
        <v>19</v>
      </c>
      <c r="BB52" s="142" t="s">
        <v>160</v>
      </c>
      <c r="BC52" s="142" t="s">
        <v>238</v>
      </c>
      <c r="BD52" s="142" t="s">
        <v>83</v>
      </c>
    </row>
    <row r="53" spans="1:56" s="2" customFormat="1" ht="12" customHeight="1">
      <c r="A53" s="40"/>
      <c r="B53" s="41"/>
      <c r="C53" s="34" t="s">
        <v>149</v>
      </c>
      <c r="D53" s="42"/>
      <c r="E53" s="42"/>
      <c r="F53" s="42"/>
      <c r="G53" s="42"/>
      <c r="H53" s="42"/>
      <c r="I53" s="150"/>
      <c r="J53" s="42"/>
      <c r="K53" s="42"/>
      <c r="L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Z53" s="142" t="s">
        <v>239</v>
      </c>
      <c r="BA53" s="142" t="s">
        <v>19</v>
      </c>
      <c r="BB53" s="142" t="s">
        <v>135</v>
      </c>
      <c r="BC53" s="142" t="s">
        <v>240</v>
      </c>
      <c r="BD53" s="142" t="s">
        <v>83</v>
      </c>
    </row>
    <row r="54" spans="1:56" s="2" customFormat="1" ht="16.5" customHeight="1">
      <c r="A54" s="40"/>
      <c r="B54" s="41"/>
      <c r="C54" s="42"/>
      <c r="D54" s="42"/>
      <c r="E54" s="71" t="str">
        <f>E11</f>
        <v>D.1.1 - Architektonicko-stavební část</v>
      </c>
      <c r="F54" s="42"/>
      <c r="G54" s="42"/>
      <c r="H54" s="42"/>
      <c r="I54" s="150"/>
      <c r="J54" s="42"/>
      <c r="K54" s="42"/>
      <c r="L54" s="15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Z54" s="142" t="s">
        <v>241</v>
      </c>
      <c r="BA54" s="142" t="s">
        <v>19</v>
      </c>
      <c r="BB54" s="142" t="s">
        <v>128</v>
      </c>
      <c r="BC54" s="142" t="s">
        <v>242</v>
      </c>
      <c r="BD54" s="142" t="s">
        <v>83</v>
      </c>
    </row>
    <row r="55" spans="1:56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50"/>
      <c r="J55" s="42"/>
      <c r="K55" s="42"/>
      <c r="L55" s="15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Z55" s="142" t="s">
        <v>243</v>
      </c>
      <c r="BA55" s="142" t="s">
        <v>19</v>
      </c>
      <c r="BB55" s="142" t="s">
        <v>128</v>
      </c>
      <c r="BC55" s="142" t="s">
        <v>244</v>
      </c>
      <c r="BD55" s="142" t="s">
        <v>83</v>
      </c>
    </row>
    <row r="56" spans="1: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Heřmanův Městec</v>
      </c>
      <c r="G56" s="42"/>
      <c r="H56" s="42"/>
      <c r="I56" s="153" t="s">
        <v>23</v>
      </c>
      <c r="J56" s="74" t="str">
        <f>IF(J14="","",J14)</f>
        <v>17. 4. 2020</v>
      </c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Z56" s="142" t="s">
        <v>245</v>
      </c>
      <c r="BA56" s="142" t="s">
        <v>19</v>
      </c>
      <c r="BB56" s="142" t="s">
        <v>160</v>
      </c>
      <c r="BC56" s="142" t="s">
        <v>246</v>
      </c>
      <c r="BD56" s="142" t="s">
        <v>83</v>
      </c>
    </row>
    <row r="57" spans="1:56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Z57" s="142" t="s">
        <v>247</v>
      </c>
      <c r="BA57" s="142" t="s">
        <v>19</v>
      </c>
      <c r="BB57" s="142" t="s">
        <v>135</v>
      </c>
      <c r="BC57" s="142" t="s">
        <v>248</v>
      </c>
      <c r="BD57" s="142" t="s">
        <v>83</v>
      </c>
    </row>
    <row r="58" spans="1:56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153" t="s">
        <v>31</v>
      </c>
      <c r="J58" s="38" t="str">
        <f>E23</f>
        <v xml:space="preserve"> </v>
      </c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Z58" s="142" t="s">
        <v>249</v>
      </c>
      <c r="BA58" s="142" t="s">
        <v>19</v>
      </c>
      <c r="BB58" s="142" t="s">
        <v>128</v>
      </c>
      <c r="BC58" s="142" t="s">
        <v>250</v>
      </c>
      <c r="BD58" s="142" t="s">
        <v>83</v>
      </c>
    </row>
    <row r="59" spans="1:56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3" t="s">
        <v>33</v>
      </c>
      <c r="J59" s="38" t="str">
        <f>E26</f>
        <v xml:space="preserve"> </v>
      </c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Z59" s="142" t="s">
        <v>251</v>
      </c>
      <c r="BA59" s="142" t="s">
        <v>19</v>
      </c>
      <c r="BB59" s="142" t="s">
        <v>135</v>
      </c>
      <c r="BC59" s="142" t="s">
        <v>252</v>
      </c>
      <c r="BD59" s="142" t="s">
        <v>83</v>
      </c>
    </row>
    <row r="60" spans="1:56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50"/>
      <c r="J60" s="42"/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Z60" s="142" t="s">
        <v>253</v>
      </c>
      <c r="BA60" s="142" t="s">
        <v>19</v>
      </c>
      <c r="BB60" s="142" t="s">
        <v>135</v>
      </c>
      <c r="BC60" s="142" t="s">
        <v>254</v>
      </c>
      <c r="BD60" s="142" t="s">
        <v>83</v>
      </c>
    </row>
    <row r="61" spans="1:56" s="2" customFormat="1" ht="29.25" customHeight="1">
      <c r="A61" s="40"/>
      <c r="B61" s="41"/>
      <c r="C61" s="185" t="s">
        <v>255</v>
      </c>
      <c r="D61" s="186"/>
      <c r="E61" s="186"/>
      <c r="F61" s="186"/>
      <c r="G61" s="186"/>
      <c r="H61" s="186"/>
      <c r="I61" s="187"/>
      <c r="J61" s="188" t="s">
        <v>256</v>
      </c>
      <c r="K61" s="186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Z61" s="142" t="s">
        <v>257</v>
      </c>
      <c r="BA61" s="142" t="s">
        <v>19</v>
      </c>
      <c r="BB61" s="142" t="s">
        <v>135</v>
      </c>
      <c r="BC61" s="142" t="s">
        <v>258</v>
      </c>
      <c r="BD61" s="142" t="s">
        <v>83</v>
      </c>
    </row>
    <row r="62" spans="1:56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50"/>
      <c r="J62" s="42"/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Z62" s="142" t="s">
        <v>259</v>
      </c>
      <c r="BA62" s="142" t="s">
        <v>19</v>
      </c>
      <c r="BB62" s="142" t="s">
        <v>135</v>
      </c>
      <c r="BC62" s="142" t="s">
        <v>260</v>
      </c>
      <c r="BD62" s="142" t="s">
        <v>83</v>
      </c>
    </row>
    <row r="63" spans="1:56" s="2" customFormat="1" ht="22.8" customHeight="1">
      <c r="A63" s="40"/>
      <c r="B63" s="41"/>
      <c r="C63" s="189" t="s">
        <v>68</v>
      </c>
      <c r="D63" s="42"/>
      <c r="E63" s="42"/>
      <c r="F63" s="42"/>
      <c r="G63" s="42"/>
      <c r="H63" s="42"/>
      <c r="I63" s="150"/>
      <c r="J63" s="104">
        <f>J111</f>
        <v>0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261</v>
      </c>
      <c r="AZ63" s="142" t="s">
        <v>262</v>
      </c>
      <c r="BA63" s="142" t="s">
        <v>19</v>
      </c>
      <c r="BB63" s="142" t="s">
        <v>135</v>
      </c>
      <c r="BC63" s="142" t="s">
        <v>263</v>
      </c>
      <c r="BD63" s="142" t="s">
        <v>83</v>
      </c>
    </row>
    <row r="64" spans="1:56" s="9" customFormat="1" ht="24.95" customHeight="1">
      <c r="A64" s="9"/>
      <c r="B64" s="190"/>
      <c r="C64" s="191"/>
      <c r="D64" s="192" t="s">
        <v>264</v>
      </c>
      <c r="E64" s="193"/>
      <c r="F64" s="193"/>
      <c r="G64" s="193"/>
      <c r="H64" s="193"/>
      <c r="I64" s="194"/>
      <c r="J64" s="195">
        <f>J112</f>
        <v>0</v>
      </c>
      <c r="K64" s="191"/>
      <c r="L64" s="19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Z64" s="197" t="s">
        <v>265</v>
      </c>
      <c r="BA64" s="197" t="s">
        <v>19</v>
      </c>
      <c r="BB64" s="197" t="s">
        <v>135</v>
      </c>
      <c r="BC64" s="197" t="s">
        <v>266</v>
      </c>
      <c r="BD64" s="197" t="s">
        <v>83</v>
      </c>
    </row>
    <row r="65" spans="1:56" s="10" customFormat="1" ht="19.9" customHeight="1">
      <c r="A65" s="10"/>
      <c r="B65" s="198"/>
      <c r="C65" s="127"/>
      <c r="D65" s="199" t="s">
        <v>267</v>
      </c>
      <c r="E65" s="200"/>
      <c r="F65" s="200"/>
      <c r="G65" s="200"/>
      <c r="H65" s="200"/>
      <c r="I65" s="201"/>
      <c r="J65" s="202">
        <f>J113</f>
        <v>0</v>
      </c>
      <c r="K65" s="127"/>
      <c r="L65" s="20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Z65" s="204" t="s">
        <v>268</v>
      </c>
      <c r="BA65" s="204" t="s">
        <v>19</v>
      </c>
      <c r="BB65" s="204" t="s">
        <v>135</v>
      </c>
      <c r="BC65" s="204" t="s">
        <v>269</v>
      </c>
      <c r="BD65" s="204" t="s">
        <v>83</v>
      </c>
    </row>
    <row r="66" spans="1:56" s="10" customFormat="1" ht="19.9" customHeight="1">
      <c r="A66" s="10"/>
      <c r="B66" s="198"/>
      <c r="C66" s="127"/>
      <c r="D66" s="199" t="s">
        <v>270</v>
      </c>
      <c r="E66" s="200"/>
      <c r="F66" s="200"/>
      <c r="G66" s="200"/>
      <c r="H66" s="200"/>
      <c r="I66" s="201"/>
      <c r="J66" s="202">
        <f>J152</f>
        <v>0</v>
      </c>
      <c r="K66" s="127"/>
      <c r="L66" s="20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Z66" s="204" t="s">
        <v>271</v>
      </c>
      <c r="BA66" s="204" t="s">
        <v>19</v>
      </c>
      <c r="BB66" s="204" t="s">
        <v>135</v>
      </c>
      <c r="BC66" s="204" t="s">
        <v>272</v>
      </c>
      <c r="BD66" s="204" t="s">
        <v>83</v>
      </c>
    </row>
    <row r="67" spans="1:56" s="10" customFormat="1" ht="19.9" customHeight="1">
      <c r="A67" s="10"/>
      <c r="B67" s="198"/>
      <c r="C67" s="127"/>
      <c r="D67" s="199" t="s">
        <v>273</v>
      </c>
      <c r="E67" s="200"/>
      <c r="F67" s="200"/>
      <c r="G67" s="200"/>
      <c r="H67" s="200"/>
      <c r="I67" s="201"/>
      <c r="J67" s="202">
        <f>J198</f>
        <v>0</v>
      </c>
      <c r="K67" s="127"/>
      <c r="L67" s="20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Z67" s="204" t="s">
        <v>274</v>
      </c>
      <c r="BA67" s="204" t="s">
        <v>19</v>
      </c>
      <c r="BB67" s="204" t="s">
        <v>131</v>
      </c>
      <c r="BC67" s="204" t="s">
        <v>275</v>
      </c>
      <c r="BD67" s="204" t="s">
        <v>83</v>
      </c>
    </row>
    <row r="68" spans="1:56" s="10" customFormat="1" ht="19.9" customHeight="1">
      <c r="A68" s="10"/>
      <c r="B68" s="198"/>
      <c r="C68" s="127"/>
      <c r="D68" s="199" t="s">
        <v>276</v>
      </c>
      <c r="E68" s="200"/>
      <c r="F68" s="200"/>
      <c r="G68" s="200"/>
      <c r="H68" s="200"/>
      <c r="I68" s="201"/>
      <c r="J68" s="202">
        <f>J263</f>
        <v>0</v>
      </c>
      <c r="K68" s="127"/>
      <c r="L68" s="20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Z68" s="204" t="s">
        <v>277</v>
      </c>
      <c r="BA68" s="204" t="s">
        <v>19</v>
      </c>
      <c r="BB68" s="204" t="s">
        <v>131</v>
      </c>
      <c r="BC68" s="204" t="s">
        <v>278</v>
      </c>
      <c r="BD68" s="204" t="s">
        <v>83</v>
      </c>
    </row>
    <row r="69" spans="1:56" s="10" customFormat="1" ht="19.9" customHeight="1">
      <c r="A69" s="10"/>
      <c r="B69" s="198"/>
      <c r="C69" s="127"/>
      <c r="D69" s="199" t="s">
        <v>279</v>
      </c>
      <c r="E69" s="200"/>
      <c r="F69" s="200"/>
      <c r="G69" s="200"/>
      <c r="H69" s="200"/>
      <c r="I69" s="201"/>
      <c r="J69" s="202">
        <f>J283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Z69" s="204" t="s">
        <v>280</v>
      </c>
      <c r="BA69" s="204" t="s">
        <v>19</v>
      </c>
      <c r="BB69" s="204" t="s">
        <v>131</v>
      </c>
      <c r="BC69" s="204" t="s">
        <v>281</v>
      </c>
      <c r="BD69" s="204" t="s">
        <v>83</v>
      </c>
    </row>
    <row r="70" spans="1:56" s="10" customFormat="1" ht="19.9" customHeight="1">
      <c r="A70" s="10"/>
      <c r="B70" s="198"/>
      <c r="C70" s="127"/>
      <c r="D70" s="199" t="s">
        <v>282</v>
      </c>
      <c r="E70" s="200"/>
      <c r="F70" s="200"/>
      <c r="G70" s="200"/>
      <c r="H70" s="200"/>
      <c r="I70" s="201"/>
      <c r="J70" s="202">
        <f>J305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Z70" s="204" t="s">
        <v>283</v>
      </c>
      <c r="BA70" s="204" t="s">
        <v>19</v>
      </c>
      <c r="BB70" s="204" t="s">
        <v>131</v>
      </c>
      <c r="BC70" s="204" t="s">
        <v>284</v>
      </c>
      <c r="BD70" s="204" t="s">
        <v>83</v>
      </c>
    </row>
    <row r="71" spans="1:56" s="10" customFormat="1" ht="19.9" customHeight="1">
      <c r="A71" s="10"/>
      <c r="B71" s="198"/>
      <c r="C71" s="127"/>
      <c r="D71" s="199" t="s">
        <v>285</v>
      </c>
      <c r="E71" s="200"/>
      <c r="F71" s="200"/>
      <c r="G71" s="200"/>
      <c r="H71" s="200"/>
      <c r="I71" s="201"/>
      <c r="J71" s="202">
        <f>J640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Z71" s="204" t="s">
        <v>286</v>
      </c>
      <c r="BA71" s="204" t="s">
        <v>19</v>
      </c>
      <c r="BB71" s="204" t="s">
        <v>128</v>
      </c>
      <c r="BC71" s="204" t="s">
        <v>287</v>
      </c>
      <c r="BD71" s="204" t="s">
        <v>83</v>
      </c>
    </row>
    <row r="72" spans="1:56" s="10" customFormat="1" ht="19.9" customHeight="1">
      <c r="A72" s="10"/>
      <c r="B72" s="198"/>
      <c r="C72" s="127"/>
      <c r="D72" s="199" t="s">
        <v>288</v>
      </c>
      <c r="E72" s="200"/>
      <c r="F72" s="200"/>
      <c r="G72" s="200"/>
      <c r="H72" s="200"/>
      <c r="I72" s="201"/>
      <c r="J72" s="202">
        <f>J1049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Z72" s="204" t="s">
        <v>289</v>
      </c>
      <c r="BA72" s="204" t="s">
        <v>19</v>
      </c>
      <c r="BB72" s="204" t="s">
        <v>160</v>
      </c>
      <c r="BC72" s="204" t="s">
        <v>77</v>
      </c>
      <c r="BD72" s="204" t="s">
        <v>83</v>
      </c>
    </row>
    <row r="73" spans="1:31" s="10" customFormat="1" ht="19.9" customHeight="1">
      <c r="A73" s="10"/>
      <c r="B73" s="198"/>
      <c r="C73" s="127"/>
      <c r="D73" s="199" t="s">
        <v>290</v>
      </c>
      <c r="E73" s="200"/>
      <c r="F73" s="200"/>
      <c r="G73" s="200"/>
      <c r="H73" s="200"/>
      <c r="I73" s="201"/>
      <c r="J73" s="202">
        <f>J1093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90"/>
      <c r="C74" s="191"/>
      <c r="D74" s="192" t="s">
        <v>291</v>
      </c>
      <c r="E74" s="193"/>
      <c r="F74" s="193"/>
      <c r="G74" s="193"/>
      <c r="H74" s="193"/>
      <c r="I74" s="194"/>
      <c r="J74" s="195">
        <f>J1096</f>
        <v>0</v>
      </c>
      <c r="K74" s="191"/>
      <c r="L74" s="196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98"/>
      <c r="C75" s="127"/>
      <c r="D75" s="199" t="s">
        <v>292</v>
      </c>
      <c r="E75" s="200"/>
      <c r="F75" s="200"/>
      <c r="G75" s="200"/>
      <c r="H75" s="200"/>
      <c r="I75" s="201"/>
      <c r="J75" s="202">
        <f>J1097</f>
        <v>0</v>
      </c>
      <c r="K75" s="127"/>
      <c r="L75" s="20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8"/>
      <c r="C76" s="127"/>
      <c r="D76" s="199" t="s">
        <v>293</v>
      </c>
      <c r="E76" s="200"/>
      <c r="F76" s="200"/>
      <c r="G76" s="200"/>
      <c r="H76" s="200"/>
      <c r="I76" s="201"/>
      <c r="J76" s="202">
        <f>J1150</f>
        <v>0</v>
      </c>
      <c r="K76" s="127"/>
      <c r="L76" s="20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8"/>
      <c r="C77" s="127"/>
      <c r="D77" s="199" t="s">
        <v>294</v>
      </c>
      <c r="E77" s="200"/>
      <c r="F77" s="200"/>
      <c r="G77" s="200"/>
      <c r="H77" s="200"/>
      <c r="I77" s="201"/>
      <c r="J77" s="202">
        <f>J1215</f>
        <v>0</v>
      </c>
      <c r="K77" s="127"/>
      <c r="L77" s="20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8"/>
      <c r="C78" s="127"/>
      <c r="D78" s="199" t="s">
        <v>295</v>
      </c>
      <c r="E78" s="200"/>
      <c r="F78" s="200"/>
      <c r="G78" s="200"/>
      <c r="H78" s="200"/>
      <c r="I78" s="201"/>
      <c r="J78" s="202">
        <f>J1366</f>
        <v>0</v>
      </c>
      <c r="K78" s="127"/>
      <c r="L78" s="20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8"/>
      <c r="C79" s="127"/>
      <c r="D79" s="199" t="s">
        <v>296</v>
      </c>
      <c r="E79" s="200"/>
      <c r="F79" s="200"/>
      <c r="G79" s="200"/>
      <c r="H79" s="200"/>
      <c r="I79" s="201"/>
      <c r="J79" s="202">
        <f>J1434</f>
        <v>0</v>
      </c>
      <c r="K79" s="127"/>
      <c r="L79" s="20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8"/>
      <c r="C80" s="127"/>
      <c r="D80" s="199" t="s">
        <v>297</v>
      </c>
      <c r="E80" s="200"/>
      <c r="F80" s="200"/>
      <c r="G80" s="200"/>
      <c r="H80" s="200"/>
      <c r="I80" s="201"/>
      <c r="J80" s="202">
        <f>J1502</f>
        <v>0</v>
      </c>
      <c r="K80" s="127"/>
      <c r="L80" s="20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8"/>
      <c r="C81" s="127"/>
      <c r="D81" s="199" t="s">
        <v>298</v>
      </c>
      <c r="E81" s="200"/>
      <c r="F81" s="200"/>
      <c r="G81" s="200"/>
      <c r="H81" s="200"/>
      <c r="I81" s="201"/>
      <c r="J81" s="202">
        <f>J1512</f>
        <v>0</v>
      </c>
      <c r="K81" s="127"/>
      <c r="L81" s="20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8"/>
      <c r="C82" s="127"/>
      <c r="D82" s="199" t="s">
        <v>299</v>
      </c>
      <c r="E82" s="200"/>
      <c r="F82" s="200"/>
      <c r="G82" s="200"/>
      <c r="H82" s="200"/>
      <c r="I82" s="201"/>
      <c r="J82" s="202">
        <f>J1606</f>
        <v>0</v>
      </c>
      <c r="K82" s="127"/>
      <c r="L82" s="20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8"/>
      <c r="C83" s="127"/>
      <c r="D83" s="199" t="s">
        <v>300</v>
      </c>
      <c r="E83" s="200"/>
      <c r="F83" s="200"/>
      <c r="G83" s="200"/>
      <c r="H83" s="200"/>
      <c r="I83" s="201"/>
      <c r="J83" s="202">
        <f>J1640</f>
        <v>0</v>
      </c>
      <c r="K83" s="127"/>
      <c r="L83" s="20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8"/>
      <c r="C84" s="127"/>
      <c r="D84" s="199" t="s">
        <v>301</v>
      </c>
      <c r="E84" s="200"/>
      <c r="F84" s="200"/>
      <c r="G84" s="200"/>
      <c r="H84" s="200"/>
      <c r="I84" s="201"/>
      <c r="J84" s="202">
        <f>J1727</f>
        <v>0</v>
      </c>
      <c r="K84" s="127"/>
      <c r="L84" s="20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8"/>
      <c r="C85" s="127"/>
      <c r="D85" s="199" t="s">
        <v>302</v>
      </c>
      <c r="E85" s="200"/>
      <c r="F85" s="200"/>
      <c r="G85" s="200"/>
      <c r="H85" s="200"/>
      <c r="I85" s="201"/>
      <c r="J85" s="202">
        <f>J1830</f>
        <v>0</v>
      </c>
      <c r="K85" s="127"/>
      <c r="L85" s="203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98"/>
      <c r="C86" s="127"/>
      <c r="D86" s="199" t="s">
        <v>303</v>
      </c>
      <c r="E86" s="200"/>
      <c r="F86" s="200"/>
      <c r="G86" s="200"/>
      <c r="H86" s="200"/>
      <c r="I86" s="201"/>
      <c r="J86" s="202">
        <f>J1855</f>
        <v>0</v>
      </c>
      <c r="K86" s="127"/>
      <c r="L86" s="20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98"/>
      <c r="C87" s="127"/>
      <c r="D87" s="199" t="s">
        <v>304</v>
      </c>
      <c r="E87" s="200"/>
      <c r="F87" s="200"/>
      <c r="G87" s="200"/>
      <c r="H87" s="200"/>
      <c r="I87" s="201"/>
      <c r="J87" s="202">
        <f>J1970</f>
        <v>0</v>
      </c>
      <c r="K87" s="127"/>
      <c r="L87" s="20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98"/>
      <c r="C88" s="127"/>
      <c r="D88" s="199" t="s">
        <v>305</v>
      </c>
      <c r="E88" s="200"/>
      <c r="F88" s="200"/>
      <c r="G88" s="200"/>
      <c r="H88" s="200"/>
      <c r="I88" s="201"/>
      <c r="J88" s="202">
        <f>J1979</f>
        <v>0</v>
      </c>
      <c r="K88" s="127"/>
      <c r="L88" s="20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98"/>
      <c r="C89" s="127"/>
      <c r="D89" s="199" t="s">
        <v>306</v>
      </c>
      <c r="E89" s="200"/>
      <c r="F89" s="200"/>
      <c r="G89" s="200"/>
      <c r="H89" s="200"/>
      <c r="I89" s="201"/>
      <c r="J89" s="202">
        <f>J1986</f>
        <v>0</v>
      </c>
      <c r="K89" s="127"/>
      <c r="L89" s="20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2" customFormat="1" ht="21.8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180"/>
      <c r="J91" s="62"/>
      <c r="K91" s="6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5" spans="1:31" s="2" customFormat="1" ht="6.95" customHeight="1">
      <c r="A95" s="40"/>
      <c r="B95" s="63"/>
      <c r="C95" s="64"/>
      <c r="D95" s="64"/>
      <c r="E95" s="64"/>
      <c r="F95" s="64"/>
      <c r="G95" s="64"/>
      <c r="H95" s="64"/>
      <c r="I95" s="183"/>
      <c r="J95" s="64"/>
      <c r="K95" s="64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4.95" customHeight="1">
      <c r="A96" s="40"/>
      <c r="B96" s="41"/>
      <c r="C96" s="25" t="s">
        <v>307</v>
      </c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50"/>
      <c r="J97" s="42"/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16</v>
      </c>
      <c r="D98" s="42"/>
      <c r="E98" s="42"/>
      <c r="F98" s="42"/>
      <c r="G98" s="42"/>
      <c r="H98" s="42"/>
      <c r="I98" s="150"/>
      <c r="J98" s="42"/>
      <c r="K98" s="42"/>
      <c r="L98" s="15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6.5" customHeight="1">
      <c r="A99" s="40"/>
      <c r="B99" s="41"/>
      <c r="C99" s="42"/>
      <c r="D99" s="42"/>
      <c r="E99" s="184" t="str">
        <f>E7</f>
        <v>Rekonstrukce BD 244</v>
      </c>
      <c r="F99" s="34"/>
      <c r="G99" s="34"/>
      <c r="H99" s="34"/>
      <c r="I99" s="150"/>
      <c r="J99" s="42"/>
      <c r="K99" s="42"/>
      <c r="L99" s="151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2:12" s="1" customFormat="1" ht="12" customHeight="1">
      <c r="B100" s="23"/>
      <c r="C100" s="34" t="s">
        <v>143</v>
      </c>
      <c r="D100" s="24"/>
      <c r="E100" s="24"/>
      <c r="F100" s="24"/>
      <c r="G100" s="24"/>
      <c r="H100" s="24"/>
      <c r="I100" s="141"/>
      <c r="J100" s="24"/>
      <c r="K100" s="24"/>
      <c r="L100" s="22"/>
    </row>
    <row r="101" spans="1:31" s="2" customFormat="1" ht="16.5" customHeight="1">
      <c r="A101" s="40"/>
      <c r="B101" s="41"/>
      <c r="C101" s="42"/>
      <c r="D101" s="42"/>
      <c r="E101" s="184" t="s">
        <v>146</v>
      </c>
      <c r="F101" s="42"/>
      <c r="G101" s="42"/>
      <c r="H101" s="42"/>
      <c r="I101" s="150"/>
      <c r="J101" s="42"/>
      <c r="K101" s="42"/>
      <c r="L101" s="151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149</v>
      </c>
      <c r="D102" s="42"/>
      <c r="E102" s="42"/>
      <c r="F102" s="42"/>
      <c r="G102" s="42"/>
      <c r="H102" s="42"/>
      <c r="I102" s="150"/>
      <c r="J102" s="42"/>
      <c r="K102" s="42"/>
      <c r="L102" s="151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E11</f>
        <v>D.1.1 - Architektonicko-stavební část</v>
      </c>
      <c r="F103" s="42"/>
      <c r="G103" s="42"/>
      <c r="H103" s="42"/>
      <c r="I103" s="150"/>
      <c r="J103" s="42"/>
      <c r="K103" s="42"/>
      <c r="L103" s="151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150"/>
      <c r="J104" s="42"/>
      <c r="K104" s="42"/>
      <c r="L104" s="151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21</v>
      </c>
      <c r="D105" s="42"/>
      <c r="E105" s="42"/>
      <c r="F105" s="29" t="str">
        <f>F14</f>
        <v>Heřmanův Městec</v>
      </c>
      <c r="G105" s="42"/>
      <c r="H105" s="42"/>
      <c r="I105" s="153" t="s">
        <v>23</v>
      </c>
      <c r="J105" s="74" t="str">
        <f>IF(J14="","",J14)</f>
        <v>17. 4. 2020</v>
      </c>
      <c r="K105" s="42"/>
      <c r="L105" s="151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150"/>
      <c r="J106" s="42"/>
      <c r="K106" s="42"/>
      <c r="L106" s="151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25</v>
      </c>
      <c r="D107" s="42"/>
      <c r="E107" s="42"/>
      <c r="F107" s="29" t="str">
        <f>E17</f>
        <v xml:space="preserve"> </v>
      </c>
      <c r="G107" s="42"/>
      <c r="H107" s="42"/>
      <c r="I107" s="153" t="s">
        <v>31</v>
      </c>
      <c r="J107" s="38" t="str">
        <f>E23</f>
        <v xml:space="preserve"> </v>
      </c>
      <c r="K107" s="42"/>
      <c r="L107" s="151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5.15" customHeight="1">
      <c r="A108" s="40"/>
      <c r="B108" s="41"/>
      <c r="C108" s="34" t="s">
        <v>29</v>
      </c>
      <c r="D108" s="42"/>
      <c r="E108" s="42"/>
      <c r="F108" s="29" t="str">
        <f>IF(E20="","",E20)</f>
        <v>Vyplň údaj</v>
      </c>
      <c r="G108" s="42"/>
      <c r="H108" s="42"/>
      <c r="I108" s="153" t="s">
        <v>33</v>
      </c>
      <c r="J108" s="38" t="str">
        <f>E26</f>
        <v xml:space="preserve"> </v>
      </c>
      <c r="K108" s="42"/>
      <c r="L108" s="151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150"/>
      <c r="J109" s="42"/>
      <c r="K109" s="42"/>
      <c r="L109" s="151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205"/>
      <c r="B110" s="206"/>
      <c r="C110" s="207" t="s">
        <v>308</v>
      </c>
      <c r="D110" s="208" t="s">
        <v>55</v>
      </c>
      <c r="E110" s="208" t="s">
        <v>51</v>
      </c>
      <c r="F110" s="208" t="s">
        <v>52</v>
      </c>
      <c r="G110" s="208" t="s">
        <v>309</v>
      </c>
      <c r="H110" s="208" t="s">
        <v>310</v>
      </c>
      <c r="I110" s="209" t="s">
        <v>311</v>
      </c>
      <c r="J110" s="208" t="s">
        <v>256</v>
      </c>
      <c r="K110" s="210" t="s">
        <v>312</v>
      </c>
      <c r="L110" s="211"/>
      <c r="M110" s="94" t="s">
        <v>19</v>
      </c>
      <c r="N110" s="95" t="s">
        <v>40</v>
      </c>
      <c r="O110" s="95" t="s">
        <v>313</v>
      </c>
      <c r="P110" s="95" t="s">
        <v>314</v>
      </c>
      <c r="Q110" s="95" t="s">
        <v>315</v>
      </c>
      <c r="R110" s="95" t="s">
        <v>316</v>
      </c>
      <c r="S110" s="95" t="s">
        <v>317</v>
      </c>
      <c r="T110" s="96" t="s">
        <v>318</v>
      </c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</row>
    <row r="111" spans="1:63" s="2" customFormat="1" ht="22.8" customHeight="1">
      <c r="A111" s="40"/>
      <c r="B111" s="41"/>
      <c r="C111" s="101" t="s">
        <v>319</v>
      </c>
      <c r="D111" s="42"/>
      <c r="E111" s="42"/>
      <c r="F111" s="42"/>
      <c r="G111" s="42"/>
      <c r="H111" s="42"/>
      <c r="I111" s="150"/>
      <c r="J111" s="212">
        <f>BK111</f>
        <v>0</v>
      </c>
      <c r="K111" s="42"/>
      <c r="L111" s="46"/>
      <c r="M111" s="97"/>
      <c r="N111" s="213"/>
      <c r="O111" s="98"/>
      <c r="P111" s="214">
        <f>P112+P1096</f>
        <v>0</v>
      </c>
      <c r="Q111" s="98"/>
      <c r="R111" s="214">
        <f>R112+R1096</f>
        <v>452.27976935000004</v>
      </c>
      <c r="S111" s="98"/>
      <c r="T111" s="215">
        <f>T112+T1096</f>
        <v>423.574125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69</v>
      </c>
      <c r="AU111" s="19" t="s">
        <v>261</v>
      </c>
      <c r="BK111" s="216">
        <f>BK112+BK1096</f>
        <v>0</v>
      </c>
    </row>
    <row r="112" spans="1:63" s="12" customFormat="1" ht="25.9" customHeight="1">
      <c r="A112" s="12"/>
      <c r="B112" s="217"/>
      <c r="C112" s="218"/>
      <c r="D112" s="219" t="s">
        <v>69</v>
      </c>
      <c r="E112" s="220" t="s">
        <v>320</v>
      </c>
      <c r="F112" s="220" t="s">
        <v>321</v>
      </c>
      <c r="G112" s="218"/>
      <c r="H112" s="218"/>
      <c r="I112" s="221"/>
      <c r="J112" s="222">
        <f>BK112</f>
        <v>0</v>
      </c>
      <c r="K112" s="218"/>
      <c r="L112" s="223"/>
      <c r="M112" s="224"/>
      <c r="N112" s="225"/>
      <c r="O112" s="225"/>
      <c r="P112" s="226">
        <f>P113+P152+P198+P263+P283+P305+P640+P1049+P1093</f>
        <v>0</v>
      </c>
      <c r="Q112" s="225"/>
      <c r="R112" s="226">
        <f>R113+R152+R198+R263+R283+R305+R640+R1049+R1093</f>
        <v>272.11671459</v>
      </c>
      <c r="S112" s="225"/>
      <c r="T112" s="227">
        <f>T113+T152+T198+T263+T283+T305+T640+T1049+T1093</f>
        <v>372.41909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8" t="s">
        <v>77</v>
      </c>
      <c r="AT112" s="229" t="s">
        <v>69</v>
      </c>
      <c r="AU112" s="229" t="s">
        <v>70</v>
      </c>
      <c r="AY112" s="228" t="s">
        <v>322</v>
      </c>
      <c r="BK112" s="230">
        <f>BK113+BK152+BK198+BK263+BK283+BK305+BK640+BK1049+BK1093</f>
        <v>0</v>
      </c>
    </row>
    <row r="113" spans="1:63" s="12" customFormat="1" ht="22.8" customHeight="1">
      <c r="A113" s="12"/>
      <c r="B113" s="217"/>
      <c r="C113" s="218"/>
      <c r="D113" s="219" t="s">
        <v>69</v>
      </c>
      <c r="E113" s="231" t="s">
        <v>77</v>
      </c>
      <c r="F113" s="231" t="s">
        <v>323</v>
      </c>
      <c r="G113" s="218"/>
      <c r="H113" s="218"/>
      <c r="I113" s="221"/>
      <c r="J113" s="232">
        <f>BK113</f>
        <v>0</v>
      </c>
      <c r="K113" s="218"/>
      <c r="L113" s="223"/>
      <c r="M113" s="224"/>
      <c r="N113" s="225"/>
      <c r="O113" s="225"/>
      <c r="P113" s="226">
        <f>SUM(P114:P151)</f>
        <v>0</v>
      </c>
      <c r="Q113" s="225"/>
      <c r="R113" s="226">
        <f>SUM(R114:R151)</f>
        <v>0</v>
      </c>
      <c r="S113" s="225"/>
      <c r="T113" s="227">
        <f>SUM(T114:T151)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28" t="s">
        <v>77</v>
      </c>
      <c r="AT113" s="229" t="s">
        <v>69</v>
      </c>
      <c r="AU113" s="229" t="s">
        <v>77</v>
      </c>
      <c r="AY113" s="228" t="s">
        <v>322</v>
      </c>
      <c r="BK113" s="230">
        <f>SUM(BK114:BK151)</f>
        <v>0</v>
      </c>
    </row>
    <row r="114" spans="1:65" s="2" customFormat="1" ht="21.75" customHeight="1">
      <c r="A114" s="40"/>
      <c r="B114" s="41"/>
      <c r="C114" s="233" t="s">
        <v>77</v>
      </c>
      <c r="D114" s="233" t="s">
        <v>324</v>
      </c>
      <c r="E114" s="234" t="s">
        <v>325</v>
      </c>
      <c r="F114" s="235" t="s">
        <v>326</v>
      </c>
      <c r="G114" s="236" t="s">
        <v>131</v>
      </c>
      <c r="H114" s="237">
        <v>8.805</v>
      </c>
      <c r="I114" s="238"/>
      <c r="J114" s="239">
        <f>ROUND(I114*H114,2)</f>
        <v>0</v>
      </c>
      <c r="K114" s="235" t="s">
        <v>327</v>
      </c>
      <c r="L114" s="46"/>
      <c r="M114" s="240" t="s">
        <v>19</v>
      </c>
      <c r="N114" s="241" t="s">
        <v>42</v>
      </c>
      <c r="O114" s="86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4" t="s">
        <v>328</v>
      </c>
      <c r="AT114" s="244" t="s">
        <v>324</v>
      </c>
      <c r="AU114" s="244" t="s">
        <v>83</v>
      </c>
      <c r="AY114" s="19" t="s">
        <v>322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19" t="s">
        <v>83</v>
      </c>
      <c r="BK114" s="245">
        <f>ROUND(I114*H114,2)</f>
        <v>0</v>
      </c>
      <c r="BL114" s="19" t="s">
        <v>328</v>
      </c>
      <c r="BM114" s="244" t="s">
        <v>329</v>
      </c>
    </row>
    <row r="115" spans="1:47" s="2" customFormat="1" ht="12">
      <c r="A115" s="40"/>
      <c r="B115" s="41"/>
      <c r="C115" s="42"/>
      <c r="D115" s="246" t="s">
        <v>330</v>
      </c>
      <c r="E115" s="42"/>
      <c r="F115" s="247" t="s">
        <v>331</v>
      </c>
      <c r="G115" s="42"/>
      <c r="H115" s="42"/>
      <c r="I115" s="150"/>
      <c r="J115" s="42"/>
      <c r="K115" s="42"/>
      <c r="L115" s="46"/>
      <c r="M115" s="248"/>
      <c r="N115" s="24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330</v>
      </c>
      <c r="AU115" s="19" t="s">
        <v>83</v>
      </c>
    </row>
    <row r="116" spans="1:51" s="13" customFormat="1" ht="12">
      <c r="A116" s="13"/>
      <c r="B116" s="250"/>
      <c r="C116" s="251"/>
      <c r="D116" s="246" t="s">
        <v>332</v>
      </c>
      <c r="E116" s="252" t="s">
        <v>277</v>
      </c>
      <c r="F116" s="253" t="s">
        <v>333</v>
      </c>
      <c r="G116" s="251"/>
      <c r="H116" s="254">
        <v>2.805</v>
      </c>
      <c r="I116" s="255"/>
      <c r="J116" s="251"/>
      <c r="K116" s="251"/>
      <c r="L116" s="256"/>
      <c r="M116" s="257"/>
      <c r="N116" s="258"/>
      <c r="O116" s="258"/>
      <c r="P116" s="258"/>
      <c r="Q116" s="258"/>
      <c r="R116" s="258"/>
      <c r="S116" s="258"/>
      <c r="T116" s="25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60" t="s">
        <v>332</v>
      </c>
      <c r="AU116" s="260" t="s">
        <v>83</v>
      </c>
      <c r="AV116" s="13" t="s">
        <v>83</v>
      </c>
      <c r="AW116" s="13" t="s">
        <v>32</v>
      </c>
      <c r="AX116" s="13" t="s">
        <v>70</v>
      </c>
      <c r="AY116" s="260" t="s">
        <v>322</v>
      </c>
    </row>
    <row r="117" spans="1:51" s="13" customFormat="1" ht="12">
      <c r="A117" s="13"/>
      <c r="B117" s="250"/>
      <c r="C117" s="251"/>
      <c r="D117" s="246" t="s">
        <v>332</v>
      </c>
      <c r="E117" s="252" t="s">
        <v>274</v>
      </c>
      <c r="F117" s="253" t="s">
        <v>334</v>
      </c>
      <c r="G117" s="251"/>
      <c r="H117" s="254">
        <v>6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60" t="s">
        <v>332</v>
      </c>
      <c r="AU117" s="260" t="s">
        <v>83</v>
      </c>
      <c r="AV117" s="13" t="s">
        <v>83</v>
      </c>
      <c r="AW117" s="13" t="s">
        <v>32</v>
      </c>
      <c r="AX117" s="13" t="s">
        <v>70</v>
      </c>
      <c r="AY117" s="260" t="s">
        <v>322</v>
      </c>
    </row>
    <row r="118" spans="1:51" s="14" customFormat="1" ht="12">
      <c r="A118" s="14"/>
      <c r="B118" s="261"/>
      <c r="C118" s="262"/>
      <c r="D118" s="246" t="s">
        <v>332</v>
      </c>
      <c r="E118" s="263" t="s">
        <v>335</v>
      </c>
      <c r="F118" s="264" t="s">
        <v>336</v>
      </c>
      <c r="G118" s="262"/>
      <c r="H118" s="265">
        <v>8.805</v>
      </c>
      <c r="I118" s="266"/>
      <c r="J118" s="262"/>
      <c r="K118" s="262"/>
      <c r="L118" s="267"/>
      <c r="M118" s="268"/>
      <c r="N118" s="269"/>
      <c r="O118" s="269"/>
      <c r="P118" s="269"/>
      <c r="Q118" s="269"/>
      <c r="R118" s="269"/>
      <c r="S118" s="269"/>
      <c r="T118" s="27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71" t="s">
        <v>332</v>
      </c>
      <c r="AU118" s="271" t="s">
        <v>83</v>
      </c>
      <c r="AV118" s="14" t="s">
        <v>328</v>
      </c>
      <c r="AW118" s="14" t="s">
        <v>32</v>
      </c>
      <c r="AX118" s="14" t="s">
        <v>77</v>
      </c>
      <c r="AY118" s="271" t="s">
        <v>322</v>
      </c>
    </row>
    <row r="119" spans="1:65" s="2" customFormat="1" ht="16.5" customHeight="1">
      <c r="A119" s="40"/>
      <c r="B119" s="41"/>
      <c r="C119" s="233" t="s">
        <v>83</v>
      </c>
      <c r="D119" s="233" t="s">
        <v>324</v>
      </c>
      <c r="E119" s="234" t="s">
        <v>337</v>
      </c>
      <c r="F119" s="235" t="s">
        <v>338</v>
      </c>
      <c r="G119" s="236" t="s">
        <v>131</v>
      </c>
      <c r="H119" s="237">
        <v>20</v>
      </c>
      <c r="I119" s="238"/>
      <c r="J119" s="239">
        <f>ROUND(I119*H119,2)</f>
        <v>0</v>
      </c>
      <c r="K119" s="235" t="s">
        <v>327</v>
      </c>
      <c r="L119" s="46"/>
      <c r="M119" s="240" t="s">
        <v>19</v>
      </c>
      <c r="N119" s="241" t="s">
        <v>42</v>
      </c>
      <c r="O119" s="86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4" t="s">
        <v>328</v>
      </c>
      <c r="AT119" s="244" t="s">
        <v>324</v>
      </c>
      <c r="AU119" s="244" t="s">
        <v>83</v>
      </c>
      <c r="AY119" s="19" t="s">
        <v>322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19" t="s">
        <v>83</v>
      </c>
      <c r="BK119" s="245">
        <f>ROUND(I119*H119,2)</f>
        <v>0</v>
      </c>
      <c r="BL119" s="19" t="s">
        <v>328</v>
      </c>
      <c r="BM119" s="244" t="s">
        <v>339</v>
      </c>
    </row>
    <row r="120" spans="1:47" s="2" customFormat="1" ht="12">
      <c r="A120" s="40"/>
      <c r="B120" s="41"/>
      <c r="C120" s="42"/>
      <c r="D120" s="246" t="s">
        <v>330</v>
      </c>
      <c r="E120" s="42"/>
      <c r="F120" s="247" t="s">
        <v>340</v>
      </c>
      <c r="G120" s="42"/>
      <c r="H120" s="42"/>
      <c r="I120" s="150"/>
      <c r="J120" s="42"/>
      <c r="K120" s="42"/>
      <c r="L120" s="46"/>
      <c r="M120" s="248"/>
      <c r="N120" s="249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330</v>
      </c>
      <c r="AU120" s="19" t="s">
        <v>83</v>
      </c>
    </row>
    <row r="121" spans="1:51" s="13" customFormat="1" ht="12">
      <c r="A121" s="13"/>
      <c r="B121" s="250"/>
      <c r="C121" s="251"/>
      <c r="D121" s="246" t="s">
        <v>332</v>
      </c>
      <c r="E121" s="252" t="s">
        <v>280</v>
      </c>
      <c r="F121" s="253" t="s">
        <v>341</v>
      </c>
      <c r="G121" s="251"/>
      <c r="H121" s="254">
        <v>13.7</v>
      </c>
      <c r="I121" s="255"/>
      <c r="J121" s="251"/>
      <c r="K121" s="251"/>
      <c r="L121" s="256"/>
      <c r="M121" s="257"/>
      <c r="N121" s="258"/>
      <c r="O121" s="258"/>
      <c r="P121" s="258"/>
      <c r="Q121" s="258"/>
      <c r="R121" s="258"/>
      <c r="S121" s="258"/>
      <c r="T121" s="25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60" t="s">
        <v>332</v>
      </c>
      <c r="AU121" s="260" t="s">
        <v>83</v>
      </c>
      <c r="AV121" s="13" t="s">
        <v>83</v>
      </c>
      <c r="AW121" s="13" t="s">
        <v>32</v>
      </c>
      <c r="AX121" s="13" t="s">
        <v>70</v>
      </c>
      <c r="AY121" s="260" t="s">
        <v>322</v>
      </c>
    </row>
    <row r="122" spans="1:51" s="13" customFormat="1" ht="12">
      <c r="A122" s="13"/>
      <c r="B122" s="250"/>
      <c r="C122" s="251"/>
      <c r="D122" s="246" t="s">
        <v>332</v>
      </c>
      <c r="E122" s="252" t="s">
        <v>283</v>
      </c>
      <c r="F122" s="253" t="s">
        <v>342</v>
      </c>
      <c r="G122" s="251"/>
      <c r="H122" s="254">
        <v>6.3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60" t="s">
        <v>332</v>
      </c>
      <c r="AU122" s="260" t="s">
        <v>83</v>
      </c>
      <c r="AV122" s="13" t="s">
        <v>83</v>
      </c>
      <c r="AW122" s="13" t="s">
        <v>32</v>
      </c>
      <c r="AX122" s="13" t="s">
        <v>70</v>
      </c>
      <c r="AY122" s="260" t="s">
        <v>322</v>
      </c>
    </row>
    <row r="123" spans="1:51" s="14" customFormat="1" ht="12">
      <c r="A123" s="14"/>
      <c r="B123" s="261"/>
      <c r="C123" s="262"/>
      <c r="D123" s="246" t="s">
        <v>332</v>
      </c>
      <c r="E123" s="263" t="s">
        <v>19</v>
      </c>
      <c r="F123" s="264" t="s">
        <v>336</v>
      </c>
      <c r="G123" s="262"/>
      <c r="H123" s="265">
        <v>20</v>
      </c>
      <c r="I123" s="266"/>
      <c r="J123" s="262"/>
      <c r="K123" s="262"/>
      <c r="L123" s="267"/>
      <c r="M123" s="268"/>
      <c r="N123" s="269"/>
      <c r="O123" s="269"/>
      <c r="P123" s="269"/>
      <c r="Q123" s="269"/>
      <c r="R123" s="269"/>
      <c r="S123" s="269"/>
      <c r="T123" s="27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71" t="s">
        <v>332</v>
      </c>
      <c r="AU123" s="271" t="s">
        <v>83</v>
      </c>
      <c r="AV123" s="14" t="s">
        <v>328</v>
      </c>
      <c r="AW123" s="14" t="s">
        <v>32</v>
      </c>
      <c r="AX123" s="14" t="s">
        <v>77</v>
      </c>
      <c r="AY123" s="271" t="s">
        <v>322</v>
      </c>
    </row>
    <row r="124" spans="1:65" s="2" customFormat="1" ht="21.75" customHeight="1">
      <c r="A124" s="40"/>
      <c r="B124" s="41"/>
      <c r="C124" s="233" t="s">
        <v>93</v>
      </c>
      <c r="D124" s="233" t="s">
        <v>324</v>
      </c>
      <c r="E124" s="234" t="s">
        <v>343</v>
      </c>
      <c r="F124" s="235" t="s">
        <v>344</v>
      </c>
      <c r="G124" s="236" t="s">
        <v>131</v>
      </c>
      <c r="H124" s="237">
        <v>13.7</v>
      </c>
      <c r="I124" s="238"/>
      <c r="J124" s="239">
        <f>ROUND(I124*H124,2)</f>
        <v>0</v>
      </c>
      <c r="K124" s="235" t="s">
        <v>327</v>
      </c>
      <c r="L124" s="46"/>
      <c r="M124" s="240" t="s">
        <v>19</v>
      </c>
      <c r="N124" s="241" t="s">
        <v>42</v>
      </c>
      <c r="O124" s="86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4" t="s">
        <v>328</v>
      </c>
      <c r="AT124" s="244" t="s">
        <v>324</v>
      </c>
      <c r="AU124" s="244" t="s">
        <v>83</v>
      </c>
      <c r="AY124" s="19" t="s">
        <v>322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19" t="s">
        <v>83</v>
      </c>
      <c r="BK124" s="245">
        <f>ROUND(I124*H124,2)</f>
        <v>0</v>
      </c>
      <c r="BL124" s="19" t="s">
        <v>328</v>
      </c>
      <c r="BM124" s="244" t="s">
        <v>345</v>
      </c>
    </row>
    <row r="125" spans="1:47" s="2" customFormat="1" ht="12">
      <c r="A125" s="40"/>
      <c r="B125" s="41"/>
      <c r="C125" s="42"/>
      <c r="D125" s="246" t="s">
        <v>330</v>
      </c>
      <c r="E125" s="42"/>
      <c r="F125" s="247" t="s">
        <v>346</v>
      </c>
      <c r="G125" s="42"/>
      <c r="H125" s="42"/>
      <c r="I125" s="150"/>
      <c r="J125" s="42"/>
      <c r="K125" s="42"/>
      <c r="L125" s="46"/>
      <c r="M125" s="248"/>
      <c r="N125" s="24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330</v>
      </c>
      <c r="AU125" s="19" t="s">
        <v>83</v>
      </c>
    </row>
    <row r="126" spans="1:51" s="13" customFormat="1" ht="12">
      <c r="A126" s="13"/>
      <c r="B126" s="250"/>
      <c r="C126" s="251"/>
      <c r="D126" s="246" t="s">
        <v>332</v>
      </c>
      <c r="E126" s="252" t="s">
        <v>19</v>
      </c>
      <c r="F126" s="253" t="s">
        <v>280</v>
      </c>
      <c r="G126" s="251"/>
      <c r="H126" s="254">
        <v>13.7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0" t="s">
        <v>332</v>
      </c>
      <c r="AU126" s="260" t="s">
        <v>83</v>
      </c>
      <c r="AV126" s="13" t="s">
        <v>83</v>
      </c>
      <c r="AW126" s="13" t="s">
        <v>32</v>
      </c>
      <c r="AX126" s="13" t="s">
        <v>77</v>
      </c>
      <c r="AY126" s="260" t="s">
        <v>322</v>
      </c>
    </row>
    <row r="127" spans="1:65" s="2" customFormat="1" ht="21.75" customHeight="1">
      <c r="A127" s="40"/>
      <c r="B127" s="41"/>
      <c r="C127" s="233" t="s">
        <v>328</v>
      </c>
      <c r="D127" s="233" t="s">
        <v>324</v>
      </c>
      <c r="E127" s="234" t="s">
        <v>347</v>
      </c>
      <c r="F127" s="235" t="s">
        <v>348</v>
      </c>
      <c r="G127" s="236" t="s">
        <v>131</v>
      </c>
      <c r="H127" s="237">
        <v>20</v>
      </c>
      <c r="I127" s="238"/>
      <c r="J127" s="239">
        <f>ROUND(I127*H127,2)</f>
        <v>0</v>
      </c>
      <c r="K127" s="235" t="s">
        <v>327</v>
      </c>
      <c r="L127" s="46"/>
      <c r="M127" s="240" t="s">
        <v>19</v>
      </c>
      <c r="N127" s="241" t="s">
        <v>42</v>
      </c>
      <c r="O127" s="86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4" t="s">
        <v>328</v>
      </c>
      <c r="AT127" s="244" t="s">
        <v>324</v>
      </c>
      <c r="AU127" s="244" t="s">
        <v>83</v>
      </c>
      <c r="AY127" s="19" t="s">
        <v>322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9" t="s">
        <v>83</v>
      </c>
      <c r="BK127" s="245">
        <f>ROUND(I127*H127,2)</f>
        <v>0</v>
      </c>
      <c r="BL127" s="19" t="s">
        <v>328</v>
      </c>
      <c r="BM127" s="244" t="s">
        <v>349</v>
      </c>
    </row>
    <row r="128" spans="1:47" s="2" customFormat="1" ht="12">
      <c r="A128" s="40"/>
      <c r="B128" s="41"/>
      <c r="C128" s="42"/>
      <c r="D128" s="246" t="s">
        <v>330</v>
      </c>
      <c r="E128" s="42"/>
      <c r="F128" s="247" t="s">
        <v>350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330</v>
      </c>
      <c r="AU128" s="19" t="s">
        <v>83</v>
      </c>
    </row>
    <row r="129" spans="1:51" s="13" customFormat="1" ht="12">
      <c r="A129" s="13"/>
      <c r="B129" s="250"/>
      <c r="C129" s="251"/>
      <c r="D129" s="246" t="s">
        <v>332</v>
      </c>
      <c r="E129" s="252" t="s">
        <v>19</v>
      </c>
      <c r="F129" s="253" t="s">
        <v>351</v>
      </c>
      <c r="G129" s="251"/>
      <c r="H129" s="254">
        <v>20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0" t="s">
        <v>332</v>
      </c>
      <c r="AU129" s="260" t="s">
        <v>83</v>
      </c>
      <c r="AV129" s="13" t="s">
        <v>83</v>
      </c>
      <c r="AW129" s="13" t="s">
        <v>32</v>
      </c>
      <c r="AX129" s="13" t="s">
        <v>77</v>
      </c>
      <c r="AY129" s="260" t="s">
        <v>322</v>
      </c>
    </row>
    <row r="130" spans="1:65" s="2" customFormat="1" ht="21.75" customHeight="1">
      <c r="A130" s="40"/>
      <c r="B130" s="41"/>
      <c r="C130" s="233" t="s">
        <v>352</v>
      </c>
      <c r="D130" s="233" t="s">
        <v>324</v>
      </c>
      <c r="E130" s="234" t="s">
        <v>353</v>
      </c>
      <c r="F130" s="235" t="s">
        <v>354</v>
      </c>
      <c r="G130" s="236" t="s">
        <v>131</v>
      </c>
      <c r="H130" s="237">
        <v>20</v>
      </c>
      <c r="I130" s="238"/>
      <c r="J130" s="239">
        <f>ROUND(I130*H130,2)</f>
        <v>0</v>
      </c>
      <c r="K130" s="235" t="s">
        <v>327</v>
      </c>
      <c r="L130" s="46"/>
      <c r="M130" s="240" t="s">
        <v>19</v>
      </c>
      <c r="N130" s="241" t="s">
        <v>42</v>
      </c>
      <c r="O130" s="86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4" t="s">
        <v>328</v>
      </c>
      <c r="AT130" s="244" t="s">
        <v>324</v>
      </c>
      <c r="AU130" s="244" t="s">
        <v>83</v>
      </c>
      <c r="AY130" s="19" t="s">
        <v>322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9" t="s">
        <v>83</v>
      </c>
      <c r="BK130" s="245">
        <f>ROUND(I130*H130,2)</f>
        <v>0</v>
      </c>
      <c r="BL130" s="19" t="s">
        <v>328</v>
      </c>
      <c r="BM130" s="244" t="s">
        <v>355</v>
      </c>
    </row>
    <row r="131" spans="1:47" s="2" customFormat="1" ht="12">
      <c r="A131" s="40"/>
      <c r="B131" s="41"/>
      <c r="C131" s="42"/>
      <c r="D131" s="246" t="s">
        <v>330</v>
      </c>
      <c r="E131" s="42"/>
      <c r="F131" s="247" t="s">
        <v>356</v>
      </c>
      <c r="G131" s="42"/>
      <c r="H131" s="42"/>
      <c r="I131" s="150"/>
      <c r="J131" s="42"/>
      <c r="K131" s="42"/>
      <c r="L131" s="46"/>
      <c r="M131" s="248"/>
      <c r="N131" s="24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330</v>
      </c>
      <c r="AU131" s="19" t="s">
        <v>83</v>
      </c>
    </row>
    <row r="132" spans="1:51" s="13" customFormat="1" ht="12">
      <c r="A132" s="13"/>
      <c r="B132" s="250"/>
      <c r="C132" s="251"/>
      <c r="D132" s="246" t="s">
        <v>332</v>
      </c>
      <c r="E132" s="252" t="s">
        <v>19</v>
      </c>
      <c r="F132" s="253" t="s">
        <v>351</v>
      </c>
      <c r="G132" s="251"/>
      <c r="H132" s="254">
        <v>20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332</v>
      </c>
      <c r="AU132" s="260" t="s">
        <v>83</v>
      </c>
      <c r="AV132" s="13" t="s">
        <v>83</v>
      </c>
      <c r="AW132" s="13" t="s">
        <v>32</v>
      </c>
      <c r="AX132" s="13" t="s">
        <v>77</v>
      </c>
      <c r="AY132" s="260" t="s">
        <v>322</v>
      </c>
    </row>
    <row r="133" spans="1:65" s="2" customFormat="1" ht="21.75" customHeight="1">
      <c r="A133" s="40"/>
      <c r="B133" s="41"/>
      <c r="C133" s="233" t="s">
        <v>275</v>
      </c>
      <c r="D133" s="233" t="s">
        <v>324</v>
      </c>
      <c r="E133" s="234" t="s">
        <v>357</v>
      </c>
      <c r="F133" s="235" t="s">
        <v>358</v>
      </c>
      <c r="G133" s="236" t="s">
        <v>131</v>
      </c>
      <c r="H133" s="237">
        <v>21.805</v>
      </c>
      <c r="I133" s="238"/>
      <c r="J133" s="239">
        <f>ROUND(I133*H133,2)</f>
        <v>0</v>
      </c>
      <c r="K133" s="235" t="s">
        <v>327</v>
      </c>
      <c r="L133" s="46"/>
      <c r="M133" s="240" t="s">
        <v>19</v>
      </c>
      <c r="N133" s="241" t="s">
        <v>42</v>
      </c>
      <c r="O133" s="86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4" t="s">
        <v>328</v>
      </c>
      <c r="AT133" s="244" t="s">
        <v>324</v>
      </c>
      <c r="AU133" s="244" t="s">
        <v>83</v>
      </c>
      <c r="AY133" s="19" t="s">
        <v>322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9" t="s">
        <v>83</v>
      </c>
      <c r="BK133" s="245">
        <f>ROUND(I133*H133,2)</f>
        <v>0</v>
      </c>
      <c r="BL133" s="19" t="s">
        <v>328</v>
      </c>
      <c r="BM133" s="244" t="s">
        <v>359</v>
      </c>
    </row>
    <row r="134" spans="1:47" s="2" customFormat="1" ht="12">
      <c r="A134" s="40"/>
      <c r="B134" s="41"/>
      <c r="C134" s="42"/>
      <c r="D134" s="246" t="s">
        <v>330</v>
      </c>
      <c r="E134" s="42"/>
      <c r="F134" s="247" t="s">
        <v>360</v>
      </c>
      <c r="G134" s="42"/>
      <c r="H134" s="42"/>
      <c r="I134" s="150"/>
      <c r="J134" s="42"/>
      <c r="K134" s="42"/>
      <c r="L134" s="46"/>
      <c r="M134" s="248"/>
      <c r="N134" s="24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330</v>
      </c>
      <c r="AU134" s="19" t="s">
        <v>83</v>
      </c>
    </row>
    <row r="135" spans="1:51" s="13" customFormat="1" ht="12">
      <c r="A135" s="13"/>
      <c r="B135" s="250"/>
      <c r="C135" s="251"/>
      <c r="D135" s="246" t="s">
        <v>332</v>
      </c>
      <c r="E135" s="252" t="s">
        <v>19</v>
      </c>
      <c r="F135" s="253" t="s">
        <v>361</v>
      </c>
      <c r="G135" s="251"/>
      <c r="H135" s="254">
        <v>21.805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332</v>
      </c>
      <c r="AU135" s="260" t="s">
        <v>83</v>
      </c>
      <c r="AV135" s="13" t="s">
        <v>83</v>
      </c>
      <c r="AW135" s="13" t="s">
        <v>32</v>
      </c>
      <c r="AX135" s="13" t="s">
        <v>77</v>
      </c>
      <c r="AY135" s="260" t="s">
        <v>322</v>
      </c>
    </row>
    <row r="136" spans="1:65" s="2" customFormat="1" ht="16.5" customHeight="1">
      <c r="A136" s="40"/>
      <c r="B136" s="41"/>
      <c r="C136" s="233" t="s">
        <v>182</v>
      </c>
      <c r="D136" s="233" t="s">
        <v>324</v>
      </c>
      <c r="E136" s="234" t="s">
        <v>362</v>
      </c>
      <c r="F136" s="235" t="s">
        <v>363</v>
      </c>
      <c r="G136" s="236" t="s">
        <v>131</v>
      </c>
      <c r="H136" s="237">
        <v>21.805</v>
      </c>
      <c r="I136" s="238"/>
      <c r="J136" s="239">
        <f>ROUND(I136*H136,2)</f>
        <v>0</v>
      </c>
      <c r="K136" s="235" t="s">
        <v>327</v>
      </c>
      <c r="L136" s="46"/>
      <c r="M136" s="240" t="s">
        <v>19</v>
      </c>
      <c r="N136" s="241" t="s">
        <v>42</v>
      </c>
      <c r="O136" s="86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4" t="s">
        <v>328</v>
      </c>
      <c r="AT136" s="244" t="s">
        <v>324</v>
      </c>
      <c r="AU136" s="244" t="s">
        <v>83</v>
      </c>
      <c r="AY136" s="19" t="s">
        <v>322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9" t="s">
        <v>83</v>
      </c>
      <c r="BK136" s="245">
        <f>ROUND(I136*H136,2)</f>
        <v>0</v>
      </c>
      <c r="BL136" s="19" t="s">
        <v>328</v>
      </c>
      <c r="BM136" s="244" t="s">
        <v>364</v>
      </c>
    </row>
    <row r="137" spans="1:47" s="2" customFormat="1" ht="12">
      <c r="A137" s="40"/>
      <c r="B137" s="41"/>
      <c r="C137" s="42"/>
      <c r="D137" s="246" t="s">
        <v>330</v>
      </c>
      <c r="E137" s="42"/>
      <c r="F137" s="247" t="s">
        <v>363</v>
      </c>
      <c r="G137" s="42"/>
      <c r="H137" s="42"/>
      <c r="I137" s="150"/>
      <c r="J137" s="42"/>
      <c r="K137" s="42"/>
      <c r="L137" s="46"/>
      <c r="M137" s="248"/>
      <c r="N137" s="24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330</v>
      </c>
      <c r="AU137" s="19" t="s">
        <v>83</v>
      </c>
    </row>
    <row r="138" spans="1:51" s="13" customFormat="1" ht="12">
      <c r="A138" s="13"/>
      <c r="B138" s="250"/>
      <c r="C138" s="251"/>
      <c r="D138" s="246" t="s">
        <v>332</v>
      </c>
      <c r="E138" s="252" t="s">
        <v>19</v>
      </c>
      <c r="F138" s="253" t="s">
        <v>361</v>
      </c>
      <c r="G138" s="251"/>
      <c r="H138" s="254">
        <v>21.805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332</v>
      </c>
      <c r="AU138" s="260" t="s">
        <v>83</v>
      </c>
      <c r="AV138" s="13" t="s">
        <v>83</v>
      </c>
      <c r="AW138" s="13" t="s">
        <v>32</v>
      </c>
      <c r="AX138" s="13" t="s">
        <v>77</v>
      </c>
      <c r="AY138" s="260" t="s">
        <v>322</v>
      </c>
    </row>
    <row r="139" spans="1:65" s="2" customFormat="1" ht="21.75" customHeight="1">
      <c r="A139" s="40"/>
      <c r="B139" s="41"/>
      <c r="C139" s="272" t="s">
        <v>365</v>
      </c>
      <c r="D139" s="272" t="s">
        <v>366</v>
      </c>
      <c r="E139" s="273" t="s">
        <v>367</v>
      </c>
      <c r="F139" s="274" t="s">
        <v>368</v>
      </c>
      <c r="G139" s="275" t="s">
        <v>160</v>
      </c>
      <c r="H139" s="276">
        <v>35.978</v>
      </c>
      <c r="I139" s="277"/>
      <c r="J139" s="278">
        <f>ROUND(I139*H139,2)</f>
        <v>0</v>
      </c>
      <c r="K139" s="274" t="s">
        <v>327</v>
      </c>
      <c r="L139" s="279"/>
      <c r="M139" s="280" t="s">
        <v>19</v>
      </c>
      <c r="N139" s="281" t="s">
        <v>42</v>
      </c>
      <c r="O139" s="86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4" t="s">
        <v>365</v>
      </c>
      <c r="AT139" s="244" t="s">
        <v>366</v>
      </c>
      <c r="AU139" s="244" t="s">
        <v>83</v>
      </c>
      <c r="AY139" s="19" t="s">
        <v>322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9" t="s">
        <v>83</v>
      </c>
      <c r="BK139" s="245">
        <f>ROUND(I139*H139,2)</f>
        <v>0</v>
      </c>
      <c r="BL139" s="19" t="s">
        <v>328</v>
      </c>
      <c r="BM139" s="244" t="s">
        <v>369</v>
      </c>
    </row>
    <row r="140" spans="1:47" s="2" customFormat="1" ht="12">
      <c r="A140" s="40"/>
      <c r="B140" s="41"/>
      <c r="C140" s="42"/>
      <c r="D140" s="246" t="s">
        <v>330</v>
      </c>
      <c r="E140" s="42"/>
      <c r="F140" s="247" t="s">
        <v>368</v>
      </c>
      <c r="G140" s="42"/>
      <c r="H140" s="42"/>
      <c r="I140" s="150"/>
      <c r="J140" s="42"/>
      <c r="K140" s="42"/>
      <c r="L140" s="46"/>
      <c r="M140" s="248"/>
      <c r="N140" s="24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330</v>
      </c>
      <c r="AU140" s="19" t="s">
        <v>83</v>
      </c>
    </row>
    <row r="141" spans="1:51" s="13" customFormat="1" ht="12">
      <c r="A141" s="13"/>
      <c r="B141" s="250"/>
      <c r="C141" s="251"/>
      <c r="D141" s="246" t="s">
        <v>332</v>
      </c>
      <c r="E141" s="252" t="s">
        <v>19</v>
      </c>
      <c r="F141" s="253" t="s">
        <v>370</v>
      </c>
      <c r="G141" s="251"/>
      <c r="H141" s="254">
        <v>35.978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332</v>
      </c>
      <c r="AU141" s="260" t="s">
        <v>83</v>
      </c>
      <c r="AV141" s="13" t="s">
        <v>83</v>
      </c>
      <c r="AW141" s="13" t="s">
        <v>32</v>
      </c>
      <c r="AX141" s="13" t="s">
        <v>77</v>
      </c>
      <c r="AY141" s="260" t="s">
        <v>322</v>
      </c>
    </row>
    <row r="142" spans="1:65" s="2" customFormat="1" ht="21.75" customHeight="1">
      <c r="A142" s="40"/>
      <c r="B142" s="41"/>
      <c r="C142" s="233" t="s">
        <v>371</v>
      </c>
      <c r="D142" s="233" t="s">
        <v>324</v>
      </c>
      <c r="E142" s="234" t="s">
        <v>372</v>
      </c>
      <c r="F142" s="235" t="s">
        <v>373</v>
      </c>
      <c r="G142" s="236" t="s">
        <v>131</v>
      </c>
      <c r="H142" s="237">
        <v>7</v>
      </c>
      <c r="I142" s="238"/>
      <c r="J142" s="239">
        <f>ROUND(I142*H142,2)</f>
        <v>0</v>
      </c>
      <c r="K142" s="235" t="s">
        <v>327</v>
      </c>
      <c r="L142" s="46"/>
      <c r="M142" s="240" t="s">
        <v>19</v>
      </c>
      <c r="N142" s="241" t="s">
        <v>42</v>
      </c>
      <c r="O142" s="86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4" t="s">
        <v>328</v>
      </c>
      <c r="AT142" s="244" t="s">
        <v>324</v>
      </c>
      <c r="AU142" s="244" t="s">
        <v>83</v>
      </c>
      <c r="AY142" s="19" t="s">
        <v>322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9" t="s">
        <v>83</v>
      </c>
      <c r="BK142" s="245">
        <f>ROUND(I142*H142,2)</f>
        <v>0</v>
      </c>
      <c r="BL142" s="19" t="s">
        <v>328</v>
      </c>
      <c r="BM142" s="244" t="s">
        <v>374</v>
      </c>
    </row>
    <row r="143" spans="1:47" s="2" customFormat="1" ht="12">
      <c r="A143" s="40"/>
      <c r="B143" s="41"/>
      <c r="C143" s="42"/>
      <c r="D143" s="246" t="s">
        <v>330</v>
      </c>
      <c r="E143" s="42"/>
      <c r="F143" s="247" t="s">
        <v>375</v>
      </c>
      <c r="G143" s="42"/>
      <c r="H143" s="42"/>
      <c r="I143" s="150"/>
      <c r="J143" s="42"/>
      <c r="K143" s="42"/>
      <c r="L143" s="46"/>
      <c r="M143" s="248"/>
      <c r="N143" s="24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330</v>
      </c>
      <c r="AU143" s="19" t="s">
        <v>83</v>
      </c>
    </row>
    <row r="144" spans="1:51" s="13" customFormat="1" ht="12">
      <c r="A144" s="13"/>
      <c r="B144" s="250"/>
      <c r="C144" s="251"/>
      <c r="D144" s="246" t="s">
        <v>332</v>
      </c>
      <c r="E144" s="252" t="s">
        <v>181</v>
      </c>
      <c r="F144" s="253" t="s">
        <v>376</v>
      </c>
      <c r="G144" s="251"/>
      <c r="H144" s="254">
        <v>7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332</v>
      </c>
      <c r="AU144" s="260" t="s">
        <v>83</v>
      </c>
      <c r="AV144" s="13" t="s">
        <v>83</v>
      </c>
      <c r="AW144" s="13" t="s">
        <v>32</v>
      </c>
      <c r="AX144" s="13" t="s">
        <v>77</v>
      </c>
      <c r="AY144" s="260" t="s">
        <v>322</v>
      </c>
    </row>
    <row r="145" spans="1:65" s="2" customFormat="1" ht="21.75" customHeight="1">
      <c r="A145" s="40"/>
      <c r="B145" s="41"/>
      <c r="C145" s="233" t="s">
        <v>377</v>
      </c>
      <c r="D145" s="233" t="s">
        <v>324</v>
      </c>
      <c r="E145" s="234" t="s">
        <v>378</v>
      </c>
      <c r="F145" s="235" t="s">
        <v>379</v>
      </c>
      <c r="G145" s="236" t="s">
        <v>131</v>
      </c>
      <c r="H145" s="237">
        <v>6</v>
      </c>
      <c r="I145" s="238"/>
      <c r="J145" s="239">
        <f>ROUND(I145*H145,2)</f>
        <v>0</v>
      </c>
      <c r="K145" s="235" t="s">
        <v>327</v>
      </c>
      <c r="L145" s="46"/>
      <c r="M145" s="240" t="s">
        <v>19</v>
      </c>
      <c r="N145" s="241" t="s">
        <v>42</v>
      </c>
      <c r="O145" s="86"/>
      <c r="P145" s="242">
        <f>O145*H145</f>
        <v>0</v>
      </c>
      <c r="Q145" s="242">
        <v>0</v>
      </c>
      <c r="R145" s="242">
        <f>Q145*H145</f>
        <v>0</v>
      </c>
      <c r="S145" s="242">
        <v>0</v>
      </c>
      <c r="T145" s="24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4" t="s">
        <v>328</v>
      </c>
      <c r="AT145" s="244" t="s">
        <v>324</v>
      </c>
      <c r="AU145" s="244" t="s">
        <v>83</v>
      </c>
      <c r="AY145" s="19" t="s">
        <v>322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9" t="s">
        <v>83</v>
      </c>
      <c r="BK145" s="245">
        <f>ROUND(I145*H145,2)</f>
        <v>0</v>
      </c>
      <c r="BL145" s="19" t="s">
        <v>328</v>
      </c>
      <c r="BM145" s="244" t="s">
        <v>380</v>
      </c>
    </row>
    <row r="146" spans="1:47" s="2" customFormat="1" ht="12">
      <c r="A146" s="40"/>
      <c r="B146" s="41"/>
      <c r="C146" s="42"/>
      <c r="D146" s="246" t="s">
        <v>330</v>
      </c>
      <c r="E146" s="42"/>
      <c r="F146" s="247" t="s">
        <v>381</v>
      </c>
      <c r="G146" s="42"/>
      <c r="H146" s="42"/>
      <c r="I146" s="150"/>
      <c r="J146" s="42"/>
      <c r="K146" s="42"/>
      <c r="L146" s="46"/>
      <c r="M146" s="248"/>
      <c r="N146" s="24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330</v>
      </c>
      <c r="AU146" s="19" t="s">
        <v>83</v>
      </c>
    </row>
    <row r="147" spans="1:51" s="13" customFormat="1" ht="12">
      <c r="A147" s="13"/>
      <c r="B147" s="250"/>
      <c r="C147" s="251"/>
      <c r="D147" s="246" t="s">
        <v>332</v>
      </c>
      <c r="E147" s="252" t="s">
        <v>19</v>
      </c>
      <c r="F147" s="253" t="s">
        <v>382</v>
      </c>
      <c r="G147" s="251"/>
      <c r="H147" s="254">
        <v>6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332</v>
      </c>
      <c r="AU147" s="260" t="s">
        <v>83</v>
      </c>
      <c r="AV147" s="13" t="s">
        <v>83</v>
      </c>
      <c r="AW147" s="13" t="s">
        <v>32</v>
      </c>
      <c r="AX147" s="13" t="s">
        <v>77</v>
      </c>
      <c r="AY147" s="260" t="s">
        <v>322</v>
      </c>
    </row>
    <row r="148" spans="1:65" s="2" customFormat="1" ht="16.5" customHeight="1">
      <c r="A148" s="40"/>
      <c r="B148" s="41"/>
      <c r="C148" s="272" t="s">
        <v>383</v>
      </c>
      <c r="D148" s="272" t="s">
        <v>366</v>
      </c>
      <c r="E148" s="273" t="s">
        <v>384</v>
      </c>
      <c r="F148" s="274" t="s">
        <v>385</v>
      </c>
      <c r="G148" s="275" t="s">
        <v>160</v>
      </c>
      <c r="H148" s="276">
        <v>12</v>
      </c>
      <c r="I148" s="277"/>
      <c r="J148" s="278">
        <f>ROUND(I148*H148,2)</f>
        <v>0</v>
      </c>
      <c r="K148" s="274" t="s">
        <v>327</v>
      </c>
      <c r="L148" s="279"/>
      <c r="M148" s="280" t="s">
        <v>19</v>
      </c>
      <c r="N148" s="281" t="s">
        <v>42</v>
      </c>
      <c r="O148" s="86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4" t="s">
        <v>365</v>
      </c>
      <c r="AT148" s="244" t="s">
        <v>366</v>
      </c>
      <c r="AU148" s="244" t="s">
        <v>83</v>
      </c>
      <c r="AY148" s="19" t="s">
        <v>322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9" t="s">
        <v>83</v>
      </c>
      <c r="BK148" s="245">
        <f>ROUND(I148*H148,2)</f>
        <v>0</v>
      </c>
      <c r="BL148" s="19" t="s">
        <v>328</v>
      </c>
      <c r="BM148" s="244" t="s">
        <v>386</v>
      </c>
    </row>
    <row r="149" spans="1:47" s="2" customFormat="1" ht="12">
      <c r="A149" s="40"/>
      <c r="B149" s="41"/>
      <c r="C149" s="42"/>
      <c r="D149" s="246" t="s">
        <v>330</v>
      </c>
      <c r="E149" s="42"/>
      <c r="F149" s="247" t="s">
        <v>385</v>
      </c>
      <c r="G149" s="42"/>
      <c r="H149" s="42"/>
      <c r="I149" s="150"/>
      <c r="J149" s="42"/>
      <c r="K149" s="42"/>
      <c r="L149" s="46"/>
      <c r="M149" s="248"/>
      <c r="N149" s="249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330</v>
      </c>
      <c r="AU149" s="19" t="s">
        <v>83</v>
      </c>
    </row>
    <row r="150" spans="1:47" s="2" customFormat="1" ht="12">
      <c r="A150" s="40"/>
      <c r="B150" s="41"/>
      <c r="C150" s="42"/>
      <c r="D150" s="246" t="s">
        <v>387</v>
      </c>
      <c r="E150" s="42"/>
      <c r="F150" s="282" t="s">
        <v>388</v>
      </c>
      <c r="G150" s="42"/>
      <c r="H150" s="42"/>
      <c r="I150" s="150"/>
      <c r="J150" s="42"/>
      <c r="K150" s="42"/>
      <c r="L150" s="46"/>
      <c r="M150" s="248"/>
      <c r="N150" s="24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387</v>
      </c>
      <c r="AU150" s="19" t="s">
        <v>83</v>
      </c>
    </row>
    <row r="151" spans="1:51" s="13" customFormat="1" ht="12">
      <c r="A151" s="13"/>
      <c r="B151" s="250"/>
      <c r="C151" s="251"/>
      <c r="D151" s="246" t="s">
        <v>332</v>
      </c>
      <c r="E151" s="252" t="s">
        <v>19</v>
      </c>
      <c r="F151" s="253" t="s">
        <v>389</v>
      </c>
      <c r="G151" s="251"/>
      <c r="H151" s="254">
        <v>12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332</v>
      </c>
      <c r="AU151" s="260" t="s">
        <v>83</v>
      </c>
      <c r="AV151" s="13" t="s">
        <v>83</v>
      </c>
      <c r="AW151" s="13" t="s">
        <v>32</v>
      </c>
      <c r="AX151" s="13" t="s">
        <v>77</v>
      </c>
      <c r="AY151" s="260" t="s">
        <v>322</v>
      </c>
    </row>
    <row r="152" spans="1:63" s="12" customFormat="1" ht="22.8" customHeight="1">
      <c r="A152" s="12"/>
      <c r="B152" s="217"/>
      <c r="C152" s="218"/>
      <c r="D152" s="219" t="s">
        <v>69</v>
      </c>
      <c r="E152" s="231" t="s">
        <v>83</v>
      </c>
      <c r="F152" s="231" t="s">
        <v>390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SUM(P153:P197)</f>
        <v>0</v>
      </c>
      <c r="Q152" s="225"/>
      <c r="R152" s="226">
        <f>SUM(R153:R197)</f>
        <v>33.77212634</v>
      </c>
      <c r="S152" s="225"/>
      <c r="T152" s="227">
        <f>SUM(T153:T197)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77</v>
      </c>
      <c r="AT152" s="229" t="s">
        <v>69</v>
      </c>
      <c r="AU152" s="229" t="s">
        <v>77</v>
      </c>
      <c r="AY152" s="228" t="s">
        <v>322</v>
      </c>
      <c r="BK152" s="230">
        <f>SUM(BK153:BK197)</f>
        <v>0</v>
      </c>
    </row>
    <row r="153" spans="1:65" s="2" customFormat="1" ht="21.75" customHeight="1">
      <c r="A153" s="40"/>
      <c r="B153" s="41"/>
      <c r="C153" s="233" t="s">
        <v>391</v>
      </c>
      <c r="D153" s="233" t="s">
        <v>324</v>
      </c>
      <c r="E153" s="234" t="s">
        <v>392</v>
      </c>
      <c r="F153" s="235" t="s">
        <v>393</v>
      </c>
      <c r="G153" s="236" t="s">
        <v>128</v>
      </c>
      <c r="H153" s="237">
        <v>83.05</v>
      </c>
      <c r="I153" s="238"/>
      <c r="J153" s="239">
        <f>ROUND(I153*H153,2)</f>
        <v>0</v>
      </c>
      <c r="K153" s="235" t="s">
        <v>327</v>
      </c>
      <c r="L153" s="46"/>
      <c r="M153" s="240" t="s">
        <v>19</v>
      </c>
      <c r="N153" s="241" t="s">
        <v>42</v>
      </c>
      <c r="O153" s="86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4" t="s">
        <v>328</v>
      </c>
      <c r="AT153" s="244" t="s">
        <v>324</v>
      </c>
      <c r="AU153" s="244" t="s">
        <v>83</v>
      </c>
      <c r="AY153" s="19" t="s">
        <v>322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9" t="s">
        <v>83</v>
      </c>
      <c r="BK153" s="245">
        <f>ROUND(I153*H153,2)</f>
        <v>0</v>
      </c>
      <c r="BL153" s="19" t="s">
        <v>328</v>
      </c>
      <c r="BM153" s="244" t="s">
        <v>394</v>
      </c>
    </row>
    <row r="154" spans="1:47" s="2" customFormat="1" ht="12">
      <c r="A154" s="40"/>
      <c r="B154" s="41"/>
      <c r="C154" s="42"/>
      <c r="D154" s="246" t="s">
        <v>330</v>
      </c>
      <c r="E154" s="42"/>
      <c r="F154" s="247" t="s">
        <v>395</v>
      </c>
      <c r="G154" s="42"/>
      <c r="H154" s="42"/>
      <c r="I154" s="150"/>
      <c r="J154" s="42"/>
      <c r="K154" s="42"/>
      <c r="L154" s="46"/>
      <c r="M154" s="248"/>
      <c r="N154" s="24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330</v>
      </c>
      <c r="AU154" s="19" t="s">
        <v>83</v>
      </c>
    </row>
    <row r="155" spans="1:51" s="13" customFormat="1" ht="12">
      <c r="A155" s="13"/>
      <c r="B155" s="250"/>
      <c r="C155" s="251"/>
      <c r="D155" s="246" t="s">
        <v>332</v>
      </c>
      <c r="E155" s="252" t="s">
        <v>19</v>
      </c>
      <c r="F155" s="253" t="s">
        <v>396</v>
      </c>
      <c r="G155" s="251"/>
      <c r="H155" s="254">
        <v>3.75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332</v>
      </c>
      <c r="AU155" s="260" t="s">
        <v>83</v>
      </c>
      <c r="AV155" s="13" t="s">
        <v>83</v>
      </c>
      <c r="AW155" s="13" t="s">
        <v>32</v>
      </c>
      <c r="AX155" s="13" t="s">
        <v>70</v>
      </c>
      <c r="AY155" s="260" t="s">
        <v>322</v>
      </c>
    </row>
    <row r="156" spans="1:51" s="13" customFormat="1" ht="12">
      <c r="A156" s="13"/>
      <c r="B156" s="250"/>
      <c r="C156" s="251"/>
      <c r="D156" s="246" t="s">
        <v>332</v>
      </c>
      <c r="E156" s="252" t="s">
        <v>19</v>
      </c>
      <c r="F156" s="253" t="s">
        <v>205</v>
      </c>
      <c r="G156" s="251"/>
      <c r="H156" s="254">
        <v>36.3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332</v>
      </c>
      <c r="AU156" s="260" t="s">
        <v>83</v>
      </c>
      <c r="AV156" s="13" t="s">
        <v>83</v>
      </c>
      <c r="AW156" s="13" t="s">
        <v>32</v>
      </c>
      <c r="AX156" s="13" t="s">
        <v>70</v>
      </c>
      <c r="AY156" s="260" t="s">
        <v>322</v>
      </c>
    </row>
    <row r="157" spans="1:51" s="13" customFormat="1" ht="12">
      <c r="A157" s="13"/>
      <c r="B157" s="250"/>
      <c r="C157" s="251"/>
      <c r="D157" s="246" t="s">
        <v>332</v>
      </c>
      <c r="E157" s="252" t="s">
        <v>19</v>
      </c>
      <c r="F157" s="253" t="s">
        <v>397</v>
      </c>
      <c r="G157" s="251"/>
      <c r="H157" s="254">
        <v>43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332</v>
      </c>
      <c r="AU157" s="260" t="s">
        <v>83</v>
      </c>
      <c r="AV157" s="13" t="s">
        <v>83</v>
      </c>
      <c r="AW157" s="13" t="s">
        <v>32</v>
      </c>
      <c r="AX157" s="13" t="s">
        <v>70</v>
      </c>
      <c r="AY157" s="260" t="s">
        <v>322</v>
      </c>
    </row>
    <row r="158" spans="1:51" s="14" customFormat="1" ht="12">
      <c r="A158" s="14"/>
      <c r="B158" s="261"/>
      <c r="C158" s="262"/>
      <c r="D158" s="246" t="s">
        <v>332</v>
      </c>
      <c r="E158" s="263" t="s">
        <v>19</v>
      </c>
      <c r="F158" s="264" t="s">
        <v>336</v>
      </c>
      <c r="G158" s="262"/>
      <c r="H158" s="265">
        <v>83.05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332</v>
      </c>
      <c r="AU158" s="271" t="s">
        <v>83</v>
      </c>
      <c r="AV158" s="14" t="s">
        <v>328</v>
      </c>
      <c r="AW158" s="14" t="s">
        <v>32</v>
      </c>
      <c r="AX158" s="14" t="s">
        <v>77</v>
      </c>
      <c r="AY158" s="271" t="s">
        <v>322</v>
      </c>
    </row>
    <row r="159" spans="1:65" s="2" customFormat="1" ht="21.75" customHeight="1">
      <c r="A159" s="40"/>
      <c r="B159" s="41"/>
      <c r="C159" s="233" t="s">
        <v>398</v>
      </c>
      <c r="D159" s="233" t="s">
        <v>324</v>
      </c>
      <c r="E159" s="234" t="s">
        <v>399</v>
      </c>
      <c r="F159" s="235" t="s">
        <v>400</v>
      </c>
      <c r="G159" s="236" t="s">
        <v>131</v>
      </c>
      <c r="H159" s="237">
        <v>4.675</v>
      </c>
      <c r="I159" s="238"/>
      <c r="J159" s="239">
        <f>ROUND(I159*H159,2)</f>
        <v>0</v>
      </c>
      <c r="K159" s="235" t="s">
        <v>327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1.98</v>
      </c>
      <c r="R159" s="242">
        <f>Q159*H159</f>
        <v>9.256499999999999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328</v>
      </c>
      <c r="AT159" s="244" t="s">
        <v>324</v>
      </c>
      <c r="AU159" s="244" t="s">
        <v>83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328</v>
      </c>
      <c r="BM159" s="244" t="s">
        <v>401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402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83</v>
      </c>
    </row>
    <row r="161" spans="1:51" s="13" customFormat="1" ht="12">
      <c r="A161" s="13"/>
      <c r="B161" s="250"/>
      <c r="C161" s="251"/>
      <c r="D161" s="246" t="s">
        <v>332</v>
      </c>
      <c r="E161" s="252" t="s">
        <v>403</v>
      </c>
      <c r="F161" s="253" t="s">
        <v>404</v>
      </c>
      <c r="G161" s="251"/>
      <c r="H161" s="254">
        <v>0.375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332</v>
      </c>
      <c r="AU161" s="260" t="s">
        <v>83</v>
      </c>
      <c r="AV161" s="13" t="s">
        <v>83</v>
      </c>
      <c r="AW161" s="13" t="s">
        <v>32</v>
      </c>
      <c r="AX161" s="13" t="s">
        <v>70</v>
      </c>
      <c r="AY161" s="260" t="s">
        <v>322</v>
      </c>
    </row>
    <row r="162" spans="1:51" s="13" customFormat="1" ht="12">
      <c r="A162" s="13"/>
      <c r="B162" s="250"/>
      <c r="C162" s="251"/>
      <c r="D162" s="246" t="s">
        <v>332</v>
      </c>
      <c r="E162" s="252" t="s">
        <v>19</v>
      </c>
      <c r="F162" s="253" t="s">
        <v>405</v>
      </c>
      <c r="G162" s="251"/>
      <c r="H162" s="254">
        <v>4.3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332</v>
      </c>
      <c r="AU162" s="260" t="s">
        <v>83</v>
      </c>
      <c r="AV162" s="13" t="s">
        <v>83</v>
      </c>
      <c r="AW162" s="13" t="s">
        <v>32</v>
      </c>
      <c r="AX162" s="13" t="s">
        <v>70</v>
      </c>
      <c r="AY162" s="260" t="s">
        <v>322</v>
      </c>
    </row>
    <row r="163" spans="1:51" s="14" customFormat="1" ht="12">
      <c r="A163" s="14"/>
      <c r="B163" s="261"/>
      <c r="C163" s="262"/>
      <c r="D163" s="246" t="s">
        <v>332</v>
      </c>
      <c r="E163" s="263" t="s">
        <v>19</v>
      </c>
      <c r="F163" s="264" t="s">
        <v>336</v>
      </c>
      <c r="G163" s="262"/>
      <c r="H163" s="265">
        <v>4.675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332</v>
      </c>
      <c r="AU163" s="271" t="s">
        <v>83</v>
      </c>
      <c r="AV163" s="14" t="s">
        <v>328</v>
      </c>
      <c r="AW163" s="14" t="s">
        <v>32</v>
      </c>
      <c r="AX163" s="14" t="s">
        <v>77</v>
      </c>
      <c r="AY163" s="271" t="s">
        <v>322</v>
      </c>
    </row>
    <row r="164" spans="1:65" s="2" customFormat="1" ht="16.5" customHeight="1">
      <c r="A164" s="40"/>
      <c r="B164" s="41"/>
      <c r="C164" s="233" t="s">
        <v>406</v>
      </c>
      <c r="D164" s="233" t="s">
        <v>324</v>
      </c>
      <c r="E164" s="234" t="s">
        <v>407</v>
      </c>
      <c r="F164" s="235" t="s">
        <v>408</v>
      </c>
      <c r="G164" s="236" t="s">
        <v>131</v>
      </c>
      <c r="H164" s="237">
        <v>7.855</v>
      </c>
      <c r="I164" s="238"/>
      <c r="J164" s="239">
        <f>ROUND(I164*H164,2)</f>
        <v>0</v>
      </c>
      <c r="K164" s="235" t="s">
        <v>327</v>
      </c>
      <c r="L164" s="46"/>
      <c r="M164" s="240" t="s">
        <v>19</v>
      </c>
      <c r="N164" s="241" t="s">
        <v>42</v>
      </c>
      <c r="O164" s="86"/>
      <c r="P164" s="242">
        <f>O164*H164</f>
        <v>0</v>
      </c>
      <c r="Q164" s="242">
        <v>2.45329</v>
      </c>
      <c r="R164" s="242">
        <f>Q164*H164</f>
        <v>19.27059295</v>
      </c>
      <c r="S164" s="242">
        <v>0</v>
      </c>
      <c r="T164" s="243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4" t="s">
        <v>328</v>
      </c>
      <c r="AT164" s="244" t="s">
        <v>324</v>
      </c>
      <c r="AU164" s="244" t="s">
        <v>83</v>
      </c>
      <c r="AY164" s="19" t="s">
        <v>322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9" t="s">
        <v>83</v>
      </c>
      <c r="BK164" s="245">
        <f>ROUND(I164*H164,2)</f>
        <v>0</v>
      </c>
      <c r="BL164" s="19" t="s">
        <v>328</v>
      </c>
      <c r="BM164" s="244" t="s">
        <v>409</v>
      </c>
    </row>
    <row r="165" spans="1:47" s="2" customFormat="1" ht="12">
      <c r="A165" s="40"/>
      <c r="B165" s="41"/>
      <c r="C165" s="42"/>
      <c r="D165" s="246" t="s">
        <v>330</v>
      </c>
      <c r="E165" s="42"/>
      <c r="F165" s="247" t="s">
        <v>410</v>
      </c>
      <c r="G165" s="42"/>
      <c r="H165" s="42"/>
      <c r="I165" s="150"/>
      <c r="J165" s="42"/>
      <c r="K165" s="42"/>
      <c r="L165" s="46"/>
      <c r="M165" s="248"/>
      <c r="N165" s="249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330</v>
      </c>
      <c r="AU165" s="19" t="s">
        <v>83</v>
      </c>
    </row>
    <row r="166" spans="1:51" s="13" customFormat="1" ht="12">
      <c r="A166" s="13"/>
      <c r="B166" s="250"/>
      <c r="C166" s="251"/>
      <c r="D166" s="246" t="s">
        <v>332</v>
      </c>
      <c r="E166" s="252" t="s">
        <v>19</v>
      </c>
      <c r="F166" s="253" t="s">
        <v>411</v>
      </c>
      <c r="G166" s="251"/>
      <c r="H166" s="254">
        <v>6.83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332</v>
      </c>
      <c r="AU166" s="260" t="s">
        <v>83</v>
      </c>
      <c r="AV166" s="13" t="s">
        <v>83</v>
      </c>
      <c r="AW166" s="13" t="s">
        <v>32</v>
      </c>
      <c r="AX166" s="13" t="s">
        <v>70</v>
      </c>
      <c r="AY166" s="260" t="s">
        <v>322</v>
      </c>
    </row>
    <row r="167" spans="1:51" s="13" customFormat="1" ht="12">
      <c r="A167" s="13"/>
      <c r="B167" s="250"/>
      <c r="C167" s="251"/>
      <c r="D167" s="246" t="s">
        <v>332</v>
      </c>
      <c r="E167" s="252" t="s">
        <v>19</v>
      </c>
      <c r="F167" s="253" t="s">
        <v>412</v>
      </c>
      <c r="G167" s="251"/>
      <c r="H167" s="254">
        <v>7.855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332</v>
      </c>
      <c r="AU167" s="260" t="s">
        <v>83</v>
      </c>
      <c r="AV167" s="13" t="s">
        <v>83</v>
      </c>
      <c r="AW167" s="13" t="s">
        <v>32</v>
      </c>
      <c r="AX167" s="13" t="s">
        <v>77</v>
      </c>
      <c r="AY167" s="260" t="s">
        <v>322</v>
      </c>
    </row>
    <row r="168" spans="1:65" s="2" customFormat="1" ht="16.5" customHeight="1">
      <c r="A168" s="40"/>
      <c r="B168" s="41"/>
      <c r="C168" s="233" t="s">
        <v>8</v>
      </c>
      <c r="D168" s="233" t="s">
        <v>324</v>
      </c>
      <c r="E168" s="234" t="s">
        <v>413</v>
      </c>
      <c r="F168" s="235" t="s">
        <v>414</v>
      </c>
      <c r="G168" s="236" t="s">
        <v>160</v>
      </c>
      <c r="H168" s="237">
        <v>0.505</v>
      </c>
      <c r="I168" s="238"/>
      <c r="J168" s="239">
        <f>ROUND(I168*H168,2)</f>
        <v>0</v>
      </c>
      <c r="K168" s="235" t="s">
        <v>327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1.06277</v>
      </c>
      <c r="R168" s="242">
        <f>Q168*H168</f>
        <v>0.53669885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328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328</v>
      </c>
      <c r="BM168" s="244" t="s">
        <v>415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416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51" s="13" customFormat="1" ht="12">
      <c r="A170" s="13"/>
      <c r="B170" s="250"/>
      <c r="C170" s="251"/>
      <c r="D170" s="246" t="s">
        <v>332</v>
      </c>
      <c r="E170" s="252" t="s">
        <v>19</v>
      </c>
      <c r="F170" s="253" t="s">
        <v>417</v>
      </c>
      <c r="G170" s="251"/>
      <c r="H170" s="254">
        <v>0.505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332</v>
      </c>
      <c r="AU170" s="260" t="s">
        <v>83</v>
      </c>
      <c r="AV170" s="13" t="s">
        <v>83</v>
      </c>
      <c r="AW170" s="13" t="s">
        <v>32</v>
      </c>
      <c r="AX170" s="13" t="s">
        <v>70</v>
      </c>
      <c r="AY170" s="260" t="s">
        <v>322</v>
      </c>
    </row>
    <row r="171" spans="1:51" s="14" customFormat="1" ht="12">
      <c r="A171" s="14"/>
      <c r="B171" s="261"/>
      <c r="C171" s="262"/>
      <c r="D171" s="246" t="s">
        <v>332</v>
      </c>
      <c r="E171" s="263" t="s">
        <v>19</v>
      </c>
      <c r="F171" s="264" t="s">
        <v>336</v>
      </c>
      <c r="G171" s="262"/>
      <c r="H171" s="265">
        <v>0.505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332</v>
      </c>
      <c r="AU171" s="271" t="s">
        <v>83</v>
      </c>
      <c r="AV171" s="14" t="s">
        <v>328</v>
      </c>
      <c r="AW171" s="14" t="s">
        <v>32</v>
      </c>
      <c r="AX171" s="14" t="s">
        <v>77</v>
      </c>
      <c r="AY171" s="271" t="s">
        <v>322</v>
      </c>
    </row>
    <row r="172" spans="1:65" s="2" customFormat="1" ht="16.5" customHeight="1">
      <c r="A172" s="40"/>
      <c r="B172" s="41"/>
      <c r="C172" s="233" t="s">
        <v>418</v>
      </c>
      <c r="D172" s="233" t="s">
        <v>324</v>
      </c>
      <c r="E172" s="234" t="s">
        <v>419</v>
      </c>
      <c r="F172" s="235" t="s">
        <v>420</v>
      </c>
      <c r="G172" s="236" t="s">
        <v>131</v>
      </c>
      <c r="H172" s="237">
        <v>0.067</v>
      </c>
      <c r="I172" s="238"/>
      <c r="J172" s="239">
        <f>ROUND(I172*H172,2)</f>
        <v>0</v>
      </c>
      <c r="K172" s="235" t="s">
        <v>327</v>
      </c>
      <c r="L172" s="46"/>
      <c r="M172" s="240" t="s">
        <v>19</v>
      </c>
      <c r="N172" s="241" t="s">
        <v>42</v>
      </c>
      <c r="O172" s="86"/>
      <c r="P172" s="242">
        <f>O172*H172</f>
        <v>0</v>
      </c>
      <c r="Q172" s="242">
        <v>2.25634</v>
      </c>
      <c r="R172" s="242">
        <f>Q172*H172</f>
        <v>0.15117478</v>
      </c>
      <c r="S172" s="242">
        <v>0</v>
      </c>
      <c r="T172" s="24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4" t="s">
        <v>328</v>
      </c>
      <c r="AT172" s="244" t="s">
        <v>324</v>
      </c>
      <c r="AU172" s="244" t="s">
        <v>83</v>
      </c>
      <c r="AY172" s="19" t="s">
        <v>322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9" t="s">
        <v>83</v>
      </c>
      <c r="BK172" s="245">
        <f>ROUND(I172*H172,2)</f>
        <v>0</v>
      </c>
      <c r="BL172" s="19" t="s">
        <v>328</v>
      </c>
      <c r="BM172" s="244" t="s">
        <v>421</v>
      </c>
    </row>
    <row r="173" spans="1:47" s="2" customFormat="1" ht="12">
      <c r="A173" s="40"/>
      <c r="B173" s="41"/>
      <c r="C173" s="42"/>
      <c r="D173" s="246" t="s">
        <v>330</v>
      </c>
      <c r="E173" s="42"/>
      <c r="F173" s="247" t="s">
        <v>422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330</v>
      </c>
      <c r="AU173" s="19" t="s">
        <v>83</v>
      </c>
    </row>
    <row r="174" spans="1:51" s="13" customFormat="1" ht="12">
      <c r="A174" s="13"/>
      <c r="B174" s="250"/>
      <c r="C174" s="251"/>
      <c r="D174" s="246" t="s">
        <v>332</v>
      </c>
      <c r="E174" s="252" t="s">
        <v>423</v>
      </c>
      <c r="F174" s="253" t="s">
        <v>424</v>
      </c>
      <c r="G174" s="251"/>
      <c r="H174" s="254">
        <v>0.067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332</v>
      </c>
      <c r="AU174" s="260" t="s">
        <v>83</v>
      </c>
      <c r="AV174" s="13" t="s">
        <v>83</v>
      </c>
      <c r="AW174" s="13" t="s">
        <v>32</v>
      </c>
      <c r="AX174" s="13" t="s">
        <v>77</v>
      </c>
      <c r="AY174" s="260" t="s">
        <v>322</v>
      </c>
    </row>
    <row r="175" spans="1:65" s="2" customFormat="1" ht="21.75" customHeight="1">
      <c r="A175" s="40"/>
      <c r="B175" s="41"/>
      <c r="C175" s="233" t="s">
        <v>425</v>
      </c>
      <c r="D175" s="233" t="s">
        <v>324</v>
      </c>
      <c r="E175" s="234" t="s">
        <v>426</v>
      </c>
      <c r="F175" s="235" t="s">
        <v>427</v>
      </c>
      <c r="G175" s="236" t="s">
        <v>131</v>
      </c>
      <c r="H175" s="237">
        <v>1.116</v>
      </c>
      <c r="I175" s="238"/>
      <c r="J175" s="239">
        <f>ROUND(I175*H175,2)</f>
        <v>0</v>
      </c>
      <c r="K175" s="235" t="s">
        <v>327</v>
      </c>
      <c r="L175" s="46"/>
      <c r="M175" s="240" t="s">
        <v>19</v>
      </c>
      <c r="N175" s="241" t="s">
        <v>42</v>
      </c>
      <c r="O175" s="86"/>
      <c r="P175" s="242">
        <f>O175*H175</f>
        <v>0</v>
      </c>
      <c r="Q175" s="242">
        <v>3.32967</v>
      </c>
      <c r="R175" s="242">
        <f>Q175*H175</f>
        <v>3.7159117200000007</v>
      </c>
      <c r="S175" s="242">
        <v>0</v>
      </c>
      <c r="T175" s="24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4" t="s">
        <v>328</v>
      </c>
      <c r="AT175" s="244" t="s">
        <v>324</v>
      </c>
      <c r="AU175" s="244" t="s">
        <v>83</v>
      </c>
      <c r="AY175" s="19" t="s">
        <v>322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9" t="s">
        <v>83</v>
      </c>
      <c r="BK175" s="245">
        <f>ROUND(I175*H175,2)</f>
        <v>0</v>
      </c>
      <c r="BL175" s="19" t="s">
        <v>328</v>
      </c>
      <c r="BM175" s="244" t="s">
        <v>428</v>
      </c>
    </row>
    <row r="176" spans="1:47" s="2" customFormat="1" ht="12">
      <c r="A176" s="40"/>
      <c r="B176" s="41"/>
      <c r="C176" s="42"/>
      <c r="D176" s="246" t="s">
        <v>330</v>
      </c>
      <c r="E176" s="42"/>
      <c r="F176" s="247" t="s">
        <v>429</v>
      </c>
      <c r="G176" s="42"/>
      <c r="H176" s="42"/>
      <c r="I176" s="150"/>
      <c r="J176" s="42"/>
      <c r="K176" s="42"/>
      <c r="L176" s="46"/>
      <c r="M176" s="248"/>
      <c r="N176" s="249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330</v>
      </c>
      <c r="AU176" s="19" t="s">
        <v>83</v>
      </c>
    </row>
    <row r="177" spans="1:51" s="15" customFormat="1" ht="12">
      <c r="A177" s="15"/>
      <c r="B177" s="283"/>
      <c r="C177" s="284"/>
      <c r="D177" s="246" t="s">
        <v>332</v>
      </c>
      <c r="E177" s="285" t="s">
        <v>19</v>
      </c>
      <c r="F177" s="286" t="s">
        <v>430</v>
      </c>
      <c r="G177" s="284"/>
      <c r="H177" s="285" t="s">
        <v>19</v>
      </c>
      <c r="I177" s="287"/>
      <c r="J177" s="284"/>
      <c r="K177" s="284"/>
      <c r="L177" s="288"/>
      <c r="M177" s="289"/>
      <c r="N177" s="290"/>
      <c r="O177" s="290"/>
      <c r="P177" s="290"/>
      <c r="Q177" s="290"/>
      <c r="R177" s="290"/>
      <c r="S177" s="290"/>
      <c r="T177" s="29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2" t="s">
        <v>332</v>
      </c>
      <c r="AU177" s="292" t="s">
        <v>83</v>
      </c>
      <c r="AV177" s="15" t="s">
        <v>77</v>
      </c>
      <c r="AW177" s="15" t="s">
        <v>32</v>
      </c>
      <c r="AX177" s="15" t="s">
        <v>70</v>
      </c>
      <c r="AY177" s="292" t="s">
        <v>322</v>
      </c>
    </row>
    <row r="178" spans="1:51" s="13" customFormat="1" ht="12">
      <c r="A178" s="13"/>
      <c r="B178" s="250"/>
      <c r="C178" s="251"/>
      <c r="D178" s="246" t="s">
        <v>332</v>
      </c>
      <c r="E178" s="252" t="s">
        <v>19</v>
      </c>
      <c r="F178" s="253" t="s">
        <v>431</v>
      </c>
      <c r="G178" s="251"/>
      <c r="H178" s="254">
        <v>0.029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332</v>
      </c>
      <c r="AU178" s="260" t="s">
        <v>83</v>
      </c>
      <c r="AV178" s="13" t="s">
        <v>83</v>
      </c>
      <c r="AW178" s="13" t="s">
        <v>32</v>
      </c>
      <c r="AX178" s="13" t="s">
        <v>70</v>
      </c>
      <c r="AY178" s="260" t="s">
        <v>322</v>
      </c>
    </row>
    <row r="179" spans="1:51" s="16" customFormat="1" ht="12">
      <c r="A179" s="16"/>
      <c r="B179" s="293"/>
      <c r="C179" s="294"/>
      <c r="D179" s="246" t="s">
        <v>332</v>
      </c>
      <c r="E179" s="295" t="s">
        <v>19</v>
      </c>
      <c r="F179" s="296" t="s">
        <v>432</v>
      </c>
      <c r="G179" s="294"/>
      <c r="H179" s="297">
        <v>0.029</v>
      </c>
      <c r="I179" s="298"/>
      <c r="J179" s="294"/>
      <c r="K179" s="294"/>
      <c r="L179" s="299"/>
      <c r="M179" s="300"/>
      <c r="N179" s="301"/>
      <c r="O179" s="301"/>
      <c r="P179" s="301"/>
      <c r="Q179" s="301"/>
      <c r="R179" s="301"/>
      <c r="S179" s="301"/>
      <c r="T179" s="302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303" t="s">
        <v>332</v>
      </c>
      <c r="AU179" s="303" t="s">
        <v>83</v>
      </c>
      <c r="AV179" s="16" t="s">
        <v>93</v>
      </c>
      <c r="AW179" s="16" t="s">
        <v>32</v>
      </c>
      <c r="AX179" s="16" t="s">
        <v>70</v>
      </c>
      <c r="AY179" s="303" t="s">
        <v>322</v>
      </c>
    </row>
    <row r="180" spans="1:51" s="15" customFormat="1" ht="12">
      <c r="A180" s="15"/>
      <c r="B180" s="283"/>
      <c r="C180" s="284"/>
      <c r="D180" s="246" t="s">
        <v>332</v>
      </c>
      <c r="E180" s="285" t="s">
        <v>19</v>
      </c>
      <c r="F180" s="286" t="s">
        <v>433</v>
      </c>
      <c r="G180" s="284"/>
      <c r="H180" s="285" t="s">
        <v>19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332</v>
      </c>
      <c r="AU180" s="292" t="s">
        <v>83</v>
      </c>
      <c r="AV180" s="15" t="s">
        <v>77</v>
      </c>
      <c r="AW180" s="15" t="s">
        <v>32</v>
      </c>
      <c r="AX180" s="15" t="s">
        <v>70</v>
      </c>
      <c r="AY180" s="292" t="s">
        <v>322</v>
      </c>
    </row>
    <row r="181" spans="1:51" s="13" customFormat="1" ht="12">
      <c r="A181" s="13"/>
      <c r="B181" s="250"/>
      <c r="C181" s="251"/>
      <c r="D181" s="246" t="s">
        <v>332</v>
      </c>
      <c r="E181" s="252" t="s">
        <v>19</v>
      </c>
      <c r="F181" s="253" t="s">
        <v>434</v>
      </c>
      <c r="G181" s="251"/>
      <c r="H181" s="254">
        <v>0.353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332</v>
      </c>
      <c r="AU181" s="260" t="s">
        <v>83</v>
      </c>
      <c r="AV181" s="13" t="s">
        <v>83</v>
      </c>
      <c r="AW181" s="13" t="s">
        <v>32</v>
      </c>
      <c r="AX181" s="13" t="s">
        <v>70</v>
      </c>
      <c r="AY181" s="260" t="s">
        <v>322</v>
      </c>
    </row>
    <row r="182" spans="1:51" s="13" customFormat="1" ht="12">
      <c r="A182" s="13"/>
      <c r="B182" s="250"/>
      <c r="C182" s="251"/>
      <c r="D182" s="246" t="s">
        <v>332</v>
      </c>
      <c r="E182" s="252" t="s">
        <v>19</v>
      </c>
      <c r="F182" s="253" t="s">
        <v>435</v>
      </c>
      <c r="G182" s="251"/>
      <c r="H182" s="254">
        <v>0.026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332</v>
      </c>
      <c r="AU182" s="260" t="s">
        <v>83</v>
      </c>
      <c r="AV182" s="13" t="s">
        <v>83</v>
      </c>
      <c r="AW182" s="13" t="s">
        <v>32</v>
      </c>
      <c r="AX182" s="13" t="s">
        <v>70</v>
      </c>
      <c r="AY182" s="260" t="s">
        <v>322</v>
      </c>
    </row>
    <row r="183" spans="1:51" s="13" customFormat="1" ht="12">
      <c r="A183" s="13"/>
      <c r="B183" s="250"/>
      <c r="C183" s="251"/>
      <c r="D183" s="246" t="s">
        <v>332</v>
      </c>
      <c r="E183" s="252" t="s">
        <v>19</v>
      </c>
      <c r="F183" s="253" t="s">
        <v>436</v>
      </c>
      <c r="G183" s="251"/>
      <c r="H183" s="254">
        <v>0.016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332</v>
      </c>
      <c r="AU183" s="260" t="s">
        <v>83</v>
      </c>
      <c r="AV183" s="13" t="s">
        <v>83</v>
      </c>
      <c r="AW183" s="13" t="s">
        <v>32</v>
      </c>
      <c r="AX183" s="13" t="s">
        <v>70</v>
      </c>
      <c r="AY183" s="260" t="s">
        <v>322</v>
      </c>
    </row>
    <row r="184" spans="1:51" s="13" customFormat="1" ht="12">
      <c r="A184" s="13"/>
      <c r="B184" s="250"/>
      <c r="C184" s="251"/>
      <c r="D184" s="246" t="s">
        <v>332</v>
      </c>
      <c r="E184" s="252" t="s">
        <v>19</v>
      </c>
      <c r="F184" s="253" t="s">
        <v>437</v>
      </c>
      <c r="G184" s="251"/>
      <c r="H184" s="254">
        <v>0.016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332</v>
      </c>
      <c r="AU184" s="260" t="s">
        <v>83</v>
      </c>
      <c r="AV184" s="13" t="s">
        <v>83</v>
      </c>
      <c r="AW184" s="13" t="s">
        <v>32</v>
      </c>
      <c r="AX184" s="13" t="s">
        <v>70</v>
      </c>
      <c r="AY184" s="260" t="s">
        <v>322</v>
      </c>
    </row>
    <row r="185" spans="1:51" s="13" customFormat="1" ht="12">
      <c r="A185" s="13"/>
      <c r="B185" s="250"/>
      <c r="C185" s="251"/>
      <c r="D185" s="246" t="s">
        <v>332</v>
      </c>
      <c r="E185" s="252" t="s">
        <v>19</v>
      </c>
      <c r="F185" s="253" t="s">
        <v>438</v>
      </c>
      <c r="G185" s="251"/>
      <c r="H185" s="254">
        <v>0.005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332</v>
      </c>
      <c r="AU185" s="260" t="s">
        <v>83</v>
      </c>
      <c r="AV185" s="13" t="s">
        <v>83</v>
      </c>
      <c r="AW185" s="13" t="s">
        <v>32</v>
      </c>
      <c r="AX185" s="13" t="s">
        <v>70</v>
      </c>
      <c r="AY185" s="260" t="s">
        <v>322</v>
      </c>
    </row>
    <row r="186" spans="1:51" s="16" customFormat="1" ht="12">
      <c r="A186" s="16"/>
      <c r="B186" s="293"/>
      <c r="C186" s="294"/>
      <c r="D186" s="246" t="s">
        <v>332</v>
      </c>
      <c r="E186" s="295" t="s">
        <v>19</v>
      </c>
      <c r="F186" s="296" t="s">
        <v>439</v>
      </c>
      <c r="G186" s="294"/>
      <c r="H186" s="297">
        <v>0.416</v>
      </c>
      <c r="I186" s="298"/>
      <c r="J186" s="294"/>
      <c r="K186" s="294"/>
      <c r="L186" s="299"/>
      <c r="M186" s="300"/>
      <c r="N186" s="301"/>
      <c r="O186" s="301"/>
      <c r="P186" s="301"/>
      <c r="Q186" s="301"/>
      <c r="R186" s="301"/>
      <c r="S186" s="301"/>
      <c r="T186" s="302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303" t="s">
        <v>332</v>
      </c>
      <c r="AU186" s="303" t="s">
        <v>83</v>
      </c>
      <c r="AV186" s="16" t="s">
        <v>93</v>
      </c>
      <c r="AW186" s="16" t="s">
        <v>32</v>
      </c>
      <c r="AX186" s="16" t="s">
        <v>70</v>
      </c>
      <c r="AY186" s="303" t="s">
        <v>322</v>
      </c>
    </row>
    <row r="187" spans="1:51" s="15" customFormat="1" ht="12">
      <c r="A187" s="15"/>
      <c r="B187" s="283"/>
      <c r="C187" s="284"/>
      <c r="D187" s="246" t="s">
        <v>332</v>
      </c>
      <c r="E187" s="285" t="s">
        <v>19</v>
      </c>
      <c r="F187" s="286" t="s">
        <v>440</v>
      </c>
      <c r="G187" s="284"/>
      <c r="H187" s="285" t="s">
        <v>19</v>
      </c>
      <c r="I187" s="287"/>
      <c r="J187" s="284"/>
      <c r="K187" s="284"/>
      <c r="L187" s="288"/>
      <c r="M187" s="289"/>
      <c r="N187" s="290"/>
      <c r="O187" s="290"/>
      <c r="P187" s="290"/>
      <c r="Q187" s="290"/>
      <c r="R187" s="290"/>
      <c r="S187" s="290"/>
      <c r="T187" s="29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2" t="s">
        <v>332</v>
      </c>
      <c r="AU187" s="292" t="s">
        <v>83</v>
      </c>
      <c r="AV187" s="15" t="s">
        <v>77</v>
      </c>
      <c r="AW187" s="15" t="s">
        <v>32</v>
      </c>
      <c r="AX187" s="15" t="s">
        <v>70</v>
      </c>
      <c r="AY187" s="292" t="s">
        <v>322</v>
      </c>
    </row>
    <row r="188" spans="1:51" s="13" customFormat="1" ht="12">
      <c r="A188" s="13"/>
      <c r="B188" s="250"/>
      <c r="C188" s="251"/>
      <c r="D188" s="246" t="s">
        <v>332</v>
      </c>
      <c r="E188" s="252" t="s">
        <v>19</v>
      </c>
      <c r="F188" s="253" t="s">
        <v>441</v>
      </c>
      <c r="G188" s="251"/>
      <c r="H188" s="254">
        <v>0.571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332</v>
      </c>
      <c r="AU188" s="260" t="s">
        <v>83</v>
      </c>
      <c r="AV188" s="13" t="s">
        <v>83</v>
      </c>
      <c r="AW188" s="13" t="s">
        <v>32</v>
      </c>
      <c r="AX188" s="13" t="s">
        <v>70</v>
      </c>
      <c r="AY188" s="260" t="s">
        <v>322</v>
      </c>
    </row>
    <row r="189" spans="1:51" s="13" customFormat="1" ht="12">
      <c r="A189" s="13"/>
      <c r="B189" s="250"/>
      <c r="C189" s="251"/>
      <c r="D189" s="246" t="s">
        <v>332</v>
      </c>
      <c r="E189" s="252" t="s">
        <v>19</v>
      </c>
      <c r="F189" s="253" t="s">
        <v>442</v>
      </c>
      <c r="G189" s="251"/>
      <c r="H189" s="254">
        <v>0.019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332</v>
      </c>
      <c r="AU189" s="260" t="s">
        <v>83</v>
      </c>
      <c r="AV189" s="13" t="s">
        <v>83</v>
      </c>
      <c r="AW189" s="13" t="s">
        <v>32</v>
      </c>
      <c r="AX189" s="13" t="s">
        <v>70</v>
      </c>
      <c r="AY189" s="260" t="s">
        <v>322</v>
      </c>
    </row>
    <row r="190" spans="1:51" s="13" customFormat="1" ht="12">
      <c r="A190" s="13"/>
      <c r="B190" s="250"/>
      <c r="C190" s="251"/>
      <c r="D190" s="246" t="s">
        <v>332</v>
      </c>
      <c r="E190" s="252" t="s">
        <v>19</v>
      </c>
      <c r="F190" s="253" t="s">
        <v>443</v>
      </c>
      <c r="G190" s="251"/>
      <c r="H190" s="254">
        <v>0.019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332</v>
      </c>
      <c r="AU190" s="260" t="s">
        <v>83</v>
      </c>
      <c r="AV190" s="13" t="s">
        <v>83</v>
      </c>
      <c r="AW190" s="13" t="s">
        <v>32</v>
      </c>
      <c r="AX190" s="13" t="s">
        <v>70</v>
      </c>
      <c r="AY190" s="260" t="s">
        <v>322</v>
      </c>
    </row>
    <row r="191" spans="1:51" s="13" customFormat="1" ht="12">
      <c r="A191" s="13"/>
      <c r="B191" s="250"/>
      <c r="C191" s="251"/>
      <c r="D191" s="246" t="s">
        <v>332</v>
      </c>
      <c r="E191" s="252" t="s">
        <v>19</v>
      </c>
      <c r="F191" s="253" t="s">
        <v>444</v>
      </c>
      <c r="G191" s="251"/>
      <c r="H191" s="254">
        <v>0.038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332</v>
      </c>
      <c r="AU191" s="260" t="s">
        <v>83</v>
      </c>
      <c r="AV191" s="13" t="s">
        <v>83</v>
      </c>
      <c r="AW191" s="13" t="s">
        <v>32</v>
      </c>
      <c r="AX191" s="13" t="s">
        <v>70</v>
      </c>
      <c r="AY191" s="260" t="s">
        <v>322</v>
      </c>
    </row>
    <row r="192" spans="1:51" s="13" customFormat="1" ht="12">
      <c r="A192" s="13"/>
      <c r="B192" s="250"/>
      <c r="C192" s="251"/>
      <c r="D192" s="246" t="s">
        <v>332</v>
      </c>
      <c r="E192" s="252" t="s">
        <v>19</v>
      </c>
      <c r="F192" s="253" t="s">
        <v>445</v>
      </c>
      <c r="G192" s="251"/>
      <c r="H192" s="254">
        <v>0.024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332</v>
      </c>
      <c r="AU192" s="260" t="s">
        <v>83</v>
      </c>
      <c r="AV192" s="13" t="s">
        <v>83</v>
      </c>
      <c r="AW192" s="13" t="s">
        <v>32</v>
      </c>
      <c r="AX192" s="13" t="s">
        <v>70</v>
      </c>
      <c r="AY192" s="260" t="s">
        <v>322</v>
      </c>
    </row>
    <row r="193" spans="1:51" s="16" customFormat="1" ht="12">
      <c r="A193" s="16"/>
      <c r="B193" s="293"/>
      <c r="C193" s="294"/>
      <c r="D193" s="246" t="s">
        <v>332</v>
      </c>
      <c r="E193" s="295" t="s">
        <v>19</v>
      </c>
      <c r="F193" s="296" t="s">
        <v>446</v>
      </c>
      <c r="G193" s="294"/>
      <c r="H193" s="297">
        <v>0.671</v>
      </c>
      <c r="I193" s="298"/>
      <c r="J193" s="294"/>
      <c r="K193" s="294"/>
      <c r="L193" s="299"/>
      <c r="M193" s="300"/>
      <c r="N193" s="301"/>
      <c r="O193" s="301"/>
      <c r="P193" s="301"/>
      <c r="Q193" s="301"/>
      <c r="R193" s="301"/>
      <c r="S193" s="301"/>
      <c r="T193" s="302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303" t="s">
        <v>332</v>
      </c>
      <c r="AU193" s="303" t="s">
        <v>83</v>
      </c>
      <c r="AV193" s="16" t="s">
        <v>93</v>
      </c>
      <c r="AW193" s="16" t="s">
        <v>32</v>
      </c>
      <c r="AX193" s="16" t="s">
        <v>70</v>
      </c>
      <c r="AY193" s="303" t="s">
        <v>322</v>
      </c>
    </row>
    <row r="194" spans="1:51" s="14" customFormat="1" ht="12">
      <c r="A194" s="14"/>
      <c r="B194" s="261"/>
      <c r="C194" s="262"/>
      <c r="D194" s="246" t="s">
        <v>332</v>
      </c>
      <c r="E194" s="263" t="s">
        <v>19</v>
      </c>
      <c r="F194" s="264" t="s">
        <v>336</v>
      </c>
      <c r="G194" s="262"/>
      <c r="H194" s="265">
        <v>1.116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332</v>
      </c>
      <c r="AU194" s="271" t="s">
        <v>83</v>
      </c>
      <c r="AV194" s="14" t="s">
        <v>328</v>
      </c>
      <c r="AW194" s="14" t="s">
        <v>32</v>
      </c>
      <c r="AX194" s="14" t="s">
        <v>77</v>
      </c>
      <c r="AY194" s="271" t="s">
        <v>322</v>
      </c>
    </row>
    <row r="195" spans="1:65" s="2" customFormat="1" ht="21.75" customHeight="1">
      <c r="A195" s="40"/>
      <c r="B195" s="41"/>
      <c r="C195" s="233" t="s">
        <v>447</v>
      </c>
      <c r="D195" s="233" t="s">
        <v>324</v>
      </c>
      <c r="E195" s="234" t="s">
        <v>448</v>
      </c>
      <c r="F195" s="235" t="s">
        <v>449</v>
      </c>
      <c r="G195" s="236" t="s">
        <v>131</v>
      </c>
      <c r="H195" s="237">
        <v>0.298</v>
      </c>
      <c r="I195" s="238"/>
      <c r="J195" s="239">
        <f>ROUND(I195*H195,2)</f>
        <v>0</v>
      </c>
      <c r="K195" s="235" t="s">
        <v>327</v>
      </c>
      <c r="L195" s="46"/>
      <c r="M195" s="240" t="s">
        <v>19</v>
      </c>
      <c r="N195" s="241" t="s">
        <v>42</v>
      </c>
      <c r="O195" s="86"/>
      <c r="P195" s="242">
        <f>O195*H195</f>
        <v>0</v>
      </c>
      <c r="Q195" s="242">
        <v>2.82298</v>
      </c>
      <c r="R195" s="242">
        <f>Q195*H195</f>
        <v>0.8412480399999999</v>
      </c>
      <c r="S195" s="242">
        <v>0</v>
      </c>
      <c r="T195" s="243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4" t="s">
        <v>328</v>
      </c>
      <c r="AT195" s="244" t="s">
        <v>324</v>
      </c>
      <c r="AU195" s="244" t="s">
        <v>83</v>
      </c>
      <c r="AY195" s="19" t="s">
        <v>322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19" t="s">
        <v>83</v>
      </c>
      <c r="BK195" s="245">
        <f>ROUND(I195*H195,2)</f>
        <v>0</v>
      </c>
      <c r="BL195" s="19" t="s">
        <v>328</v>
      </c>
      <c r="BM195" s="244" t="s">
        <v>450</v>
      </c>
    </row>
    <row r="196" spans="1:47" s="2" customFormat="1" ht="12">
      <c r="A196" s="40"/>
      <c r="B196" s="41"/>
      <c r="C196" s="42"/>
      <c r="D196" s="246" t="s">
        <v>330</v>
      </c>
      <c r="E196" s="42"/>
      <c r="F196" s="247" t="s">
        <v>451</v>
      </c>
      <c r="G196" s="42"/>
      <c r="H196" s="42"/>
      <c r="I196" s="150"/>
      <c r="J196" s="42"/>
      <c r="K196" s="42"/>
      <c r="L196" s="46"/>
      <c r="M196" s="248"/>
      <c r="N196" s="249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330</v>
      </c>
      <c r="AU196" s="19" t="s">
        <v>83</v>
      </c>
    </row>
    <row r="197" spans="1:51" s="13" customFormat="1" ht="12">
      <c r="A197" s="13"/>
      <c r="B197" s="250"/>
      <c r="C197" s="251"/>
      <c r="D197" s="246" t="s">
        <v>332</v>
      </c>
      <c r="E197" s="252" t="s">
        <v>452</v>
      </c>
      <c r="F197" s="253" t="s">
        <v>453</v>
      </c>
      <c r="G197" s="251"/>
      <c r="H197" s="254">
        <v>0.298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332</v>
      </c>
      <c r="AU197" s="260" t="s">
        <v>83</v>
      </c>
      <c r="AV197" s="13" t="s">
        <v>83</v>
      </c>
      <c r="AW197" s="13" t="s">
        <v>32</v>
      </c>
      <c r="AX197" s="13" t="s">
        <v>77</v>
      </c>
      <c r="AY197" s="260" t="s">
        <v>322</v>
      </c>
    </row>
    <row r="198" spans="1:63" s="12" customFormat="1" ht="22.8" customHeight="1">
      <c r="A198" s="12"/>
      <c r="B198" s="217"/>
      <c r="C198" s="218"/>
      <c r="D198" s="219" t="s">
        <v>69</v>
      </c>
      <c r="E198" s="231" t="s">
        <v>93</v>
      </c>
      <c r="F198" s="231" t="s">
        <v>454</v>
      </c>
      <c r="G198" s="218"/>
      <c r="H198" s="218"/>
      <c r="I198" s="221"/>
      <c r="J198" s="232">
        <f>BK198</f>
        <v>0</v>
      </c>
      <c r="K198" s="218"/>
      <c r="L198" s="223"/>
      <c r="M198" s="224"/>
      <c r="N198" s="225"/>
      <c r="O198" s="225"/>
      <c r="P198" s="226">
        <f>SUM(P199:P262)</f>
        <v>0</v>
      </c>
      <c r="Q198" s="225"/>
      <c r="R198" s="226">
        <f>SUM(R199:R262)</f>
        <v>40.861183780000005</v>
      </c>
      <c r="S198" s="225"/>
      <c r="T198" s="227">
        <f>SUM(T199:T262)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8" t="s">
        <v>77</v>
      </c>
      <c r="AT198" s="229" t="s">
        <v>69</v>
      </c>
      <c r="AU198" s="229" t="s">
        <v>77</v>
      </c>
      <c r="AY198" s="228" t="s">
        <v>322</v>
      </c>
      <c r="BK198" s="230">
        <f>SUM(BK199:BK262)</f>
        <v>0</v>
      </c>
    </row>
    <row r="199" spans="1:65" s="2" customFormat="1" ht="21.75" customHeight="1">
      <c r="A199" s="40"/>
      <c r="B199" s="41"/>
      <c r="C199" s="233" t="s">
        <v>455</v>
      </c>
      <c r="D199" s="233" t="s">
        <v>324</v>
      </c>
      <c r="E199" s="234" t="s">
        <v>456</v>
      </c>
      <c r="F199" s="235" t="s">
        <v>457</v>
      </c>
      <c r="G199" s="236" t="s">
        <v>131</v>
      </c>
      <c r="H199" s="237">
        <v>16.847</v>
      </c>
      <c r="I199" s="238"/>
      <c r="J199" s="239">
        <f>ROUND(I199*H199,2)</f>
        <v>0</v>
      </c>
      <c r="K199" s="235" t="s">
        <v>327</v>
      </c>
      <c r="L199" s="46"/>
      <c r="M199" s="240" t="s">
        <v>19</v>
      </c>
      <c r="N199" s="241" t="s">
        <v>42</v>
      </c>
      <c r="O199" s="86"/>
      <c r="P199" s="242">
        <f>O199*H199</f>
        <v>0</v>
      </c>
      <c r="Q199" s="242">
        <v>1.6627</v>
      </c>
      <c r="R199" s="242">
        <f>Q199*H199</f>
        <v>28.011506900000004</v>
      </c>
      <c r="S199" s="242">
        <v>0</v>
      </c>
      <c r="T199" s="24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4" t="s">
        <v>328</v>
      </c>
      <c r="AT199" s="244" t="s">
        <v>324</v>
      </c>
      <c r="AU199" s="244" t="s">
        <v>83</v>
      </c>
      <c r="AY199" s="19" t="s">
        <v>322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9" t="s">
        <v>83</v>
      </c>
      <c r="BK199" s="245">
        <f>ROUND(I199*H199,2)</f>
        <v>0</v>
      </c>
      <c r="BL199" s="19" t="s">
        <v>328</v>
      </c>
      <c r="BM199" s="244" t="s">
        <v>458</v>
      </c>
    </row>
    <row r="200" spans="1:47" s="2" customFormat="1" ht="12">
      <c r="A200" s="40"/>
      <c r="B200" s="41"/>
      <c r="C200" s="42"/>
      <c r="D200" s="246" t="s">
        <v>330</v>
      </c>
      <c r="E200" s="42"/>
      <c r="F200" s="247" t="s">
        <v>459</v>
      </c>
      <c r="G200" s="42"/>
      <c r="H200" s="42"/>
      <c r="I200" s="150"/>
      <c r="J200" s="42"/>
      <c r="K200" s="42"/>
      <c r="L200" s="46"/>
      <c r="M200" s="248"/>
      <c r="N200" s="249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330</v>
      </c>
      <c r="AU200" s="19" t="s">
        <v>83</v>
      </c>
    </row>
    <row r="201" spans="1:51" s="13" customFormat="1" ht="12">
      <c r="A201" s="13"/>
      <c r="B201" s="250"/>
      <c r="C201" s="251"/>
      <c r="D201" s="246" t="s">
        <v>332</v>
      </c>
      <c r="E201" s="252" t="s">
        <v>19</v>
      </c>
      <c r="F201" s="253" t="s">
        <v>460</v>
      </c>
      <c r="G201" s="251"/>
      <c r="H201" s="254">
        <v>1.082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332</v>
      </c>
      <c r="AU201" s="260" t="s">
        <v>83</v>
      </c>
      <c r="AV201" s="13" t="s">
        <v>83</v>
      </c>
      <c r="AW201" s="13" t="s">
        <v>32</v>
      </c>
      <c r="AX201" s="13" t="s">
        <v>70</v>
      </c>
      <c r="AY201" s="260" t="s">
        <v>322</v>
      </c>
    </row>
    <row r="202" spans="1:51" s="13" customFormat="1" ht="12">
      <c r="A202" s="13"/>
      <c r="B202" s="250"/>
      <c r="C202" s="251"/>
      <c r="D202" s="246" t="s">
        <v>332</v>
      </c>
      <c r="E202" s="252" t="s">
        <v>19</v>
      </c>
      <c r="F202" s="253" t="s">
        <v>461</v>
      </c>
      <c r="G202" s="251"/>
      <c r="H202" s="254">
        <v>7.315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332</v>
      </c>
      <c r="AU202" s="260" t="s">
        <v>83</v>
      </c>
      <c r="AV202" s="13" t="s">
        <v>83</v>
      </c>
      <c r="AW202" s="13" t="s">
        <v>32</v>
      </c>
      <c r="AX202" s="13" t="s">
        <v>70</v>
      </c>
      <c r="AY202" s="260" t="s">
        <v>322</v>
      </c>
    </row>
    <row r="203" spans="1:51" s="13" customFormat="1" ht="12">
      <c r="A203" s="13"/>
      <c r="B203" s="250"/>
      <c r="C203" s="251"/>
      <c r="D203" s="246" t="s">
        <v>332</v>
      </c>
      <c r="E203" s="252" t="s">
        <v>19</v>
      </c>
      <c r="F203" s="253" t="s">
        <v>462</v>
      </c>
      <c r="G203" s="251"/>
      <c r="H203" s="254">
        <v>5.95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332</v>
      </c>
      <c r="AU203" s="260" t="s">
        <v>83</v>
      </c>
      <c r="AV203" s="13" t="s">
        <v>83</v>
      </c>
      <c r="AW203" s="13" t="s">
        <v>32</v>
      </c>
      <c r="AX203" s="13" t="s">
        <v>70</v>
      </c>
      <c r="AY203" s="260" t="s">
        <v>322</v>
      </c>
    </row>
    <row r="204" spans="1:51" s="13" customFormat="1" ht="12">
      <c r="A204" s="13"/>
      <c r="B204" s="250"/>
      <c r="C204" s="251"/>
      <c r="D204" s="246" t="s">
        <v>332</v>
      </c>
      <c r="E204" s="252" t="s">
        <v>19</v>
      </c>
      <c r="F204" s="253" t="s">
        <v>463</v>
      </c>
      <c r="G204" s="251"/>
      <c r="H204" s="254">
        <v>2.5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332</v>
      </c>
      <c r="AU204" s="260" t="s">
        <v>83</v>
      </c>
      <c r="AV204" s="13" t="s">
        <v>83</v>
      </c>
      <c r="AW204" s="13" t="s">
        <v>32</v>
      </c>
      <c r="AX204" s="13" t="s">
        <v>70</v>
      </c>
      <c r="AY204" s="260" t="s">
        <v>322</v>
      </c>
    </row>
    <row r="205" spans="1:51" s="14" customFormat="1" ht="12">
      <c r="A205" s="14"/>
      <c r="B205" s="261"/>
      <c r="C205" s="262"/>
      <c r="D205" s="246" t="s">
        <v>332</v>
      </c>
      <c r="E205" s="263" t="s">
        <v>19</v>
      </c>
      <c r="F205" s="264" t="s">
        <v>336</v>
      </c>
      <c r="G205" s="262"/>
      <c r="H205" s="265">
        <v>16.847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332</v>
      </c>
      <c r="AU205" s="271" t="s">
        <v>83</v>
      </c>
      <c r="AV205" s="14" t="s">
        <v>328</v>
      </c>
      <c r="AW205" s="14" t="s">
        <v>32</v>
      </c>
      <c r="AX205" s="14" t="s">
        <v>77</v>
      </c>
      <c r="AY205" s="271" t="s">
        <v>322</v>
      </c>
    </row>
    <row r="206" spans="1:65" s="2" customFormat="1" ht="21.75" customHeight="1">
      <c r="A206" s="40"/>
      <c r="B206" s="41"/>
      <c r="C206" s="233" t="s">
        <v>464</v>
      </c>
      <c r="D206" s="233" t="s">
        <v>324</v>
      </c>
      <c r="E206" s="234" t="s">
        <v>465</v>
      </c>
      <c r="F206" s="235" t="s">
        <v>466</v>
      </c>
      <c r="G206" s="236" t="s">
        <v>131</v>
      </c>
      <c r="H206" s="237">
        <v>4.712</v>
      </c>
      <c r="I206" s="238"/>
      <c r="J206" s="239">
        <f>ROUND(I206*H206,2)</f>
        <v>0</v>
      </c>
      <c r="K206" s="235" t="s">
        <v>327</v>
      </c>
      <c r="L206" s="46"/>
      <c r="M206" s="240" t="s">
        <v>19</v>
      </c>
      <c r="N206" s="241" t="s">
        <v>42</v>
      </c>
      <c r="O206" s="86"/>
      <c r="P206" s="242">
        <f>O206*H206</f>
        <v>0</v>
      </c>
      <c r="Q206" s="242">
        <v>1.9085</v>
      </c>
      <c r="R206" s="242">
        <f>Q206*H206</f>
        <v>8.992852</v>
      </c>
      <c r="S206" s="242">
        <v>0</v>
      </c>
      <c r="T206" s="24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4" t="s">
        <v>328</v>
      </c>
      <c r="AT206" s="244" t="s">
        <v>324</v>
      </c>
      <c r="AU206" s="244" t="s">
        <v>83</v>
      </c>
      <c r="AY206" s="19" t="s">
        <v>322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19" t="s">
        <v>83</v>
      </c>
      <c r="BK206" s="245">
        <f>ROUND(I206*H206,2)</f>
        <v>0</v>
      </c>
      <c r="BL206" s="19" t="s">
        <v>328</v>
      </c>
      <c r="BM206" s="244" t="s">
        <v>467</v>
      </c>
    </row>
    <row r="207" spans="1:47" s="2" customFormat="1" ht="12">
      <c r="A207" s="40"/>
      <c r="B207" s="41"/>
      <c r="C207" s="42"/>
      <c r="D207" s="246" t="s">
        <v>330</v>
      </c>
      <c r="E207" s="42"/>
      <c r="F207" s="247" t="s">
        <v>468</v>
      </c>
      <c r="G207" s="42"/>
      <c r="H207" s="42"/>
      <c r="I207" s="150"/>
      <c r="J207" s="42"/>
      <c r="K207" s="42"/>
      <c r="L207" s="46"/>
      <c r="M207" s="248"/>
      <c r="N207" s="24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330</v>
      </c>
      <c r="AU207" s="19" t="s">
        <v>83</v>
      </c>
    </row>
    <row r="208" spans="1:51" s="13" customFormat="1" ht="12">
      <c r="A208" s="13"/>
      <c r="B208" s="250"/>
      <c r="C208" s="251"/>
      <c r="D208" s="246" t="s">
        <v>332</v>
      </c>
      <c r="E208" s="252" t="s">
        <v>19</v>
      </c>
      <c r="F208" s="253" t="s">
        <v>469</v>
      </c>
      <c r="G208" s="251"/>
      <c r="H208" s="254">
        <v>2.032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332</v>
      </c>
      <c r="AU208" s="260" t="s">
        <v>83</v>
      </c>
      <c r="AV208" s="13" t="s">
        <v>83</v>
      </c>
      <c r="AW208" s="13" t="s">
        <v>32</v>
      </c>
      <c r="AX208" s="13" t="s">
        <v>70</v>
      </c>
      <c r="AY208" s="260" t="s">
        <v>322</v>
      </c>
    </row>
    <row r="209" spans="1:51" s="13" customFormat="1" ht="12">
      <c r="A209" s="13"/>
      <c r="B209" s="250"/>
      <c r="C209" s="251"/>
      <c r="D209" s="246" t="s">
        <v>332</v>
      </c>
      <c r="E209" s="252" t="s">
        <v>19</v>
      </c>
      <c r="F209" s="253" t="s">
        <v>470</v>
      </c>
      <c r="G209" s="251"/>
      <c r="H209" s="254">
        <v>2.68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332</v>
      </c>
      <c r="AU209" s="260" t="s">
        <v>83</v>
      </c>
      <c r="AV209" s="13" t="s">
        <v>83</v>
      </c>
      <c r="AW209" s="13" t="s">
        <v>32</v>
      </c>
      <c r="AX209" s="13" t="s">
        <v>70</v>
      </c>
      <c r="AY209" s="260" t="s">
        <v>322</v>
      </c>
    </row>
    <row r="210" spans="1:51" s="14" customFormat="1" ht="12">
      <c r="A210" s="14"/>
      <c r="B210" s="261"/>
      <c r="C210" s="262"/>
      <c r="D210" s="246" t="s">
        <v>332</v>
      </c>
      <c r="E210" s="263" t="s">
        <v>19</v>
      </c>
      <c r="F210" s="264" t="s">
        <v>336</v>
      </c>
      <c r="G210" s="262"/>
      <c r="H210" s="265">
        <v>4.712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332</v>
      </c>
      <c r="AU210" s="271" t="s">
        <v>83</v>
      </c>
      <c r="AV210" s="14" t="s">
        <v>328</v>
      </c>
      <c r="AW210" s="14" t="s">
        <v>32</v>
      </c>
      <c r="AX210" s="14" t="s">
        <v>77</v>
      </c>
      <c r="AY210" s="271" t="s">
        <v>322</v>
      </c>
    </row>
    <row r="211" spans="1:65" s="2" customFormat="1" ht="21.75" customHeight="1">
      <c r="A211" s="40"/>
      <c r="B211" s="41"/>
      <c r="C211" s="233" t="s">
        <v>7</v>
      </c>
      <c r="D211" s="233" t="s">
        <v>324</v>
      </c>
      <c r="E211" s="234" t="s">
        <v>471</v>
      </c>
      <c r="F211" s="235" t="s">
        <v>472</v>
      </c>
      <c r="G211" s="236" t="s">
        <v>160</v>
      </c>
      <c r="H211" s="237">
        <v>0.192</v>
      </c>
      <c r="I211" s="238"/>
      <c r="J211" s="239">
        <f>ROUND(I211*H211,2)</f>
        <v>0</v>
      </c>
      <c r="K211" s="235" t="s">
        <v>327</v>
      </c>
      <c r="L211" s="46"/>
      <c r="M211" s="240" t="s">
        <v>19</v>
      </c>
      <c r="N211" s="241" t="s">
        <v>42</v>
      </c>
      <c r="O211" s="86"/>
      <c r="P211" s="242">
        <f>O211*H211</f>
        <v>0</v>
      </c>
      <c r="Q211" s="242">
        <v>0.01709</v>
      </c>
      <c r="R211" s="242">
        <f>Q211*H211</f>
        <v>0.00328128</v>
      </c>
      <c r="S211" s="242">
        <v>0</v>
      </c>
      <c r="T211" s="24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4" t="s">
        <v>328</v>
      </c>
      <c r="AT211" s="244" t="s">
        <v>324</v>
      </c>
      <c r="AU211" s="244" t="s">
        <v>83</v>
      </c>
      <c r="AY211" s="19" t="s">
        <v>322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9" t="s">
        <v>83</v>
      </c>
      <c r="BK211" s="245">
        <f>ROUND(I211*H211,2)</f>
        <v>0</v>
      </c>
      <c r="BL211" s="19" t="s">
        <v>328</v>
      </c>
      <c r="BM211" s="244" t="s">
        <v>473</v>
      </c>
    </row>
    <row r="212" spans="1:47" s="2" customFormat="1" ht="12">
      <c r="A212" s="40"/>
      <c r="B212" s="41"/>
      <c r="C212" s="42"/>
      <c r="D212" s="246" t="s">
        <v>330</v>
      </c>
      <c r="E212" s="42"/>
      <c r="F212" s="247" t="s">
        <v>474</v>
      </c>
      <c r="G212" s="42"/>
      <c r="H212" s="42"/>
      <c r="I212" s="150"/>
      <c r="J212" s="42"/>
      <c r="K212" s="42"/>
      <c r="L212" s="46"/>
      <c r="M212" s="248"/>
      <c r="N212" s="249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330</v>
      </c>
      <c r="AU212" s="19" t="s">
        <v>83</v>
      </c>
    </row>
    <row r="213" spans="1:65" s="2" customFormat="1" ht="16.5" customHeight="1">
      <c r="A213" s="40"/>
      <c r="B213" s="41"/>
      <c r="C213" s="272" t="s">
        <v>475</v>
      </c>
      <c r="D213" s="272" t="s">
        <v>366</v>
      </c>
      <c r="E213" s="273" t="s">
        <v>476</v>
      </c>
      <c r="F213" s="274" t="s">
        <v>477</v>
      </c>
      <c r="G213" s="275" t="s">
        <v>160</v>
      </c>
      <c r="H213" s="276">
        <v>0.173</v>
      </c>
      <c r="I213" s="277"/>
      <c r="J213" s="278">
        <f>ROUND(I213*H213,2)</f>
        <v>0</v>
      </c>
      <c r="K213" s="274" t="s">
        <v>327</v>
      </c>
      <c r="L213" s="279"/>
      <c r="M213" s="280" t="s">
        <v>19</v>
      </c>
      <c r="N213" s="281" t="s">
        <v>42</v>
      </c>
      <c r="O213" s="86"/>
      <c r="P213" s="242">
        <f>O213*H213</f>
        <v>0</v>
      </c>
      <c r="Q213" s="242">
        <v>1</v>
      </c>
      <c r="R213" s="242">
        <f>Q213*H213</f>
        <v>0.173</v>
      </c>
      <c r="S213" s="242">
        <v>0</v>
      </c>
      <c r="T213" s="243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4" t="s">
        <v>365</v>
      </c>
      <c r="AT213" s="244" t="s">
        <v>366</v>
      </c>
      <c r="AU213" s="244" t="s">
        <v>83</v>
      </c>
      <c r="AY213" s="19" t="s">
        <v>322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9" t="s">
        <v>83</v>
      </c>
      <c r="BK213" s="245">
        <f>ROUND(I213*H213,2)</f>
        <v>0</v>
      </c>
      <c r="BL213" s="19" t="s">
        <v>328</v>
      </c>
      <c r="BM213" s="244" t="s">
        <v>478</v>
      </c>
    </row>
    <row r="214" spans="1:47" s="2" customFormat="1" ht="12">
      <c r="A214" s="40"/>
      <c r="B214" s="41"/>
      <c r="C214" s="42"/>
      <c r="D214" s="246" t="s">
        <v>330</v>
      </c>
      <c r="E214" s="42"/>
      <c r="F214" s="247" t="s">
        <v>477</v>
      </c>
      <c r="G214" s="42"/>
      <c r="H214" s="42"/>
      <c r="I214" s="150"/>
      <c r="J214" s="42"/>
      <c r="K214" s="42"/>
      <c r="L214" s="46"/>
      <c r="M214" s="248"/>
      <c r="N214" s="24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330</v>
      </c>
      <c r="AU214" s="19" t="s">
        <v>83</v>
      </c>
    </row>
    <row r="215" spans="1:51" s="15" customFormat="1" ht="12">
      <c r="A215" s="15"/>
      <c r="B215" s="283"/>
      <c r="C215" s="284"/>
      <c r="D215" s="246" t="s">
        <v>332</v>
      </c>
      <c r="E215" s="285" t="s">
        <v>19</v>
      </c>
      <c r="F215" s="286" t="s">
        <v>430</v>
      </c>
      <c r="G215" s="284"/>
      <c r="H215" s="285" t="s">
        <v>19</v>
      </c>
      <c r="I215" s="287"/>
      <c r="J215" s="284"/>
      <c r="K215" s="284"/>
      <c r="L215" s="288"/>
      <c r="M215" s="289"/>
      <c r="N215" s="290"/>
      <c r="O215" s="290"/>
      <c r="P215" s="290"/>
      <c r="Q215" s="290"/>
      <c r="R215" s="290"/>
      <c r="S215" s="290"/>
      <c r="T215" s="29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2" t="s">
        <v>332</v>
      </c>
      <c r="AU215" s="292" t="s">
        <v>83</v>
      </c>
      <c r="AV215" s="15" t="s">
        <v>77</v>
      </c>
      <c r="AW215" s="15" t="s">
        <v>32</v>
      </c>
      <c r="AX215" s="15" t="s">
        <v>70</v>
      </c>
      <c r="AY215" s="292" t="s">
        <v>322</v>
      </c>
    </row>
    <row r="216" spans="1:51" s="13" customFormat="1" ht="12">
      <c r="A216" s="13"/>
      <c r="B216" s="250"/>
      <c r="C216" s="251"/>
      <c r="D216" s="246" t="s">
        <v>332</v>
      </c>
      <c r="E216" s="252" t="s">
        <v>19</v>
      </c>
      <c r="F216" s="253" t="s">
        <v>479</v>
      </c>
      <c r="G216" s="251"/>
      <c r="H216" s="254">
        <v>0.15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332</v>
      </c>
      <c r="AU216" s="260" t="s">
        <v>83</v>
      </c>
      <c r="AV216" s="13" t="s">
        <v>83</v>
      </c>
      <c r="AW216" s="13" t="s">
        <v>32</v>
      </c>
      <c r="AX216" s="13" t="s">
        <v>70</v>
      </c>
      <c r="AY216" s="260" t="s">
        <v>322</v>
      </c>
    </row>
    <row r="217" spans="1:51" s="16" customFormat="1" ht="12">
      <c r="A217" s="16"/>
      <c r="B217" s="293"/>
      <c r="C217" s="294"/>
      <c r="D217" s="246" t="s">
        <v>332</v>
      </c>
      <c r="E217" s="295" t="s">
        <v>171</v>
      </c>
      <c r="F217" s="296" t="s">
        <v>480</v>
      </c>
      <c r="G217" s="294"/>
      <c r="H217" s="297">
        <v>0.15</v>
      </c>
      <c r="I217" s="298"/>
      <c r="J217" s="294"/>
      <c r="K217" s="294"/>
      <c r="L217" s="299"/>
      <c r="M217" s="300"/>
      <c r="N217" s="301"/>
      <c r="O217" s="301"/>
      <c r="P217" s="301"/>
      <c r="Q217" s="301"/>
      <c r="R217" s="301"/>
      <c r="S217" s="301"/>
      <c r="T217" s="302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303" t="s">
        <v>332</v>
      </c>
      <c r="AU217" s="303" t="s">
        <v>83</v>
      </c>
      <c r="AV217" s="16" t="s">
        <v>93</v>
      </c>
      <c r="AW217" s="16" t="s">
        <v>32</v>
      </c>
      <c r="AX217" s="16" t="s">
        <v>70</v>
      </c>
      <c r="AY217" s="303" t="s">
        <v>322</v>
      </c>
    </row>
    <row r="218" spans="1:51" s="13" customFormat="1" ht="12">
      <c r="A218" s="13"/>
      <c r="B218" s="250"/>
      <c r="C218" s="251"/>
      <c r="D218" s="246" t="s">
        <v>332</v>
      </c>
      <c r="E218" s="252" t="s">
        <v>19</v>
      </c>
      <c r="F218" s="253" t="s">
        <v>481</v>
      </c>
      <c r="G218" s="251"/>
      <c r="H218" s="254">
        <v>0.023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332</v>
      </c>
      <c r="AU218" s="260" t="s">
        <v>83</v>
      </c>
      <c r="AV218" s="13" t="s">
        <v>83</v>
      </c>
      <c r="AW218" s="13" t="s">
        <v>32</v>
      </c>
      <c r="AX218" s="13" t="s">
        <v>70</v>
      </c>
      <c r="AY218" s="260" t="s">
        <v>322</v>
      </c>
    </row>
    <row r="219" spans="1:51" s="15" customFormat="1" ht="12">
      <c r="A219" s="15"/>
      <c r="B219" s="283"/>
      <c r="C219" s="284"/>
      <c r="D219" s="246" t="s">
        <v>332</v>
      </c>
      <c r="E219" s="285" t="s">
        <v>19</v>
      </c>
      <c r="F219" s="286" t="s">
        <v>482</v>
      </c>
      <c r="G219" s="284"/>
      <c r="H219" s="285" t="s">
        <v>19</v>
      </c>
      <c r="I219" s="287"/>
      <c r="J219" s="284"/>
      <c r="K219" s="284"/>
      <c r="L219" s="288"/>
      <c r="M219" s="289"/>
      <c r="N219" s="290"/>
      <c r="O219" s="290"/>
      <c r="P219" s="290"/>
      <c r="Q219" s="290"/>
      <c r="R219" s="290"/>
      <c r="S219" s="290"/>
      <c r="T219" s="29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2" t="s">
        <v>332</v>
      </c>
      <c r="AU219" s="292" t="s">
        <v>83</v>
      </c>
      <c r="AV219" s="15" t="s">
        <v>77</v>
      </c>
      <c r="AW219" s="15" t="s">
        <v>32</v>
      </c>
      <c r="AX219" s="15" t="s">
        <v>70</v>
      </c>
      <c r="AY219" s="292" t="s">
        <v>322</v>
      </c>
    </row>
    <row r="220" spans="1:51" s="14" customFormat="1" ht="12">
      <c r="A220" s="14"/>
      <c r="B220" s="261"/>
      <c r="C220" s="262"/>
      <c r="D220" s="246" t="s">
        <v>332</v>
      </c>
      <c r="E220" s="263" t="s">
        <v>19</v>
      </c>
      <c r="F220" s="264" t="s">
        <v>336</v>
      </c>
      <c r="G220" s="262"/>
      <c r="H220" s="265">
        <v>0.173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332</v>
      </c>
      <c r="AU220" s="271" t="s">
        <v>83</v>
      </c>
      <c r="AV220" s="14" t="s">
        <v>328</v>
      </c>
      <c r="AW220" s="14" t="s">
        <v>32</v>
      </c>
      <c r="AX220" s="14" t="s">
        <v>77</v>
      </c>
      <c r="AY220" s="271" t="s">
        <v>322</v>
      </c>
    </row>
    <row r="221" spans="1:65" s="2" customFormat="1" ht="16.5" customHeight="1">
      <c r="A221" s="40"/>
      <c r="B221" s="41"/>
      <c r="C221" s="272" t="s">
        <v>483</v>
      </c>
      <c r="D221" s="272" t="s">
        <v>366</v>
      </c>
      <c r="E221" s="273" t="s">
        <v>484</v>
      </c>
      <c r="F221" s="274" t="s">
        <v>485</v>
      </c>
      <c r="G221" s="275" t="s">
        <v>160</v>
      </c>
      <c r="H221" s="276">
        <v>0.019</v>
      </c>
      <c r="I221" s="277"/>
      <c r="J221" s="278">
        <f>ROUND(I221*H221,2)</f>
        <v>0</v>
      </c>
      <c r="K221" s="274" t="s">
        <v>327</v>
      </c>
      <c r="L221" s="279"/>
      <c r="M221" s="280" t="s">
        <v>19</v>
      </c>
      <c r="N221" s="281" t="s">
        <v>42</v>
      </c>
      <c r="O221" s="86"/>
      <c r="P221" s="242">
        <f>O221*H221</f>
        <v>0</v>
      </c>
      <c r="Q221" s="242">
        <v>1</v>
      </c>
      <c r="R221" s="242">
        <f>Q221*H221</f>
        <v>0.019</v>
      </c>
      <c r="S221" s="242">
        <v>0</v>
      </c>
      <c r="T221" s="243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4" t="s">
        <v>365</v>
      </c>
      <c r="AT221" s="244" t="s">
        <v>366</v>
      </c>
      <c r="AU221" s="244" t="s">
        <v>83</v>
      </c>
      <c r="AY221" s="19" t="s">
        <v>322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19" t="s">
        <v>83</v>
      </c>
      <c r="BK221" s="245">
        <f>ROUND(I221*H221,2)</f>
        <v>0</v>
      </c>
      <c r="BL221" s="19" t="s">
        <v>328</v>
      </c>
      <c r="BM221" s="244" t="s">
        <v>486</v>
      </c>
    </row>
    <row r="222" spans="1:47" s="2" customFormat="1" ht="12">
      <c r="A222" s="40"/>
      <c r="B222" s="41"/>
      <c r="C222" s="42"/>
      <c r="D222" s="246" t="s">
        <v>330</v>
      </c>
      <c r="E222" s="42"/>
      <c r="F222" s="247" t="s">
        <v>485</v>
      </c>
      <c r="G222" s="42"/>
      <c r="H222" s="42"/>
      <c r="I222" s="150"/>
      <c r="J222" s="42"/>
      <c r="K222" s="42"/>
      <c r="L222" s="46"/>
      <c r="M222" s="248"/>
      <c r="N222" s="249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330</v>
      </c>
      <c r="AU222" s="19" t="s">
        <v>83</v>
      </c>
    </row>
    <row r="223" spans="1:51" s="13" customFormat="1" ht="12">
      <c r="A223" s="13"/>
      <c r="B223" s="250"/>
      <c r="C223" s="251"/>
      <c r="D223" s="246" t="s">
        <v>332</v>
      </c>
      <c r="E223" s="252" t="s">
        <v>19</v>
      </c>
      <c r="F223" s="253" t="s">
        <v>487</v>
      </c>
      <c r="G223" s="251"/>
      <c r="H223" s="254">
        <v>0.016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332</v>
      </c>
      <c r="AU223" s="260" t="s">
        <v>83</v>
      </c>
      <c r="AV223" s="13" t="s">
        <v>83</v>
      </c>
      <c r="AW223" s="13" t="s">
        <v>32</v>
      </c>
      <c r="AX223" s="13" t="s">
        <v>70</v>
      </c>
      <c r="AY223" s="260" t="s">
        <v>322</v>
      </c>
    </row>
    <row r="224" spans="1:51" s="16" customFormat="1" ht="12">
      <c r="A224" s="16"/>
      <c r="B224" s="293"/>
      <c r="C224" s="294"/>
      <c r="D224" s="246" t="s">
        <v>332</v>
      </c>
      <c r="E224" s="295" t="s">
        <v>173</v>
      </c>
      <c r="F224" s="296" t="s">
        <v>480</v>
      </c>
      <c r="G224" s="294"/>
      <c r="H224" s="297">
        <v>0.016</v>
      </c>
      <c r="I224" s="298"/>
      <c r="J224" s="294"/>
      <c r="K224" s="294"/>
      <c r="L224" s="299"/>
      <c r="M224" s="300"/>
      <c r="N224" s="301"/>
      <c r="O224" s="301"/>
      <c r="P224" s="301"/>
      <c r="Q224" s="301"/>
      <c r="R224" s="301"/>
      <c r="S224" s="301"/>
      <c r="T224" s="302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303" t="s">
        <v>332</v>
      </c>
      <c r="AU224" s="303" t="s">
        <v>83</v>
      </c>
      <c r="AV224" s="16" t="s">
        <v>93</v>
      </c>
      <c r="AW224" s="16" t="s">
        <v>32</v>
      </c>
      <c r="AX224" s="16" t="s">
        <v>70</v>
      </c>
      <c r="AY224" s="303" t="s">
        <v>322</v>
      </c>
    </row>
    <row r="225" spans="1:51" s="13" customFormat="1" ht="12">
      <c r="A225" s="13"/>
      <c r="B225" s="250"/>
      <c r="C225" s="251"/>
      <c r="D225" s="246" t="s">
        <v>332</v>
      </c>
      <c r="E225" s="252" t="s">
        <v>19</v>
      </c>
      <c r="F225" s="253" t="s">
        <v>488</v>
      </c>
      <c r="G225" s="251"/>
      <c r="H225" s="254">
        <v>0.003</v>
      </c>
      <c r="I225" s="255"/>
      <c r="J225" s="251"/>
      <c r="K225" s="251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332</v>
      </c>
      <c r="AU225" s="260" t="s">
        <v>83</v>
      </c>
      <c r="AV225" s="13" t="s">
        <v>83</v>
      </c>
      <c r="AW225" s="13" t="s">
        <v>32</v>
      </c>
      <c r="AX225" s="13" t="s">
        <v>70</v>
      </c>
      <c r="AY225" s="260" t="s">
        <v>322</v>
      </c>
    </row>
    <row r="226" spans="1:51" s="14" customFormat="1" ht="12">
      <c r="A226" s="14"/>
      <c r="B226" s="261"/>
      <c r="C226" s="262"/>
      <c r="D226" s="246" t="s">
        <v>332</v>
      </c>
      <c r="E226" s="263" t="s">
        <v>19</v>
      </c>
      <c r="F226" s="264" t="s">
        <v>336</v>
      </c>
      <c r="G226" s="262"/>
      <c r="H226" s="265">
        <v>0.019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332</v>
      </c>
      <c r="AU226" s="271" t="s">
        <v>83</v>
      </c>
      <c r="AV226" s="14" t="s">
        <v>328</v>
      </c>
      <c r="AW226" s="14" t="s">
        <v>32</v>
      </c>
      <c r="AX226" s="14" t="s">
        <v>77</v>
      </c>
      <c r="AY226" s="271" t="s">
        <v>322</v>
      </c>
    </row>
    <row r="227" spans="1:65" s="2" customFormat="1" ht="21.75" customHeight="1">
      <c r="A227" s="40"/>
      <c r="B227" s="41"/>
      <c r="C227" s="233" t="s">
        <v>489</v>
      </c>
      <c r="D227" s="233" t="s">
        <v>324</v>
      </c>
      <c r="E227" s="234" t="s">
        <v>490</v>
      </c>
      <c r="F227" s="235" t="s">
        <v>491</v>
      </c>
      <c r="G227" s="236" t="s">
        <v>128</v>
      </c>
      <c r="H227" s="237">
        <v>19.663</v>
      </c>
      <c r="I227" s="238"/>
      <c r="J227" s="239">
        <f>ROUND(I227*H227,2)</f>
        <v>0</v>
      </c>
      <c r="K227" s="235" t="s">
        <v>327</v>
      </c>
      <c r="L227" s="46"/>
      <c r="M227" s="240" t="s">
        <v>19</v>
      </c>
      <c r="N227" s="241" t="s">
        <v>42</v>
      </c>
      <c r="O227" s="86"/>
      <c r="P227" s="242">
        <f>O227*H227</f>
        <v>0</v>
      </c>
      <c r="Q227" s="242">
        <v>0.17818</v>
      </c>
      <c r="R227" s="242">
        <f>Q227*H227</f>
        <v>3.5035533400000003</v>
      </c>
      <c r="S227" s="242">
        <v>0</v>
      </c>
      <c r="T227" s="243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4" t="s">
        <v>328</v>
      </c>
      <c r="AT227" s="244" t="s">
        <v>324</v>
      </c>
      <c r="AU227" s="244" t="s">
        <v>83</v>
      </c>
      <c r="AY227" s="19" t="s">
        <v>322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19" t="s">
        <v>83</v>
      </c>
      <c r="BK227" s="245">
        <f>ROUND(I227*H227,2)</f>
        <v>0</v>
      </c>
      <c r="BL227" s="19" t="s">
        <v>328</v>
      </c>
      <c r="BM227" s="244" t="s">
        <v>492</v>
      </c>
    </row>
    <row r="228" spans="1:47" s="2" customFormat="1" ht="12">
      <c r="A228" s="40"/>
      <c r="B228" s="41"/>
      <c r="C228" s="42"/>
      <c r="D228" s="246" t="s">
        <v>330</v>
      </c>
      <c r="E228" s="42"/>
      <c r="F228" s="247" t="s">
        <v>493</v>
      </c>
      <c r="G228" s="42"/>
      <c r="H228" s="42"/>
      <c r="I228" s="150"/>
      <c r="J228" s="42"/>
      <c r="K228" s="42"/>
      <c r="L228" s="46"/>
      <c r="M228" s="248"/>
      <c r="N228" s="249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330</v>
      </c>
      <c r="AU228" s="19" t="s">
        <v>83</v>
      </c>
    </row>
    <row r="229" spans="1:51" s="15" customFormat="1" ht="12">
      <c r="A229" s="15"/>
      <c r="B229" s="283"/>
      <c r="C229" s="284"/>
      <c r="D229" s="246" t="s">
        <v>332</v>
      </c>
      <c r="E229" s="285" t="s">
        <v>19</v>
      </c>
      <c r="F229" s="286" t="s">
        <v>430</v>
      </c>
      <c r="G229" s="284"/>
      <c r="H229" s="285" t="s">
        <v>19</v>
      </c>
      <c r="I229" s="287"/>
      <c r="J229" s="284"/>
      <c r="K229" s="284"/>
      <c r="L229" s="288"/>
      <c r="M229" s="289"/>
      <c r="N229" s="290"/>
      <c r="O229" s="290"/>
      <c r="P229" s="290"/>
      <c r="Q229" s="290"/>
      <c r="R229" s="290"/>
      <c r="S229" s="290"/>
      <c r="T229" s="29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2" t="s">
        <v>332</v>
      </c>
      <c r="AU229" s="292" t="s">
        <v>83</v>
      </c>
      <c r="AV229" s="15" t="s">
        <v>77</v>
      </c>
      <c r="AW229" s="15" t="s">
        <v>32</v>
      </c>
      <c r="AX229" s="15" t="s">
        <v>70</v>
      </c>
      <c r="AY229" s="292" t="s">
        <v>322</v>
      </c>
    </row>
    <row r="230" spans="1:51" s="13" customFormat="1" ht="12">
      <c r="A230" s="13"/>
      <c r="B230" s="250"/>
      <c r="C230" s="251"/>
      <c r="D230" s="246" t="s">
        <v>332</v>
      </c>
      <c r="E230" s="252" t="s">
        <v>19</v>
      </c>
      <c r="F230" s="253" t="s">
        <v>494</v>
      </c>
      <c r="G230" s="251"/>
      <c r="H230" s="254">
        <v>1.2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332</v>
      </c>
      <c r="AU230" s="260" t="s">
        <v>83</v>
      </c>
      <c r="AV230" s="13" t="s">
        <v>83</v>
      </c>
      <c r="AW230" s="13" t="s">
        <v>32</v>
      </c>
      <c r="AX230" s="13" t="s">
        <v>70</v>
      </c>
      <c r="AY230" s="260" t="s">
        <v>322</v>
      </c>
    </row>
    <row r="231" spans="1:51" s="16" customFormat="1" ht="12">
      <c r="A231" s="16"/>
      <c r="B231" s="293"/>
      <c r="C231" s="294"/>
      <c r="D231" s="246" t="s">
        <v>332</v>
      </c>
      <c r="E231" s="295" t="s">
        <v>19</v>
      </c>
      <c r="F231" s="296" t="s">
        <v>432</v>
      </c>
      <c r="G231" s="294"/>
      <c r="H231" s="297">
        <v>1.2</v>
      </c>
      <c r="I231" s="298"/>
      <c r="J231" s="294"/>
      <c r="K231" s="294"/>
      <c r="L231" s="299"/>
      <c r="M231" s="300"/>
      <c r="N231" s="301"/>
      <c r="O231" s="301"/>
      <c r="P231" s="301"/>
      <c r="Q231" s="301"/>
      <c r="R231" s="301"/>
      <c r="S231" s="301"/>
      <c r="T231" s="302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303" t="s">
        <v>332</v>
      </c>
      <c r="AU231" s="303" t="s">
        <v>83</v>
      </c>
      <c r="AV231" s="16" t="s">
        <v>93</v>
      </c>
      <c r="AW231" s="16" t="s">
        <v>32</v>
      </c>
      <c r="AX231" s="16" t="s">
        <v>70</v>
      </c>
      <c r="AY231" s="303" t="s">
        <v>322</v>
      </c>
    </row>
    <row r="232" spans="1:51" s="15" customFormat="1" ht="12">
      <c r="A232" s="15"/>
      <c r="B232" s="283"/>
      <c r="C232" s="284"/>
      <c r="D232" s="246" t="s">
        <v>332</v>
      </c>
      <c r="E232" s="285" t="s">
        <v>19</v>
      </c>
      <c r="F232" s="286" t="s">
        <v>433</v>
      </c>
      <c r="G232" s="284"/>
      <c r="H232" s="285" t="s">
        <v>19</v>
      </c>
      <c r="I232" s="287"/>
      <c r="J232" s="284"/>
      <c r="K232" s="284"/>
      <c r="L232" s="288"/>
      <c r="M232" s="289"/>
      <c r="N232" s="290"/>
      <c r="O232" s="290"/>
      <c r="P232" s="290"/>
      <c r="Q232" s="290"/>
      <c r="R232" s="290"/>
      <c r="S232" s="290"/>
      <c r="T232" s="29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2" t="s">
        <v>332</v>
      </c>
      <c r="AU232" s="292" t="s">
        <v>83</v>
      </c>
      <c r="AV232" s="15" t="s">
        <v>77</v>
      </c>
      <c r="AW232" s="15" t="s">
        <v>32</v>
      </c>
      <c r="AX232" s="15" t="s">
        <v>70</v>
      </c>
      <c r="AY232" s="292" t="s">
        <v>322</v>
      </c>
    </row>
    <row r="233" spans="1:51" s="13" customFormat="1" ht="12">
      <c r="A233" s="13"/>
      <c r="B233" s="250"/>
      <c r="C233" s="251"/>
      <c r="D233" s="246" t="s">
        <v>332</v>
      </c>
      <c r="E233" s="252" t="s">
        <v>19</v>
      </c>
      <c r="F233" s="253" t="s">
        <v>495</v>
      </c>
      <c r="G233" s="251"/>
      <c r="H233" s="254">
        <v>2.25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332</v>
      </c>
      <c r="AU233" s="260" t="s">
        <v>83</v>
      </c>
      <c r="AV233" s="13" t="s">
        <v>83</v>
      </c>
      <c r="AW233" s="13" t="s">
        <v>32</v>
      </c>
      <c r="AX233" s="13" t="s">
        <v>70</v>
      </c>
      <c r="AY233" s="260" t="s">
        <v>322</v>
      </c>
    </row>
    <row r="234" spans="1:51" s="13" customFormat="1" ht="12">
      <c r="A234" s="13"/>
      <c r="B234" s="250"/>
      <c r="C234" s="251"/>
      <c r="D234" s="246" t="s">
        <v>332</v>
      </c>
      <c r="E234" s="252" t="s">
        <v>19</v>
      </c>
      <c r="F234" s="253" t="s">
        <v>496</v>
      </c>
      <c r="G234" s="251"/>
      <c r="H234" s="254">
        <v>2.35</v>
      </c>
      <c r="I234" s="255"/>
      <c r="J234" s="251"/>
      <c r="K234" s="251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332</v>
      </c>
      <c r="AU234" s="260" t="s">
        <v>83</v>
      </c>
      <c r="AV234" s="13" t="s">
        <v>83</v>
      </c>
      <c r="AW234" s="13" t="s">
        <v>32</v>
      </c>
      <c r="AX234" s="13" t="s">
        <v>70</v>
      </c>
      <c r="AY234" s="260" t="s">
        <v>322</v>
      </c>
    </row>
    <row r="235" spans="1:51" s="13" customFormat="1" ht="12">
      <c r="A235" s="13"/>
      <c r="B235" s="250"/>
      <c r="C235" s="251"/>
      <c r="D235" s="246" t="s">
        <v>332</v>
      </c>
      <c r="E235" s="252" t="s">
        <v>19</v>
      </c>
      <c r="F235" s="253" t="s">
        <v>497</v>
      </c>
      <c r="G235" s="251"/>
      <c r="H235" s="254">
        <v>2.4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332</v>
      </c>
      <c r="AU235" s="260" t="s">
        <v>83</v>
      </c>
      <c r="AV235" s="13" t="s">
        <v>83</v>
      </c>
      <c r="AW235" s="13" t="s">
        <v>32</v>
      </c>
      <c r="AX235" s="13" t="s">
        <v>70</v>
      </c>
      <c r="AY235" s="260" t="s">
        <v>322</v>
      </c>
    </row>
    <row r="236" spans="1:51" s="13" customFormat="1" ht="12">
      <c r="A236" s="13"/>
      <c r="B236" s="250"/>
      <c r="C236" s="251"/>
      <c r="D236" s="246" t="s">
        <v>332</v>
      </c>
      <c r="E236" s="252" t="s">
        <v>19</v>
      </c>
      <c r="F236" s="253" t="s">
        <v>498</v>
      </c>
      <c r="G236" s="251"/>
      <c r="H236" s="254">
        <v>0.55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332</v>
      </c>
      <c r="AU236" s="260" t="s">
        <v>83</v>
      </c>
      <c r="AV236" s="13" t="s">
        <v>83</v>
      </c>
      <c r="AW236" s="13" t="s">
        <v>32</v>
      </c>
      <c r="AX236" s="13" t="s">
        <v>70</v>
      </c>
      <c r="AY236" s="260" t="s">
        <v>322</v>
      </c>
    </row>
    <row r="237" spans="1:51" s="16" customFormat="1" ht="12">
      <c r="A237" s="16"/>
      <c r="B237" s="293"/>
      <c r="C237" s="294"/>
      <c r="D237" s="246" t="s">
        <v>332</v>
      </c>
      <c r="E237" s="295" t="s">
        <v>19</v>
      </c>
      <c r="F237" s="296" t="s">
        <v>446</v>
      </c>
      <c r="G237" s="294"/>
      <c r="H237" s="297">
        <v>7.55</v>
      </c>
      <c r="I237" s="298"/>
      <c r="J237" s="294"/>
      <c r="K237" s="294"/>
      <c r="L237" s="299"/>
      <c r="M237" s="300"/>
      <c r="N237" s="301"/>
      <c r="O237" s="301"/>
      <c r="P237" s="301"/>
      <c r="Q237" s="301"/>
      <c r="R237" s="301"/>
      <c r="S237" s="301"/>
      <c r="T237" s="302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T237" s="303" t="s">
        <v>332</v>
      </c>
      <c r="AU237" s="303" t="s">
        <v>83</v>
      </c>
      <c r="AV237" s="16" t="s">
        <v>93</v>
      </c>
      <c r="AW237" s="16" t="s">
        <v>32</v>
      </c>
      <c r="AX237" s="16" t="s">
        <v>70</v>
      </c>
      <c r="AY237" s="303" t="s">
        <v>322</v>
      </c>
    </row>
    <row r="238" spans="1:51" s="15" customFormat="1" ht="12">
      <c r="A238" s="15"/>
      <c r="B238" s="283"/>
      <c r="C238" s="284"/>
      <c r="D238" s="246" t="s">
        <v>332</v>
      </c>
      <c r="E238" s="285" t="s">
        <v>19</v>
      </c>
      <c r="F238" s="286" t="s">
        <v>440</v>
      </c>
      <c r="G238" s="284"/>
      <c r="H238" s="285" t="s">
        <v>19</v>
      </c>
      <c r="I238" s="287"/>
      <c r="J238" s="284"/>
      <c r="K238" s="284"/>
      <c r="L238" s="288"/>
      <c r="M238" s="289"/>
      <c r="N238" s="290"/>
      <c r="O238" s="290"/>
      <c r="P238" s="290"/>
      <c r="Q238" s="290"/>
      <c r="R238" s="290"/>
      <c r="S238" s="290"/>
      <c r="T238" s="291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2" t="s">
        <v>332</v>
      </c>
      <c r="AU238" s="292" t="s">
        <v>83</v>
      </c>
      <c r="AV238" s="15" t="s">
        <v>77</v>
      </c>
      <c r="AW238" s="15" t="s">
        <v>32</v>
      </c>
      <c r="AX238" s="15" t="s">
        <v>70</v>
      </c>
      <c r="AY238" s="292" t="s">
        <v>322</v>
      </c>
    </row>
    <row r="239" spans="1:51" s="13" customFormat="1" ht="12">
      <c r="A239" s="13"/>
      <c r="B239" s="250"/>
      <c r="C239" s="251"/>
      <c r="D239" s="246" t="s">
        <v>332</v>
      </c>
      <c r="E239" s="252" t="s">
        <v>19</v>
      </c>
      <c r="F239" s="253" t="s">
        <v>499</v>
      </c>
      <c r="G239" s="251"/>
      <c r="H239" s="254">
        <v>2.2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332</v>
      </c>
      <c r="AU239" s="260" t="s">
        <v>83</v>
      </c>
      <c r="AV239" s="13" t="s">
        <v>83</v>
      </c>
      <c r="AW239" s="13" t="s">
        <v>32</v>
      </c>
      <c r="AX239" s="13" t="s">
        <v>70</v>
      </c>
      <c r="AY239" s="260" t="s">
        <v>322</v>
      </c>
    </row>
    <row r="240" spans="1:51" s="13" customFormat="1" ht="12">
      <c r="A240" s="13"/>
      <c r="B240" s="250"/>
      <c r="C240" s="251"/>
      <c r="D240" s="246" t="s">
        <v>332</v>
      </c>
      <c r="E240" s="252" t="s">
        <v>19</v>
      </c>
      <c r="F240" s="253" t="s">
        <v>500</v>
      </c>
      <c r="G240" s="251"/>
      <c r="H240" s="254">
        <v>2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332</v>
      </c>
      <c r="AU240" s="260" t="s">
        <v>83</v>
      </c>
      <c r="AV240" s="13" t="s">
        <v>83</v>
      </c>
      <c r="AW240" s="13" t="s">
        <v>32</v>
      </c>
      <c r="AX240" s="13" t="s">
        <v>70</v>
      </c>
      <c r="AY240" s="260" t="s">
        <v>322</v>
      </c>
    </row>
    <row r="241" spans="1:51" s="13" customFormat="1" ht="12">
      <c r="A241" s="13"/>
      <c r="B241" s="250"/>
      <c r="C241" s="251"/>
      <c r="D241" s="246" t="s">
        <v>332</v>
      </c>
      <c r="E241" s="252" t="s">
        <v>19</v>
      </c>
      <c r="F241" s="253" t="s">
        <v>501</v>
      </c>
      <c r="G241" s="251"/>
      <c r="H241" s="254">
        <v>3.9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332</v>
      </c>
      <c r="AU241" s="260" t="s">
        <v>83</v>
      </c>
      <c r="AV241" s="13" t="s">
        <v>83</v>
      </c>
      <c r="AW241" s="13" t="s">
        <v>32</v>
      </c>
      <c r="AX241" s="13" t="s">
        <v>70</v>
      </c>
      <c r="AY241" s="260" t="s">
        <v>322</v>
      </c>
    </row>
    <row r="242" spans="1:51" s="13" customFormat="1" ht="12">
      <c r="A242" s="13"/>
      <c r="B242" s="250"/>
      <c r="C242" s="251"/>
      <c r="D242" s="246" t="s">
        <v>332</v>
      </c>
      <c r="E242" s="252" t="s">
        <v>19</v>
      </c>
      <c r="F242" s="253" t="s">
        <v>502</v>
      </c>
      <c r="G242" s="251"/>
      <c r="H242" s="254">
        <v>2.813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332</v>
      </c>
      <c r="AU242" s="260" t="s">
        <v>83</v>
      </c>
      <c r="AV242" s="13" t="s">
        <v>83</v>
      </c>
      <c r="AW242" s="13" t="s">
        <v>32</v>
      </c>
      <c r="AX242" s="13" t="s">
        <v>70</v>
      </c>
      <c r="AY242" s="260" t="s">
        <v>322</v>
      </c>
    </row>
    <row r="243" spans="1:51" s="16" customFormat="1" ht="12">
      <c r="A243" s="16"/>
      <c r="B243" s="293"/>
      <c r="C243" s="294"/>
      <c r="D243" s="246" t="s">
        <v>332</v>
      </c>
      <c r="E243" s="295" t="s">
        <v>19</v>
      </c>
      <c r="F243" s="296" t="s">
        <v>446</v>
      </c>
      <c r="G243" s="294"/>
      <c r="H243" s="297">
        <v>10.913</v>
      </c>
      <c r="I243" s="298"/>
      <c r="J243" s="294"/>
      <c r="K243" s="294"/>
      <c r="L243" s="299"/>
      <c r="M243" s="300"/>
      <c r="N243" s="301"/>
      <c r="O243" s="301"/>
      <c r="P243" s="301"/>
      <c r="Q243" s="301"/>
      <c r="R243" s="301"/>
      <c r="S243" s="301"/>
      <c r="T243" s="302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303" t="s">
        <v>332</v>
      </c>
      <c r="AU243" s="303" t="s">
        <v>83</v>
      </c>
      <c r="AV243" s="16" t="s">
        <v>93</v>
      </c>
      <c r="AW243" s="16" t="s">
        <v>32</v>
      </c>
      <c r="AX243" s="16" t="s">
        <v>70</v>
      </c>
      <c r="AY243" s="303" t="s">
        <v>322</v>
      </c>
    </row>
    <row r="244" spans="1:51" s="14" customFormat="1" ht="12">
      <c r="A244" s="14"/>
      <c r="B244" s="261"/>
      <c r="C244" s="262"/>
      <c r="D244" s="246" t="s">
        <v>332</v>
      </c>
      <c r="E244" s="263" t="s">
        <v>19</v>
      </c>
      <c r="F244" s="264" t="s">
        <v>336</v>
      </c>
      <c r="G244" s="262"/>
      <c r="H244" s="265">
        <v>19.663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332</v>
      </c>
      <c r="AU244" s="271" t="s">
        <v>83</v>
      </c>
      <c r="AV244" s="14" t="s">
        <v>328</v>
      </c>
      <c r="AW244" s="14" t="s">
        <v>32</v>
      </c>
      <c r="AX244" s="14" t="s">
        <v>77</v>
      </c>
      <c r="AY244" s="271" t="s">
        <v>322</v>
      </c>
    </row>
    <row r="245" spans="1:65" s="2" customFormat="1" ht="21.75" customHeight="1">
      <c r="A245" s="40"/>
      <c r="B245" s="41"/>
      <c r="C245" s="233" t="s">
        <v>503</v>
      </c>
      <c r="D245" s="233" t="s">
        <v>324</v>
      </c>
      <c r="E245" s="234" t="s">
        <v>504</v>
      </c>
      <c r="F245" s="235" t="s">
        <v>505</v>
      </c>
      <c r="G245" s="236" t="s">
        <v>128</v>
      </c>
      <c r="H245" s="237">
        <v>18.786</v>
      </c>
      <c r="I245" s="238"/>
      <c r="J245" s="239">
        <f>ROUND(I245*H245,2)</f>
        <v>0</v>
      </c>
      <c r="K245" s="235" t="s">
        <v>327</v>
      </c>
      <c r="L245" s="46"/>
      <c r="M245" s="240" t="s">
        <v>19</v>
      </c>
      <c r="N245" s="241" t="s">
        <v>42</v>
      </c>
      <c r="O245" s="86"/>
      <c r="P245" s="242">
        <f>O245*H245</f>
        <v>0</v>
      </c>
      <c r="Q245" s="242">
        <v>0.00841</v>
      </c>
      <c r="R245" s="242">
        <f>Q245*H245</f>
        <v>0.15799026000000002</v>
      </c>
      <c r="S245" s="242">
        <v>0</v>
      </c>
      <c r="T245" s="24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4" t="s">
        <v>328</v>
      </c>
      <c r="AT245" s="244" t="s">
        <v>324</v>
      </c>
      <c r="AU245" s="244" t="s">
        <v>83</v>
      </c>
      <c r="AY245" s="19" t="s">
        <v>322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19" t="s">
        <v>83</v>
      </c>
      <c r="BK245" s="245">
        <f>ROUND(I245*H245,2)</f>
        <v>0</v>
      </c>
      <c r="BL245" s="19" t="s">
        <v>328</v>
      </c>
      <c r="BM245" s="244" t="s">
        <v>506</v>
      </c>
    </row>
    <row r="246" spans="1:47" s="2" customFormat="1" ht="12">
      <c r="A246" s="40"/>
      <c r="B246" s="41"/>
      <c r="C246" s="42"/>
      <c r="D246" s="246" t="s">
        <v>330</v>
      </c>
      <c r="E246" s="42"/>
      <c r="F246" s="247" t="s">
        <v>507</v>
      </c>
      <c r="G246" s="42"/>
      <c r="H246" s="42"/>
      <c r="I246" s="150"/>
      <c r="J246" s="42"/>
      <c r="K246" s="42"/>
      <c r="L246" s="46"/>
      <c r="M246" s="248"/>
      <c r="N246" s="24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330</v>
      </c>
      <c r="AU246" s="19" t="s">
        <v>83</v>
      </c>
    </row>
    <row r="247" spans="1:51" s="15" customFormat="1" ht="12">
      <c r="A247" s="15"/>
      <c r="B247" s="283"/>
      <c r="C247" s="284"/>
      <c r="D247" s="246" t="s">
        <v>332</v>
      </c>
      <c r="E247" s="285" t="s">
        <v>19</v>
      </c>
      <c r="F247" s="286" t="s">
        <v>430</v>
      </c>
      <c r="G247" s="284"/>
      <c r="H247" s="285" t="s">
        <v>19</v>
      </c>
      <c r="I247" s="287"/>
      <c r="J247" s="284"/>
      <c r="K247" s="284"/>
      <c r="L247" s="288"/>
      <c r="M247" s="289"/>
      <c r="N247" s="290"/>
      <c r="O247" s="290"/>
      <c r="P247" s="290"/>
      <c r="Q247" s="290"/>
      <c r="R247" s="290"/>
      <c r="S247" s="290"/>
      <c r="T247" s="29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2" t="s">
        <v>332</v>
      </c>
      <c r="AU247" s="292" t="s">
        <v>83</v>
      </c>
      <c r="AV247" s="15" t="s">
        <v>77</v>
      </c>
      <c r="AW247" s="15" t="s">
        <v>32</v>
      </c>
      <c r="AX247" s="15" t="s">
        <v>70</v>
      </c>
      <c r="AY247" s="292" t="s">
        <v>322</v>
      </c>
    </row>
    <row r="248" spans="1:51" s="13" customFormat="1" ht="12">
      <c r="A248" s="13"/>
      <c r="B248" s="250"/>
      <c r="C248" s="251"/>
      <c r="D248" s="246" t="s">
        <v>332</v>
      </c>
      <c r="E248" s="252" t="s">
        <v>19</v>
      </c>
      <c r="F248" s="253" t="s">
        <v>508</v>
      </c>
      <c r="G248" s="251"/>
      <c r="H248" s="254">
        <v>1.26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332</v>
      </c>
      <c r="AU248" s="260" t="s">
        <v>83</v>
      </c>
      <c r="AV248" s="13" t="s">
        <v>83</v>
      </c>
      <c r="AW248" s="13" t="s">
        <v>32</v>
      </c>
      <c r="AX248" s="13" t="s">
        <v>70</v>
      </c>
      <c r="AY248" s="260" t="s">
        <v>322</v>
      </c>
    </row>
    <row r="249" spans="1:51" s="16" customFormat="1" ht="12">
      <c r="A249" s="16"/>
      <c r="B249" s="293"/>
      <c r="C249" s="294"/>
      <c r="D249" s="246" t="s">
        <v>332</v>
      </c>
      <c r="E249" s="295" t="s">
        <v>19</v>
      </c>
      <c r="F249" s="296" t="s">
        <v>432</v>
      </c>
      <c r="G249" s="294"/>
      <c r="H249" s="297">
        <v>1.26</v>
      </c>
      <c r="I249" s="298"/>
      <c r="J249" s="294"/>
      <c r="K249" s="294"/>
      <c r="L249" s="299"/>
      <c r="M249" s="300"/>
      <c r="N249" s="301"/>
      <c r="O249" s="301"/>
      <c r="P249" s="301"/>
      <c r="Q249" s="301"/>
      <c r="R249" s="301"/>
      <c r="S249" s="301"/>
      <c r="T249" s="302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303" t="s">
        <v>332</v>
      </c>
      <c r="AU249" s="303" t="s">
        <v>83</v>
      </c>
      <c r="AV249" s="16" t="s">
        <v>93</v>
      </c>
      <c r="AW249" s="16" t="s">
        <v>32</v>
      </c>
      <c r="AX249" s="16" t="s">
        <v>70</v>
      </c>
      <c r="AY249" s="303" t="s">
        <v>322</v>
      </c>
    </row>
    <row r="250" spans="1:51" s="15" customFormat="1" ht="12">
      <c r="A250" s="15"/>
      <c r="B250" s="283"/>
      <c r="C250" s="284"/>
      <c r="D250" s="246" t="s">
        <v>332</v>
      </c>
      <c r="E250" s="285" t="s">
        <v>19</v>
      </c>
      <c r="F250" s="286" t="s">
        <v>433</v>
      </c>
      <c r="G250" s="284"/>
      <c r="H250" s="285" t="s">
        <v>19</v>
      </c>
      <c r="I250" s="287"/>
      <c r="J250" s="284"/>
      <c r="K250" s="284"/>
      <c r="L250" s="288"/>
      <c r="M250" s="289"/>
      <c r="N250" s="290"/>
      <c r="O250" s="290"/>
      <c r="P250" s="290"/>
      <c r="Q250" s="290"/>
      <c r="R250" s="290"/>
      <c r="S250" s="290"/>
      <c r="T250" s="29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2" t="s">
        <v>332</v>
      </c>
      <c r="AU250" s="292" t="s">
        <v>83</v>
      </c>
      <c r="AV250" s="15" t="s">
        <v>77</v>
      </c>
      <c r="AW250" s="15" t="s">
        <v>32</v>
      </c>
      <c r="AX250" s="15" t="s">
        <v>70</v>
      </c>
      <c r="AY250" s="292" t="s">
        <v>322</v>
      </c>
    </row>
    <row r="251" spans="1:51" s="13" customFormat="1" ht="12">
      <c r="A251" s="13"/>
      <c r="B251" s="250"/>
      <c r="C251" s="251"/>
      <c r="D251" s="246" t="s">
        <v>332</v>
      </c>
      <c r="E251" s="252" t="s">
        <v>19</v>
      </c>
      <c r="F251" s="253" t="s">
        <v>509</v>
      </c>
      <c r="G251" s="251"/>
      <c r="H251" s="254">
        <v>2.25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332</v>
      </c>
      <c r="AU251" s="260" t="s">
        <v>83</v>
      </c>
      <c r="AV251" s="13" t="s">
        <v>83</v>
      </c>
      <c r="AW251" s="13" t="s">
        <v>32</v>
      </c>
      <c r="AX251" s="13" t="s">
        <v>70</v>
      </c>
      <c r="AY251" s="260" t="s">
        <v>322</v>
      </c>
    </row>
    <row r="252" spans="1:51" s="13" customFormat="1" ht="12">
      <c r="A252" s="13"/>
      <c r="B252" s="250"/>
      <c r="C252" s="251"/>
      <c r="D252" s="246" t="s">
        <v>332</v>
      </c>
      <c r="E252" s="252" t="s">
        <v>19</v>
      </c>
      <c r="F252" s="253" t="s">
        <v>510</v>
      </c>
      <c r="G252" s="251"/>
      <c r="H252" s="254">
        <v>2.233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332</v>
      </c>
      <c r="AU252" s="260" t="s">
        <v>83</v>
      </c>
      <c r="AV252" s="13" t="s">
        <v>83</v>
      </c>
      <c r="AW252" s="13" t="s">
        <v>32</v>
      </c>
      <c r="AX252" s="13" t="s">
        <v>70</v>
      </c>
      <c r="AY252" s="260" t="s">
        <v>322</v>
      </c>
    </row>
    <row r="253" spans="1:51" s="13" customFormat="1" ht="12">
      <c r="A253" s="13"/>
      <c r="B253" s="250"/>
      <c r="C253" s="251"/>
      <c r="D253" s="246" t="s">
        <v>332</v>
      </c>
      <c r="E253" s="252" t="s">
        <v>19</v>
      </c>
      <c r="F253" s="253" t="s">
        <v>511</v>
      </c>
      <c r="G253" s="251"/>
      <c r="H253" s="254">
        <v>2.28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332</v>
      </c>
      <c r="AU253" s="260" t="s">
        <v>83</v>
      </c>
      <c r="AV253" s="13" t="s">
        <v>83</v>
      </c>
      <c r="AW253" s="13" t="s">
        <v>32</v>
      </c>
      <c r="AX253" s="13" t="s">
        <v>70</v>
      </c>
      <c r="AY253" s="260" t="s">
        <v>322</v>
      </c>
    </row>
    <row r="254" spans="1:51" s="13" customFormat="1" ht="12">
      <c r="A254" s="13"/>
      <c r="B254" s="250"/>
      <c r="C254" s="251"/>
      <c r="D254" s="246" t="s">
        <v>332</v>
      </c>
      <c r="E254" s="252" t="s">
        <v>19</v>
      </c>
      <c r="F254" s="253" t="s">
        <v>512</v>
      </c>
      <c r="G254" s="251"/>
      <c r="H254" s="254">
        <v>0.66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332</v>
      </c>
      <c r="AU254" s="260" t="s">
        <v>83</v>
      </c>
      <c r="AV254" s="13" t="s">
        <v>83</v>
      </c>
      <c r="AW254" s="13" t="s">
        <v>32</v>
      </c>
      <c r="AX254" s="13" t="s">
        <v>70</v>
      </c>
      <c r="AY254" s="260" t="s">
        <v>322</v>
      </c>
    </row>
    <row r="255" spans="1:51" s="16" customFormat="1" ht="12">
      <c r="A255" s="16"/>
      <c r="B255" s="293"/>
      <c r="C255" s="294"/>
      <c r="D255" s="246" t="s">
        <v>332</v>
      </c>
      <c r="E255" s="295" t="s">
        <v>19</v>
      </c>
      <c r="F255" s="296" t="s">
        <v>439</v>
      </c>
      <c r="G255" s="294"/>
      <c r="H255" s="297">
        <v>7.423</v>
      </c>
      <c r="I255" s="298"/>
      <c r="J255" s="294"/>
      <c r="K255" s="294"/>
      <c r="L255" s="299"/>
      <c r="M255" s="300"/>
      <c r="N255" s="301"/>
      <c r="O255" s="301"/>
      <c r="P255" s="301"/>
      <c r="Q255" s="301"/>
      <c r="R255" s="301"/>
      <c r="S255" s="301"/>
      <c r="T255" s="302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303" t="s">
        <v>332</v>
      </c>
      <c r="AU255" s="303" t="s">
        <v>83</v>
      </c>
      <c r="AV255" s="16" t="s">
        <v>93</v>
      </c>
      <c r="AW255" s="16" t="s">
        <v>32</v>
      </c>
      <c r="AX255" s="16" t="s">
        <v>70</v>
      </c>
      <c r="AY255" s="303" t="s">
        <v>322</v>
      </c>
    </row>
    <row r="256" spans="1:51" s="15" customFormat="1" ht="12">
      <c r="A256" s="15"/>
      <c r="B256" s="283"/>
      <c r="C256" s="284"/>
      <c r="D256" s="246" t="s">
        <v>332</v>
      </c>
      <c r="E256" s="285" t="s">
        <v>19</v>
      </c>
      <c r="F256" s="286" t="s">
        <v>440</v>
      </c>
      <c r="G256" s="284"/>
      <c r="H256" s="285" t="s">
        <v>19</v>
      </c>
      <c r="I256" s="287"/>
      <c r="J256" s="284"/>
      <c r="K256" s="284"/>
      <c r="L256" s="288"/>
      <c r="M256" s="289"/>
      <c r="N256" s="290"/>
      <c r="O256" s="290"/>
      <c r="P256" s="290"/>
      <c r="Q256" s="290"/>
      <c r="R256" s="290"/>
      <c r="S256" s="290"/>
      <c r="T256" s="29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2" t="s">
        <v>332</v>
      </c>
      <c r="AU256" s="292" t="s">
        <v>83</v>
      </c>
      <c r="AV256" s="15" t="s">
        <v>77</v>
      </c>
      <c r="AW256" s="15" t="s">
        <v>32</v>
      </c>
      <c r="AX256" s="15" t="s">
        <v>70</v>
      </c>
      <c r="AY256" s="292" t="s">
        <v>322</v>
      </c>
    </row>
    <row r="257" spans="1:51" s="13" customFormat="1" ht="12">
      <c r="A257" s="13"/>
      <c r="B257" s="250"/>
      <c r="C257" s="251"/>
      <c r="D257" s="246" t="s">
        <v>332</v>
      </c>
      <c r="E257" s="252" t="s">
        <v>19</v>
      </c>
      <c r="F257" s="253" t="s">
        <v>513</v>
      </c>
      <c r="G257" s="251"/>
      <c r="H257" s="254">
        <v>1.98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332</v>
      </c>
      <c r="AU257" s="260" t="s">
        <v>83</v>
      </c>
      <c r="AV257" s="13" t="s">
        <v>83</v>
      </c>
      <c r="AW257" s="13" t="s">
        <v>32</v>
      </c>
      <c r="AX257" s="13" t="s">
        <v>70</v>
      </c>
      <c r="AY257" s="260" t="s">
        <v>322</v>
      </c>
    </row>
    <row r="258" spans="1:51" s="13" customFormat="1" ht="12">
      <c r="A258" s="13"/>
      <c r="B258" s="250"/>
      <c r="C258" s="251"/>
      <c r="D258" s="246" t="s">
        <v>332</v>
      </c>
      <c r="E258" s="252" t="s">
        <v>19</v>
      </c>
      <c r="F258" s="253" t="s">
        <v>514</v>
      </c>
      <c r="G258" s="251"/>
      <c r="H258" s="254">
        <v>1.8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332</v>
      </c>
      <c r="AU258" s="260" t="s">
        <v>83</v>
      </c>
      <c r="AV258" s="13" t="s">
        <v>83</v>
      </c>
      <c r="AW258" s="13" t="s">
        <v>32</v>
      </c>
      <c r="AX258" s="13" t="s">
        <v>70</v>
      </c>
      <c r="AY258" s="260" t="s">
        <v>322</v>
      </c>
    </row>
    <row r="259" spans="1:51" s="13" customFormat="1" ht="12">
      <c r="A259" s="13"/>
      <c r="B259" s="250"/>
      <c r="C259" s="251"/>
      <c r="D259" s="246" t="s">
        <v>332</v>
      </c>
      <c r="E259" s="252" t="s">
        <v>19</v>
      </c>
      <c r="F259" s="253" t="s">
        <v>515</v>
      </c>
      <c r="G259" s="251"/>
      <c r="H259" s="254">
        <v>3.51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332</v>
      </c>
      <c r="AU259" s="260" t="s">
        <v>83</v>
      </c>
      <c r="AV259" s="13" t="s">
        <v>83</v>
      </c>
      <c r="AW259" s="13" t="s">
        <v>32</v>
      </c>
      <c r="AX259" s="13" t="s">
        <v>70</v>
      </c>
      <c r="AY259" s="260" t="s">
        <v>322</v>
      </c>
    </row>
    <row r="260" spans="1:51" s="13" customFormat="1" ht="12">
      <c r="A260" s="13"/>
      <c r="B260" s="250"/>
      <c r="C260" s="251"/>
      <c r="D260" s="246" t="s">
        <v>332</v>
      </c>
      <c r="E260" s="252" t="s">
        <v>19</v>
      </c>
      <c r="F260" s="253" t="s">
        <v>516</v>
      </c>
      <c r="G260" s="251"/>
      <c r="H260" s="254">
        <v>2.813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332</v>
      </c>
      <c r="AU260" s="260" t="s">
        <v>83</v>
      </c>
      <c r="AV260" s="13" t="s">
        <v>83</v>
      </c>
      <c r="AW260" s="13" t="s">
        <v>32</v>
      </c>
      <c r="AX260" s="13" t="s">
        <v>70</v>
      </c>
      <c r="AY260" s="260" t="s">
        <v>322</v>
      </c>
    </row>
    <row r="261" spans="1:51" s="16" customFormat="1" ht="12">
      <c r="A261" s="16"/>
      <c r="B261" s="293"/>
      <c r="C261" s="294"/>
      <c r="D261" s="246" t="s">
        <v>332</v>
      </c>
      <c r="E261" s="295" t="s">
        <v>19</v>
      </c>
      <c r="F261" s="296" t="s">
        <v>480</v>
      </c>
      <c r="G261" s="294"/>
      <c r="H261" s="297">
        <v>10.103</v>
      </c>
      <c r="I261" s="298"/>
      <c r="J261" s="294"/>
      <c r="K261" s="294"/>
      <c r="L261" s="299"/>
      <c r="M261" s="300"/>
      <c r="N261" s="301"/>
      <c r="O261" s="301"/>
      <c r="P261" s="301"/>
      <c r="Q261" s="301"/>
      <c r="R261" s="301"/>
      <c r="S261" s="301"/>
      <c r="T261" s="302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303" t="s">
        <v>332</v>
      </c>
      <c r="AU261" s="303" t="s">
        <v>83</v>
      </c>
      <c r="AV261" s="16" t="s">
        <v>93</v>
      </c>
      <c r="AW261" s="16" t="s">
        <v>32</v>
      </c>
      <c r="AX261" s="16" t="s">
        <v>70</v>
      </c>
      <c r="AY261" s="303" t="s">
        <v>322</v>
      </c>
    </row>
    <row r="262" spans="1:51" s="14" customFormat="1" ht="12">
      <c r="A262" s="14"/>
      <c r="B262" s="261"/>
      <c r="C262" s="262"/>
      <c r="D262" s="246" t="s">
        <v>332</v>
      </c>
      <c r="E262" s="263" t="s">
        <v>19</v>
      </c>
      <c r="F262" s="264" t="s">
        <v>336</v>
      </c>
      <c r="G262" s="262"/>
      <c r="H262" s="265">
        <v>18.786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332</v>
      </c>
      <c r="AU262" s="271" t="s">
        <v>83</v>
      </c>
      <c r="AV262" s="14" t="s">
        <v>328</v>
      </c>
      <c r="AW262" s="14" t="s">
        <v>32</v>
      </c>
      <c r="AX262" s="14" t="s">
        <v>77</v>
      </c>
      <c r="AY262" s="271" t="s">
        <v>322</v>
      </c>
    </row>
    <row r="263" spans="1:63" s="12" customFormat="1" ht="22.8" customHeight="1">
      <c r="A263" s="12"/>
      <c r="B263" s="217"/>
      <c r="C263" s="218"/>
      <c r="D263" s="219" t="s">
        <v>69</v>
      </c>
      <c r="E263" s="231" t="s">
        <v>328</v>
      </c>
      <c r="F263" s="231" t="s">
        <v>517</v>
      </c>
      <c r="G263" s="218"/>
      <c r="H263" s="218"/>
      <c r="I263" s="221"/>
      <c r="J263" s="232">
        <f>BK263</f>
        <v>0</v>
      </c>
      <c r="K263" s="218"/>
      <c r="L263" s="223"/>
      <c r="M263" s="224"/>
      <c r="N263" s="225"/>
      <c r="O263" s="225"/>
      <c r="P263" s="226">
        <f>SUM(P264:P282)</f>
        <v>0</v>
      </c>
      <c r="Q263" s="225"/>
      <c r="R263" s="226">
        <f>SUM(R264:R282)</f>
        <v>7.222554000000001</v>
      </c>
      <c r="S263" s="225"/>
      <c r="T263" s="227">
        <f>SUM(T264:T282)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8" t="s">
        <v>77</v>
      </c>
      <c r="AT263" s="229" t="s">
        <v>69</v>
      </c>
      <c r="AU263" s="229" t="s">
        <v>77</v>
      </c>
      <c r="AY263" s="228" t="s">
        <v>322</v>
      </c>
      <c r="BK263" s="230">
        <f>SUM(BK264:BK282)</f>
        <v>0</v>
      </c>
    </row>
    <row r="264" spans="1:65" s="2" customFormat="1" ht="21.75" customHeight="1">
      <c r="A264" s="40"/>
      <c r="B264" s="41"/>
      <c r="C264" s="233" t="s">
        <v>518</v>
      </c>
      <c r="D264" s="233" t="s">
        <v>324</v>
      </c>
      <c r="E264" s="234" t="s">
        <v>519</v>
      </c>
      <c r="F264" s="235" t="s">
        <v>520</v>
      </c>
      <c r="G264" s="236" t="s">
        <v>128</v>
      </c>
      <c r="H264" s="237">
        <v>42</v>
      </c>
      <c r="I264" s="238"/>
      <c r="J264" s="239">
        <f>ROUND(I264*H264,2)</f>
        <v>0</v>
      </c>
      <c r="K264" s="235" t="s">
        <v>327</v>
      </c>
      <c r="L264" s="46"/>
      <c r="M264" s="240" t="s">
        <v>19</v>
      </c>
      <c r="N264" s="241" t="s">
        <v>42</v>
      </c>
      <c r="O264" s="86"/>
      <c r="P264" s="242">
        <f>O264*H264</f>
        <v>0</v>
      </c>
      <c r="Q264" s="242">
        <v>0.00533</v>
      </c>
      <c r="R264" s="242">
        <f>Q264*H264</f>
        <v>0.22385999999999998</v>
      </c>
      <c r="S264" s="242">
        <v>0</v>
      </c>
      <c r="T264" s="243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4" t="s">
        <v>328</v>
      </c>
      <c r="AT264" s="244" t="s">
        <v>324</v>
      </c>
      <c r="AU264" s="244" t="s">
        <v>83</v>
      </c>
      <c r="AY264" s="19" t="s">
        <v>322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19" t="s">
        <v>83</v>
      </c>
      <c r="BK264" s="245">
        <f>ROUND(I264*H264,2)</f>
        <v>0</v>
      </c>
      <c r="BL264" s="19" t="s">
        <v>328</v>
      </c>
      <c r="BM264" s="244" t="s">
        <v>521</v>
      </c>
    </row>
    <row r="265" spans="1:47" s="2" customFormat="1" ht="12">
      <c r="A265" s="40"/>
      <c r="B265" s="41"/>
      <c r="C265" s="42"/>
      <c r="D265" s="246" t="s">
        <v>330</v>
      </c>
      <c r="E265" s="42"/>
      <c r="F265" s="247" t="s">
        <v>522</v>
      </c>
      <c r="G265" s="42"/>
      <c r="H265" s="42"/>
      <c r="I265" s="150"/>
      <c r="J265" s="42"/>
      <c r="K265" s="42"/>
      <c r="L265" s="46"/>
      <c r="M265" s="248"/>
      <c r="N265" s="249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330</v>
      </c>
      <c r="AU265" s="19" t="s">
        <v>83</v>
      </c>
    </row>
    <row r="266" spans="1:51" s="13" customFormat="1" ht="12">
      <c r="A266" s="13"/>
      <c r="B266" s="250"/>
      <c r="C266" s="251"/>
      <c r="D266" s="246" t="s">
        <v>332</v>
      </c>
      <c r="E266" s="252" t="s">
        <v>19</v>
      </c>
      <c r="F266" s="253" t="s">
        <v>523</v>
      </c>
      <c r="G266" s="251"/>
      <c r="H266" s="254">
        <v>42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332</v>
      </c>
      <c r="AU266" s="260" t="s">
        <v>83</v>
      </c>
      <c r="AV266" s="13" t="s">
        <v>83</v>
      </c>
      <c r="AW266" s="13" t="s">
        <v>32</v>
      </c>
      <c r="AX266" s="13" t="s">
        <v>77</v>
      </c>
      <c r="AY266" s="260" t="s">
        <v>322</v>
      </c>
    </row>
    <row r="267" spans="1:65" s="2" customFormat="1" ht="21.75" customHeight="1">
      <c r="A267" s="40"/>
      <c r="B267" s="41"/>
      <c r="C267" s="233" t="s">
        <v>524</v>
      </c>
      <c r="D267" s="233" t="s">
        <v>324</v>
      </c>
      <c r="E267" s="234" t="s">
        <v>525</v>
      </c>
      <c r="F267" s="235" t="s">
        <v>526</v>
      </c>
      <c r="G267" s="236" t="s">
        <v>128</v>
      </c>
      <c r="H267" s="237">
        <v>42</v>
      </c>
      <c r="I267" s="238"/>
      <c r="J267" s="239">
        <f>ROUND(I267*H267,2)</f>
        <v>0</v>
      </c>
      <c r="K267" s="235" t="s">
        <v>327</v>
      </c>
      <c r="L267" s="46"/>
      <c r="M267" s="240" t="s">
        <v>19</v>
      </c>
      <c r="N267" s="241" t="s">
        <v>42</v>
      </c>
      <c r="O267" s="86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4" t="s">
        <v>328</v>
      </c>
      <c r="AT267" s="244" t="s">
        <v>324</v>
      </c>
      <c r="AU267" s="244" t="s">
        <v>83</v>
      </c>
      <c r="AY267" s="19" t="s">
        <v>322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9" t="s">
        <v>83</v>
      </c>
      <c r="BK267" s="245">
        <f>ROUND(I267*H267,2)</f>
        <v>0</v>
      </c>
      <c r="BL267" s="19" t="s">
        <v>328</v>
      </c>
      <c r="BM267" s="244" t="s">
        <v>527</v>
      </c>
    </row>
    <row r="268" spans="1:47" s="2" customFormat="1" ht="12">
      <c r="A268" s="40"/>
      <c r="B268" s="41"/>
      <c r="C268" s="42"/>
      <c r="D268" s="246" t="s">
        <v>330</v>
      </c>
      <c r="E268" s="42"/>
      <c r="F268" s="247" t="s">
        <v>528</v>
      </c>
      <c r="G268" s="42"/>
      <c r="H268" s="42"/>
      <c r="I268" s="150"/>
      <c r="J268" s="42"/>
      <c r="K268" s="42"/>
      <c r="L268" s="46"/>
      <c r="M268" s="248"/>
      <c r="N268" s="249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330</v>
      </c>
      <c r="AU268" s="19" t="s">
        <v>83</v>
      </c>
    </row>
    <row r="269" spans="1:65" s="2" customFormat="1" ht="21.75" customHeight="1">
      <c r="A269" s="40"/>
      <c r="B269" s="41"/>
      <c r="C269" s="233" t="s">
        <v>529</v>
      </c>
      <c r="D269" s="233" t="s">
        <v>324</v>
      </c>
      <c r="E269" s="234" t="s">
        <v>530</v>
      </c>
      <c r="F269" s="235" t="s">
        <v>531</v>
      </c>
      <c r="G269" s="236" t="s">
        <v>135</v>
      </c>
      <c r="H269" s="237">
        <v>352.75</v>
      </c>
      <c r="I269" s="238"/>
      <c r="J269" s="239">
        <f>ROUND(I269*H269,2)</f>
        <v>0</v>
      </c>
      <c r="K269" s="235" t="s">
        <v>532</v>
      </c>
      <c r="L269" s="46"/>
      <c r="M269" s="240" t="s">
        <v>19</v>
      </c>
      <c r="N269" s="241" t="s">
        <v>42</v>
      </c>
      <c r="O269" s="86"/>
      <c r="P269" s="242">
        <f>O269*H269</f>
        <v>0</v>
      </c>
      <c r="Q269" s="242">
        <v>0.007</v>
      </c>
      <c r="R269" s="242">
        <f>Q269*H269</f>
        <v>2.46925</v>
      </c>
      <c r="S269" s="242">
        <v>0</v>
      </c>
      <c r="T269" s="243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4" t="s">
        <v>328</v>
      </c>
      <c r="AT269" s="244" t="s">
        <v>324</v>
      </c>
      <c r="AU269" s="244" t="s">
        <v>83</v>
      </c>
      <c r="AY269" s="19" t="s">
        <v>322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19" t="s">
        <v>83</v>
      </c>
      <c r="BK269" s="245">
        <f>ROUND(I269*H269,2)</f>
        <v>0</v>
      </c>
      <c r="BL269" s="19" t="s">
        <v>328</v>
      </c>
      <c r="BM269" s="244" t="s">
        <v>533</v>
      </c>
    </row>
    <row r="270" spans="1:47" s="2" customFormat="1" ht="12">
      <c r="A270" s="40"/>
      <c r="B270" s="41"/>
      <c r="C270" s="42"/>
      <c r="D270" s="246" t="s">
        <v>330</v>
      </c>
      <c r="E270" s="42"/>
      <c r="F270" s="247" t="s">
        <v>534</v>
      </c>
      <c r="G270" s="42"/>
      <c r="H270" s="42"/>
      <c r="I270" s="150"/>
      <c r="J270" s="42"/>
      <c r="K270" s="42"/>
      <c r="L270" s="46"/>
      <c r="M270" s="248"/>
      <c r="N270" s="249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330</v>
      </c>
      <c r="AU270" s="19" t="s">
        <v>83</v>
      </c>
    </row>
    <row r="271" spans="1:51" s="13" customFormat="1" ht="12">
      <c r="A271" s="13"/>
      <c r="B271" s="250"/>
      <c r="C271" s="251"/>
      <c r="D271" s="246" t="s">
        <v>332</v>
      </c>
      <c r="E271" s="252" t="s">
        <v>19</v>
      </c>
      <c r="F271" s="253" t="s">
        <v>535</v>
      </c>
      <c r="G271" s="251"/>
      <c r="H271" s="254">
        <v>138.75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332</v>
      </c>
      <c r="AU271" s="260" t="s">
        <v>83</v>
      </c>
      <c r="AV271" s="13" t="s">
        <v>83</v>
      </c>
      <c r="AW271" s="13" t="s">
        <v>32</v>
      </c>
      <c r="AX271" s="13" t="s">
        <v>70</v>
      </c>
      <c r="AY271" s="260" t="s">
        <v>322</v>
      </c>
    </row>
    <row r="272" spans="1:51" s="13" customFormat="1" ht="12">
      <c r="A272" s="13"/>
      <c r="B272" s="250"/>
      <c r="C272" s="251"/>
      <c r="D272" s="246" t="s">
        <v>332</v>
      </c>
      <c r="E272" s="252" t="s">
        <v>19</v>
      </c>
      <c r="F272" s="253" t="s">
        <v>536</v>
      </c>
      <c r="G272" s="251"/>
      <c r="H272" s="254">
        <v>214</v>
      </c>
      <c r="I272" s="255"/>
      <c r="J272" s="251"/>
      <c r="K272" s="251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332</v>
      </c>
      <c r="AU272" s="260" t="s">
        <v>83</v>
      </c>
      <c r="AV272" s="13" t="s">
        <v>83</v>
      </c>
      <c r="AW272" s="13" t="s">
        <v>32</v>
      </c>
      <c r="AX272" s="13" t="s">
        <v>70</v>
      </c>
      <c r="AY272" s="260" t="s">
        <v>322</v>
      </c>
    </row>
    <row r="273" spans="1:51" s="14" customFormat="1" ht="12">
      <c r="A273" s="14"/>
      <c r="B273" s="261"/>
      <c r="C273" s="262"/>
      <c r="D273" s="246" t="s">
        <v>332</v>
      </c>
      <c r="E273" s="263" t="s">
        <v>19</v>
      </c>
      <c r="F273" s="264" t="s">
        <v>336</v>
      </c>
      <c r="G273" s="262"/>
      <c r="H273" s="265">
        <v>352.75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332</v>
      </c>
      <c r="AU273" s="271" t="s">
        <v>83</v>
      </c>
      <c r="AV273" s="14" t="s">
        <v>328</v>
      </c>
      <c r="AW273" s="14" t="s">
        <v>32</v>
      </c>
      <c r="AX273" s="14" t="s">
        <v>77</v>
      </c>
      <c r="AY273" s="271" t="s">
        <v>322</v>
      </c>
    </row>
    <row r="274" spans="1:65" s="2" customFormat="1" ht="16.5" customHeight="1">
      <c r="A274" s="40"/>
      <c r="B274" s="41"/>
      <c r="C274" s="233" t="s">
        <v>537</v>
      </c>
      <c r="D274" s="233" t="s">
        <v>324</v>
      </c>
      <c r="E274" s="234" t="s">
        <v>538</v>
      </c>
      <c r="F274" s="235" t="s">
        <v>539</v>
      </c>
      <c r="G274" s="236" t="s">
        <v>128</v>
      </c>
      <c r="H274" s="237">
        <v>17.16</v>
      </c>
      <c r="I274" s="238"/>
      <c r="J274" s="239">
        <f>ROUND(I274*H274,2)</f>
        <v>0</v>
      </c>
      <c r="K274" s="235" t="s">
        <v>327</v>
      </c>
      <c r="L274" s="46"/>
      <c r="M274" s="240" t="s">
        <v>19</v>
      </c>
      <c r="N274" s="241" t="s">
        <v>42</v>
      </c>
      <c r="O274" s="86"/>
      <c r="P274" s="242">
        <f>O274*H274</f>
        <v>0</v>
      </c>
      <c r="Q274" s="242">
        <v>0.0109</v>
      </c>
      <c r="R274" s="242">
        <f>Q274*H274</f>
        <v>0.187044</v>
      </c>
      <c r="S274" s="242">
        <v>0</v>
      </c>
      <c r="T274" s="243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4" t="s">
        <v>328</v>
      </c>
      <c r="AT274" s="244" t="s">
        <v>324</v>
      </c>
      <c r="AU274" s="244" t="s">
        <v>83</v>
      </c>
      <c r="AY274" s="19" t="s">
        <v>322</v>
      </c>
      <c r="BE274" s="245">
        <f>IF(N274="základní",J274,0)</f>
        <v>0</v>
      </c>
      <c r="BF274" s="245">
        <f>IF(N274="snížená",J274,0)</f>
        <v>0</v>
      </c>
      <c r="BG274" s="245">
        <f>IF(N274="zákl. přenesená",J274,0)</f>
        <v>0</v>
      </c>
      <c r="BH274" s="245">
        <f>IF(N274="sníž. přenesená",J274,0)</f>
        <v>0</v>
      </c>
      <c r="BI274" s="245">
        <f>IF(N274="nulová",J274,0)</f>
        <v>0</v>
      </c>
      <c r="BJ274" s="19" t="s">
        <v>83</v>
      </c>
      <c r="BK274" s="245">
        <f>ROUND(I274*H274,2)</f>
        <v>0</v>
      </c>
      <c r="BL274" s="19" t="s">
        <v>328</v>
      </c>
      <c r="BM274" s="244" t="s">
        <v>540</v>
      </c>
    </row>
    <row r="275" spans="1:47" s="2" customFormat="1" ht="12">
      <c r="A275" s="40"/>
      <c r="B275" s="41"/>
      <c r="C275" s="42"/>
      <c r="D275" s="246" t="s">
        <v>330</v>
      </c>
      <c r="E275" s="42"/>
      <c r="F275" s="247" t="s">
        <v>541</v>
      </c>
      <c r="G275" s="42"/>
      <c r="H275" s="42"/>
      <c r="I275" s="150"/>
      <c r="J275" s="42"/>
      <c r="K275" s="42"/>
      <c r="L275" s="46"/>
      <c r="M275" s="248"/>
      <c r="N275" s="249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330</v>
      </c>
      <c r="AU275" s="19" t="s">
        <v>83</v>
      </c>
    </row>
    <row r="276" spans="1:51" s="13" customFormat="1" ht="12">
      <c r="A276" s="13"/>
      <c r="B276" s="250"/>
      <c r="C276" s="251"/>
      <c r="D276" s="246" t="s">
        <v>332</v>
      </c>
      <c r="E276" s="252" t="s">
        <v>19</v>
      </c>
      <c r="F276" s="253" t="s">
        <v>542</v>
      </c>
      <c r="G276" s="251"/>
      <c r="H276" s="254">
        <v>17.16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332</v>
      </c>
      <c r="AU276" s="260" t="s">
        <v>83</v>
      </c>
      <c r="AV276" s="13" t="s">
        <v>83</v>
      </c>
      <c r="AW276" s="13" t="s">
        <v>32</v>
      </c>
      <c r="AX276" s="13" t="s">
        <v>77</v>
      </c>
      <c r="AY276" s="260" t="s">
        <v>322</v>
      </c>
    </row>
    <row r="277" spans="1:65" s="2" customFormat="1" ht="16.5" customHeight="1">
      <c r="A277" s="40"/>
      <c r="B277" s="41"/>
      <c r="C277" s="233" t="s">
        <v>543</v>
      </c>
      <c r="D277" s="233" t="s">
        <v>324</v>
      </c>
      <c r="E277" s="234" t="s">
        <v>544</v>
      </c>
      <c r="F277" s="235" t="s">
        <v>545</v>
      </c>
      <c r="G277" s="236" t="s">
        <v>546</v>
      </c>
      <c r="H277" s="237">
        <v>16</v>
      </c>
      <c r="I277" s="238"/>
      <c r="J277" s="239">
        <f>ROUND(I277*H277,2)</f>
        <v>0</v>
      </c>
      <c r="K277" s="235" t="s">
        <v>327</v>
      </c>
      <c r="L277" s="46"/>
      <c r="M277" s="240" t="s">
        <v>19</v>
      </c>
      <c r="N277" s="241" t="s">
        <v>42</v>
      </c>
      <c r="O277" s="86"/>
      <c r="P277" s="242">
        <f>O277*H277</f>
        <v>0</v>
      </c>
      <c r="Q277" s="242">
        <v>0.059</v>
      </c>
      <c r="R277" s="242">
        <f>Q277*H277</f>
        <v>0.944</v>
      </c>
      <c r="S277" s="242">
        <v>0</v>
      </c>
      <c r="T277" s="243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4" t="s">
        <v>328</v>
      </c>
      <c r="AT277" s="244" t="s">
        <v>324</v>
      </c>
      <c r="AU277" s="244" t="s">
        <v>83</v>
      </c>
      <c r="AY277" s="19" t="s">
        <v>322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19" t="s">
        <v>83</v>
      </c>
      <c r="BK277" s="245">
        <f>ROUND(I277*H277,2)</f>
        <v>0</v>
      </c>
      <c r="BL277" s="19" t="s">
        <v>328</v>
      </c>
      <c r="BM277" s="244" t="s">
        <v>547</v>
      </c>
    </row>
    <row r="278" spans="1:47" s="2" customFormat="1" ht="12">
      <c r="A278" s="40"/>
      <c r="B278" s="41"/>
      <c r="C278" s="42"/>
      <c r="D278" s="246" t="s">
        <v>330</v>
      </c>
      <c r="E278" s="42"/>
      <c r="F278" s="247" t="s">
        <v>548</v>
      </c>
      <c r="G278" s="42"/>
      <c r="H278" s="42"/>
      <c r="I278" s="150"/>
      <c r="J278" s="42"/>
      <c r="K278" s="42"/>
      <c r="L278" s="46"/>
      <c r="M278" s="248"/>
      <c r="N278" s="24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330</v>
      </c>
      <c r="AU278" s="19" t="s">
        <v>83</v>
      </c>
    </row>
    <row r="279" spans="1:51" s="13" customFormat="1" ht="12">
      <c r="A279" s="13"/>
      <c r="B279" s="250"/>
      <c r="C279" s="251"/>
      <c r="D279" s="246" t="s">
        <v>332</v>
      </c>
      <c r="E279" s="252" t="s">
        <v>19</v>
      </c>
      <c r="F279" s="253" t="s">
        <v>549</v>
      </c>
      <c r="G279" s="251"/>
      <c r="H279" s="254">
        <v>16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332</v>
      </c>
      <c r="AU279" s="260" t="s">
        <v>83</v>
      </c>
      <c r="AV279" s="13" t="s">
        <v>83</v>
      </c>
      <c r="AW279" s="13" t="s">
        <v>32</v>
      </c>
      <c r="AX279" s="13" t="s">
        <v>77</v>
      </c>
      <c r="AY279" s="260" t="s">
        <v>322</v>
      </c>
    </row>
    <row r="280" spans="1:65" s="2" customFormat="1" ht="16.5" customHeight="1">
      <c r="A280" s="40"/>
      <c r="B280" s="41"/>
      <c r="C280" s="233" t="s">
        <v>550</v>
      </c>
      <c r="D280" s="233" t="s">
        <v>324</v>
      </c>
      <c r="E280" s="234" t="s">
        <v>551</v>
      </c>
      <c r="F280" s="235" t="s">
        <v>552</v>
      </c>
      <c r="G280" s="236" t="s">
        <v>546</v>
      </c>
      <c r="H280" s="237">
        <v>24</v>
      </c>
      <c r="I280" s="238"/>
      <c r="J280" s="239">
        <f>ROUND(I280*H280,2)</f>
        <v>0</v>
      </c>
      <c r="K280" s="235" t="s">
        <v>327</v>
      </c>
      <c r="L280" s="46"/>
      <c r="M280" s="240" t="s">
        <v>19</v>
      </c>
      <c r="N280" s="241" t="s">
        <v>42</v>
      </c>
      <c r="O280" s="86"/>
      <c r="P280" s="242">
        <f>O280*H280</f>
        <v>0</v>
      </c>
      <c r="Q280" s="242">
        <v>0.1416</v>
      </c>
      <c r="R280" s="242">
        <f>Q280*H280</f>
        <v>3.3984</v>
      </c>
      <c r="S280" s="242">
        <v>0</v>
      </c>
      <c r="T280" s="243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4" t="s">
        <v>328</v>
      </c>
      <c r="AT280" s="244" t="s">
        <v>324</v>
      </c>
      <c r="AU280" s="244" t="s">
        <v>83</v>
      </c>
      <c r="AY280" s="19" t="s">
        <v>322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19" t="s">
        <v>83</v>
      </c>
      <c r="BK280" s="245">
        <f>ROUND(I280*H280,2)</f>
        <v>0</v>
      </c>
      <c r="BL280" s="19" t="s">
        <v>328</v>
      </c>
      <c r="BM280" s="244" t="s">
        <v>553</v>
      </c>
    </row>
    <row r="281" spans="1:47" s="2" customFormat="1" ht="12">
      <c r="A281" s="40"/>
      <c r="B281" s="41"/>
      <c r="C281" s="42"/>
      <c r="D281" s="246" t="s">
        <v>330</v>
      </c>
      <c r="E281" s="42"/>
      <c r="F281" s="247" t="s">
        <v>554</v>
      </c>
      <c r="G281" s="42"/>
      <c r="H281" s="42"/>
      <c r="I281" s="150"/>
      <c r="J281" s="42"/>
      <c r="K281" s="42"/>
      <c r="L281" s="46"/>
      <c r="M281" s="248"/>
      <c r="N281" s="249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330</v>
      </c>
      <c r="AU281" s="19" t="s">
        <v>83</v>
      </c>
    </row>
    <row r="282" spans="1:51" s="13" customFormat="1" ht="12">
      <c r="A282" s="13"/>
      <c r="B282" s="250"/>
      <c r="C282" s="251"/>
      <c r="D282" s="246" t="s">
        <v>332</v>
      </c>
      <c r="E282" s="252" t="s">
        <v>19</v>
      </c>
      <c r="F282" s="253" t="s">
        <v>555</v>
      </c>
      <c r="G282" s="251"/>
      <c r="H282" s="254">
        <v>24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332</v>
      </c>
      <c r="AU282" s="260" t="s">
        <v>83</v>
      </c>
      <c r="AV282" s="13" t="s">
        <v>83</v>
      </c>
      <c r="AW282" s="13" t="s">
        <v>32</v>
      </c>
      <c r="AX282" s="13" t="s">
        <v>77</v>
      </c>
      <c r="AY282" s="260" t="s">
        <v>322</v>
      </c>
    </row>
    <row r="283" spans="1:63" s="12" customFormat="1" ht="22.8" customHeight="1">
      <c r="A283" s="12"/>
      <c r="B283" s="217"/>
      <c r="C283" s="218"/>
      <c r="D283" s="219" t="s">
        <v>69</v>
      </c>
      <c r="E283" s="231" t="s">
        <v>352</v>
      </c>
      <c r="F283" s="231" t="s">
        <v>556</v>
      </c>
      <c r="G283" s="218"/>
      <c r="H283" s="218"/>
      <c r="I283" s="221"/>
      <c r="J283" s="232">
        <f>BK283</f>
        <v>0</v>
      </c>
      <c r="K283" s="218"/>
      <c r="L283" s="223"/>
      <c r="M283" s="224"/>
      <c r="N283" s="225"/>
      <c r="O283" s="225"/>
      <c r="P283" s="226">
        <f>SUM(P284:P304)</f>
        <v>0</v>
      </c>
      <c r="Q283" s="225"/>
      <c r="R283" s="226">
        <f>SUM(R284:R304)</f>
        <v>10.122618</v>
      </c>
      <c r="S283" s="225"/>
      <c r="T283" s="227">
        <f>SUM(T284:T304)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8" t="s">
        <v>77</v>
      </c>
      <c r="AT283" s="229" t="s">
        <v>69</v>
      </c>
      <c r="AU283" s="229" t="s">
        <v>77</v>
      </c>
      <c r="AY283" s="228" t="s">
        <v>322</v>
      </c>
      <c r="BK283" s="230">
        <f>SUM(BK284:BK304)</f>
        <v>0</v>
      </c>
    </row>
    <row r="284" spans="1:65" s="2" customFormat="1" ht="21.75" customHeight="1">
      <c r="A284" s="40"/>
      <c r="B284" s="41"/>
      <c r="C284" s="233" t="s">
        <v>557</v>
      </c>
      <c r="D284" s="233" t="s">
        <v>324</v>
      </c>
      <c r="E284" s="234" t="s">
        <v>558</v>
      </c>
      <c r="F284" s="235" t="s">
        <v>559</v>
      </c>
      <c r="G284" s="236" t="s">
        <v>128</v>
      </c>
      <c r="H284" s="237">
        <v>36.3</v>
      </c>
      <c r="I284" s="238"/>
      <c r="J284" s="239">
        <f>ROUND(I284*H284,2)</f>
        <v>0</v>
      </c>
      <c r="K284" s="235" t="s">
        <v>327</v>
      </c>
      <c r="L284" s="46"/>
      <c r="M284" s="240" t="s">
        <v>19</v>
      </c>
      <c r="N284" s="241" t="s">
        <v>42</v>
      </c>
      <c r="O284" s="86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4" t="s">
        <v>328</v>
      </c>
      <c r="AT284" s="244" t="s">
        <v>324</v>
      </c>
      <c r="AU284" s="244" t="s">
        <v>83</v>
      </c>
      <c r="AY284" s="19" t="s">
        <v>322</v>
      </c>
      <c r="BE284" s="245">
        <f>IF(N284="základní",J284,0)</f>
        <v>0</v>
      </c>
      <c r="BF284" s="245">
        <f>IF(N284="snížená",J284,0)</f>
        <v>0</v>
      </c>
      <c r="BG284" s="245">
        <f>IF(N284="zákl. přenesená",J284,0)</f>
        <v>0</v>
      </c>
      <c r="BH284" s="245">
        <f>IF(N284="sníž. přenesená",J284,0)</f>
        <v>0</v>
      </c>
      <c r="BI284" s="245">
        <f>IF(N284="nulová",J284,0)</f>
        <v>0</v>
      </c>
      <c r="BJ284" s="19" t="s">
        <v>83</v>
      </c>
      <c r="BK284" s="245">
        <f>ROUND(I284*H284,2)</f>
        <v>0</v>
      </c>
      <c r="BL284" s="19" t="s">
        <v>328</v>
      </c>
      <c r="BM284" s="244" t="s">
        <v>560</v>
      </c>
    </row>
    <row r="285" spans="1:47" s="2" customFormat="1" ht="12">
      <c r="A285" s="40"/>
      <c r="B285" s="41"/>
      <c r="C285" s="42"/>
      <c r="D285" s="246" t="s">
        <v>330</v>
      </c>
      <c r="E285" s="42"/>
      <c r="F285" s="247" t="s">
        <v>561</v>
      </c>
      <c r="G285" s="42"/>
      <c r="H285" s="42"/>
      <c r="I285" s="150"/>
      <c r="J285" s="42"/>
      <c r="K285" s="42"/>
      <c r="L285" s="46"/>
      <c r="M285" s="248"/>
      <c r="N285" s="249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330</v>
      </c>
      <c r="AU285" s="19" t="s">
        <v>83</v>
      </c>
    </row>
    <row r="286" spans="1:47" s="2" customFormat="1" ht="12">
      <c r="A286" s="40"/>
      <c r="B286" s="41"/>
      <c r="C286" s="42"/>
      <c r="D286" s="246" t="s">
        <v>387</v>
      </c>
      <c r="E286" s="42"/>
      <c r="F286" s="282" t="s">
        <v>562</v>
      </c>
      <c r="G286" s="42"/>
      <c r="H286" s="42"/>
      <c r="I286" s="150"/>
      <c r="J286" s="42"/>
      <c r="K286" s="42"/>
      <c r="L286" s="46"/>
      <c r="M286" s="248"/>
      <c r="N286" s="24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387</v>
      </c>
      <c r="AU286" s="19" t="s">
        <v>83</v>
      </c>
    </row>
    <row r="287" spans="1:51" s="13" customFormat="1" ht="12">
      <c r="A287" s="13"/>
      <c r="B287" s="250"/>
      <c r="C287" s="251"/>
      <c r="D287" s="246" t="s">
        <v>332</v>
      </c>
      <c r="E287" s="252" t="s">
        <v>19</v>
      </c>
      <c r="F287" s="253" t="s">
        <v>205</v>
      </c>
      <c r="G287" s="251"/>
      <c r="H287" s="254">
        <v>36.3</v>
      </c>
      <c r="I287" s="255"/>
      <c r="J287" s="251"/>
      <c r="K287" s="251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332</v>
      </c>
      <c r="AU287" s="260" t="s">
        <v>83</v>
      </c>
      <c r="AV287" s="13" t="s">
        <v>83</v>
      </c>
      <c r="AW287" s="13" t="s">
        <v>32</v>
      </c>
      <c r="AX287" s="13" t="s">
        <v>70</v>
      </c>
      <c r="AY287" s="260" t="s">
        <v>322</v>
      </c>
    </row>
    <row r="288" spans="1:51" s="14" customFormat="1" ht="12">
      <c r="A288" s="14"/>
      <c r="B288" s="261"/>
      <c r="C288" s="262"/>
      <c r="D288" s="246" t="s">
        <v>332</v>
      </c>
      <c r="E288" s="263" t="s">
        <v>19</v>
      </c>
      <c r="F288" s="264" t="s">
        <v>336</v>
      </c>
      <c r="G288" s="262"/>
      <c r="H288" s="265">
        <v>36.3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1" t="s">
        <v>332</v>
      </c>
      <c r="AU288" s="271" t="s">
        <v>83</v>
      </c>
      <c r="AV288" s="14" t="s">
        <v>328</v>
      </c>
      <c r="AW288" s="14" t="s">
        <v>32</v>
      </c>
      <c r="AX288" s="14" t="s">
        <v>77</v>
      </c>
      <c r="AY288" s="271" t="s">
        <v>322</v>
      </c>
    </row>
    <row r="289" spans="1:65" s="2" customFormat="1" ht="21.75" customHeight="1">
      <c r="A289" s="40"/>
      <c r="B289" s="41"/>
      <c r="C289" s="233" t="s">
        <v>563</v>
      </c>
      <c r="D289" s="233" t="s">
        <v>324</v>
      </c>
      <c r="E289" s="234" t="s">
        <v>564</v>
      </c>
      <c r="F289" s="235" t="s">
        <v>565</v>
      </c>
      <c r="G289" s="236" t="s">
        <v>128</v>
      </c>
      <c r="H289" s="237">
        <v>36.3</v>
      </c>
      <c r="I289" s="238"/>
      <c r="J289" s="239">
        <f>ROUND(I289*H289,2)</f>
        <v>0</v>
      </c>
      <c r="K289" s="235" t="s">
        <v>327</v>
      </c>
      <c r="L289" s="46"/>
      <c r="M289" s="240" t="s">
        <v>19</v>
      </c>
      <c r="N289" s="241" t="s">
        <v>42</v>
      </c>
      <c r="O289" s="86"/>
      <c r="P289" s="242">
        <f>O289*H289</f>
        <v>0</v>
      </c>
      <c r="Q289" s="242">
        <v>0.10362</v>
      </c>
      <c r="R289" s="242">
        <f>Q289*H289</f>
        <v>3.761406</v>
      </c>
      <c r="S289" s="242">
        <v>0</v>
      </c>
      <c r="T289" s="243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4" t="s">
        <v>328</v>
      </c>
      <c r="AT289" s="244" t="s">
        <v>324</v>
      </c>
      <c r="AU289" s="244" t="s">
        <v>83</v>
      </c>
      <c r="AY289" s="19" t="s">
        <v>322</v>
      </c>
      <c r="BE289" s="245">
        <f>IF(N289="základní",J289,0)</f>
        <v>0</v>
      </c>
      <c r="BF289" s="245">
        <f>IF(N289="snížená",J289,0)</f>
        <v>0</v>
      </c>
      <c r="BG289" s="245">
        <f>IF(N289="zákl. přenesená",J289,0)</f>
        <v>0</v>
      </c>
      <c r="BH289" s="245">
        <f>IF(N289="sníž. přenesená",J289,0)</f>
        <v>0</v>
      </c>
      <c r="BI289" s="245">
        <f>IF(N289="nulová",J289,0)</f>
        <v>0</v>
      </c>
      <c r="BJ289" s="19" t="s">
        <v>83</v>
      </c>
      <c r="BK289" s="245">
        <f>ROUND(I289*H289,2)</f>
        <v>0</v>
      </c>
      <c r="BL289" s="19" t="s">
        <v>328</v>
      </c>
      <c r="BM289" s="244" t="s">
        <v>566</v>
      </c>
    </row>
    <row r="290" spans="1:47" s="2" customFormat="1" ht="12">
      <c r="A290" s="40"/>
      <c r="B290" s="41"/>
      <c r="C290" s="42"/>
      <c r="D290" s="246" t="s">
        <v>330</v>
      </c>
      <c r="E290" s="42"/>
      <c r="F290" s="247" t="s">
        <v>567</v>
      </c>
      <c r="G290" s="42"/>
      <c r="H290" s="42"/>
      <c r="I290" s="150"/>
      <c r="J290" s="42"/>
      <c r="K290" s="42"/>
      <c r="L290" s="46"/>
      <c r="M290" s="248"/>
      <c r="N290" s="249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330</v>
      </c>
      <c r="AU290" s="19" t="s">
        <v>83</v>
      </c>
    </row>
    <row r="291" spans="1:65" s="2" customFormat="1" ht="16.5" customHeight="1">
      <c r="A291" s="40"/>
      <c r="B291" s="41"/>
      <c r="C291" s="272" t="s">
        <v>568</v>
      </c>
      <c r="D291" s="272" t="s">
        <v>366</v>
      </c>
      <c r="E291" s="273" t="s">
        <v>569</v>
      </c>
      <c r="F291" s="274" t="s">
        <v>570</v>
      </c>
      <c r="G291" s="275" t="s">
        <v>128</v>
      </c>
      <c r="H291" s="276">
        <v>18.876</v>
      </c>
      <c r="I291" s="277"/>
      <c r="J291" s="278">
        <f>ROUND(I291*H291,2)</f>
        <v>0</v>
      </c>
      <c r="K291" s="274" t="s">
        <v>327</v>
      </c>
      <c r="L291" s="279"/>
      <c r="M291" s="280" t="s">
        <v>19</v>
      </c>
      <c r="N291" s="281" t="s">
        <v>42</v>
      </c>
      <c r="O291" s="86"/>
      <c r="P291" s="242">
        <f>O291*H291</f>
        <v>0</v>
      </c>
      <c r="Q291" s="242">
        <v>0.176</v>
      </c>
      <c r="R291" s="242">
        <f>Q291*H291</f>
        <v>3.3221760000000002</v>
      </c>
      <c r="S291" s="242">
        <v>0</v>
      </c>
      <c r="T291" s="243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4" t="s">
        <v>365</v>
      </c>
      <c r="AT291" s="244" t="s">
        <v>366</v>
      </c>
      <c r="AU291" s="244" t="s">
        <v>83</v>
      </c>
      <c r="AY291" s="19" t="s">
        <v>322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19" t="s">
        <v>83</v>
      </c>
      <c r="BK291" s="245">
        <f>ROUND(I291*H291,2)</f>
        <v>0</v>
      </c>
      <c r="BL291" s="19" t="s">
        <v>328</v>
      </c>
      <c r="BM291" s="244" t="s">
        <v>571</v>
      </c>
    </row>
    <row r="292" spans="1:47" s="2" customFormat="1" ht="12">
      <c r="A292" s="40"/>
      <c r="B292" s="41"/>
      <c r="C292" s="42"/>
      <c r="D292" s="246" t="s">
        <v>330</v>
      </c>
      <c r="E292" s="42"/>
      <c r="F292" s="247" t="s">
        <v>570</v>
      </c>
      <c r="G292" s="42"/>
      <c r="H292" s="42"/>
      <c r="I292" s="150"/>
      <c r="J292" s="42"/>
      <c r="K292" s="42"/>
      <c r="L292" s="46"/>
      <c r="M292" s="248"/>
      <c r="N292" s="249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330</v>
      </c>
      <c r="AU292" s="19" t="s">
        <v>83</v>
      </c>
    </row>
    <row r="293" spans="1:51" s="13" customFormat="1" ht="12">
      <c r="A293" s="13"/>
      <c r="B293" s="250"/>
      <c r="C293" s="251"/>
      <c r="D293" s="246" t="s">
        <v>332</v>
      </c>
      <c r="E293" s="252" t="s">
        <v>19</v>
      </c>
      <c r="F293" s="253" t="s">
        <v>572</v>
      </c>
      <c r="G293" s="251"/>
      <c r="H293" s="254">
        <v>18.15</v>
      </c>
      <c r="I293" s="255"/>
      <c r="J293" s="251"/>
      <c r="K293" s="251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332</v>
      </c>
      <c r="AU293" s="260" t="s">
        <v>83</v>
      </c>
      <c r="AV293" s="13" t="s">
        <v>83</v>
      </c>
      <c r="AW293" s="13" t="s">
        <v>32</v>
      </c>
      <c r="AX293" s="13" t="s">
        <v>70</v>
      </c>
      <c r="AY293" s="260" t="s">
        <v>322</v>
      </c>
    </row>
    <row r="294" spans="1:51" s="14" customFormat="1" ht="12">
      <c r="A294" s="14"/>
      <c r="B294" s="261"/>
      <c r="C294" s="262"/>
      <c r="D294" s="246" t="s">
        <v>332</v>
      </c>
      <c r="E294" s="263" t="s">
        <v>19</v>
      </c>
      <c r="F294" s="264" t="s">
        <v>336</v>
      </c>
      <c r="G294" s="262"/>
      <c r="H294" s="265">
        <v>18.15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332</v>
      </c>
      <c r="AU294" s="271" t="s">
        <v>83</v>
      </c>
      <c r="AV294" s="14" t="s">
        <v>328</v>
      </c>
      <c r="AW294" s="14" t="s">
        <v>32</v>
      </c>
      <c r="AX294" s="14" t="s">
        <v>70</v>
      </c>
      <c r="AY294" s="271" t="s">
        <v>322</v>
      </c>
    </row>
    <row r="295" spans="1:51" s="13" customFormat="1" ht="12">
      <c r="A295" s="13"/>
      <c r="B295" s="250"/>
      <c r="C295" s="251"/>
      <c r="D295" s="246" t="s">
        <v>332</v>
      </c>
      <c r="E295" s="252" t="s">
        <v>19</v>
      </c>
      <c r="F295" s="253" t="s">
        <v>573</v>
      </c>
      <c r="G295" s="251"/>
      <c r="H295" s="254">
        <v>18.876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332</v>
      </c>
      <c r="AU295" s="260" t="s">
        <v>83</v>
      </c>
      <c r="AV295" s="13" t="s">
        <v>83</v>
      </c>
      <c r="AW295" s="13" t="s">
        <v>32</v>
      </c>
      <c r="AX295" s="13" t="s">
        <v>77</v>
      </c>
      <c r="AY295" s="260" t="s">
        <v>322</v>
      </c>
    </row>
    <row r="296" spans="1:65" s="2" customFormat="1" ht="16.5" customHeight="1">
      <c r="A296" s="40"/>
      <c r="B296" s="41"/>
      <c r="C296" s="272" t="s">
        <v>574</v>
      </c>
      <c r="D296" s="272" t="s">
        <v>366</v>
      </c>
      <c r="E296" s="273" t="s">
        <v>575</v>
      </c>
      <c r="F296" s="274" t="s">
        <v>576</v>
      </c>
      <c r="G296" s="275" t="s">
        <v>128</v>
      </c>
      <c r="H296" s="276">
        <v>18.876</v>
      </c>
      <c r="I296" s="277"/>
      <c r="J296" s="278">
        <f>ROUND(I296*H296,2)</f>
        <v>0</v>
      </c>
      <c r="K296" s="274" t="s">
        <v>327</v>
      </c>
      <c r="L296" s="279"/>
      <c r="M296" s="280" t="s">
        <v>19</v>
      </c>
      <c r="N296" s="281" t="s">
        <v>42</v>
      </c>
      <c r="O296" s="86"/>
      <c r="P296" s="242">
        <f>O296*H296</f>
        <v>0</v>
      </c>
      <c r="Q296" s="242">
        <v>0.161</v>
      </c>
      <c r="R296" s="242">
        <f>Q296*H296</f>
        <v>3.0390360000000003</v>
      </c>
      <c r="S296" s="242">
        <v>0</v>
      </c>
      <c r="T296" s="243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4" t="s">
        <v>365</v>
      </c>
      <c r="AT296" s="244" t="s">
        <v>366</v>
      </c>
      <c r="AU296" s="244" t="s">
        <v>83</v>
      </c>
      <c r="AY296" s="19" t="s">
        <v>322</v>
      </c>
      <c r="BE296" s="245">
        <f>IF(N296="základní",J296,0)</f>
        <v>0</v>
      </c>
      <c r="BF296" s="245">
        <f>IF(N296="snížená",J296,0)</f>
        <v>0</v>
      </c>
      <c r="BG296" s="245">
        <f>IF(N296="zákl. přenesená",J296,0)</f>
        <v>0</v>
      </c>
      <c r="BH296" s="245">
        <f>IF(N296="sníž. přenesená",J296,0)</f>
        <v>0</v>
      </c>
      <c r="BI296" s="245">
        <f>IF(N296="nulová",J296,0)</f>
        <v>0</v>
      </c>
      <c r="BJ296" s="19" t="s">
        <v>83</v>
      </c>
      <c r="BK296" s="245">
        <f>ROUND(I296*H296,2)</f>
        <v>0</v>
      </c>
      <c r="BL296" s="19" t="s">
        <v>328</v>
      </c>
      <c r="BM296" s="244" t="s">
        <v>577</v>
      </c>
    </row>
    <row r="297" spans="1:47" s="2" customFormat="1" ht="12">
      <c r="A297" s="40"/>
      <c r="B297" s="41"/>
      <c r="C297" s="42"/>
      <c r="D297" s="246" t="s">
        <v>330</v>
      </c>
      <c r="E297" s="42"/>
      <c r="F297" s="247" t="s">
        <v>576</v>
      </c>
      <c r="G297" s="42"/>
      <c r="H297" s="42"/>
      <c r="I297" s="150"/>
      <c r="J297" s="42"/>
      <c r="K297" s="42"/>
      <c r="L297" s="46"/>
      <c r="M297" s="248"/>
      <c r="N297" s="249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330</v>
      </c>
      <c r="AU297" s="19" t="s">
        <v>83</v>
      </c>
    </row>
    <row r="298" spans="1:51" s="13" customFormat="1" ht="12">
      <c r="A298" s="13"/>
      <c r="B298" s="250"/>
      <c r="C298" s="251"/>
      <c r="D298" s="246" t="s">
        <v>332</v>
      </c>
      <c r="E298" s="252" t="s">
        <v>19</v>
      </c>
      <c r="F298" s="253" t="s">
        <v>572</v>
      </c>
      <c r="G298" s="251"/>
      <c r="H298" s="254">
        <v>18.15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332</v>
      </c>
      <c r="AU298" s="260" t="s">
        <v>83</v>
      </c>
      <c r="AV298" s="13" t="s">
        <v>83</v>
      </c>
      <c r="AW298" s="13" t="s">
        <v>32</v>
      </c>
      <c r="AX298" s="13" t="s">
        <v>70</v>
      </c>
      <c r="AY298" s="260" t="s">
        <v>322</v>
      </c>
    </row>
    <row r="299" spans="1:51" s="14" customFormat="1" ht="12">
      <c r="A299" s="14"/>
      <c r="B299" s="261"/>
      <c r="C299" s="262"/>
      <c r="D299" s="246" t="s">
        <v>332</v>
      </c>
      <c r="E299" s="263" t="s">
        <v>19</v>
      </c>
      <c r="F299" s="264" t="s">
        <v>336</v>
      </c>
      <c r="G299" s="262"/>
      <c r="H299" s="265">
        <v>18.15</v>
      </c>
      <c r="I299" s="266"/>
      <c r="J299" s="262"/>
      <c r="K299" s="262"/>
      <c r="L299" s="267"/>
      <c r="M299" s="268"/>
      <c r="N299" s="269"/>
      <c r="O299" s="269"/>
      <c r="P299" s="269"/>
      <c r="Q299" s="269"/>
      <c r="R299" s="269"/>
      <c r="S299" s="269"/>
      <c r="T299" s="27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1" t="s">
        <v>332</v>
      </c>
      <c r="AU299" s="271" t="s">
        <v>83</v>
      </c>
      <c r="AV299" s="14" t="s">
        <v>328</v>
      </c>
      <c r="AW299" s="14" t="s">
        <v>32</v>
      </c>
      <c r="AX299" s="14" t="s">
        <v>70</v>
      </c>
      <c r="AY299" s="271" t="s">
        <v>322</v>
      </c>
    </row>
    <row r="300" spans="1:51" s="13" customFormat="1" ht="12">
      <c r="A300" s="13"/>
      <c r="B300" s="250"/>
      <c r="C300" s="251"/>
      <c r="D300" s="246" t="s">
        <v>332</v>
      </c>
      <c r="E300" s="252" t="s">
        <v>19</v>
      </c>
      <c r="F300" s="253" t="s">
        <v>573</v>
      </c>
      <c r="G300" s="251"/>
      <c r="H300" s="254">
        <v>18.876</v>
      </c>
      <c r="I300" s="255"/>
      <c r="J300" s="251"/>
      <c r="K300" s="251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332</v>
      </c>
      <c r="AU300" s="260" t="s">
        <v>83</v>
      </c>
      <c r="AV300" s="13" t="s">
        <v>83</v>
      </c>
      <c r="AW300" s="13" t="s">
        <v>32</v>
      </c>
      <c r="AX300" s="13" t="s">
        <v>77</v>
      </c>
      <c r="AY300" s="260" t="s">
        <v>322</v>
      </c>
    </row>
    <row r="301" spans="1:65" s="2" customFormat="1" ht="21.75" customHeight="1">
      <c r="A301" s="40"/>
      <c r="B301" s="41"/>
      <c r="C301" s="233" t="s">
        <v>578</v>
      </c>
      <c r="D301" s="233" t="s">
        <v>324</v>
      </c>
      <c r="E301" s="234" t="s">
        <v>579</v>
      </c>
      <c r="F301" s="235" t="s">
        <v>580</v>
      </c>
      <c r="G301" s="236" t="s">
        <v>128</v>
      </c>
      <c r="H301" s="237">
        <v>36.3</v>
      </c>
      <c r="I301" s="238"/>
      <c r="J301" s="239">
        <f>ROUND(I301*H301,2)</f>
        <v>0</v>
      </c>
      <c r="K301" s="235" t="s">
        <v>327</v>
      </c>
      <c r="L301" s="46"/>
      <c r="M301" s="240" t="s">
        <v>19</v>
      </c>
      <c r="N301" s="241" t="s">
        <v>42</v>
      </c>
      <c r="O301" s="86"/>
      <c r="P301" s="242">
        <f>O301*H301</f>
        <v>0</v>
      </c>
      <c r="Q301" s="242">
        <v>0</v>
      </c>
      <c r="R301" s="242">
        <f>Q301*H301</f>
        <v>0</v>
      </c>
      <c r="S301" s="242">
        <v>0</v>
      </c>
      <c r="T301" s="243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4" t="s">
        <v>328</v>
      </c>
      <c r="AT301" s="244" t="s">
        <v>324</v>
      </c>
      <c r="AU301" s="244" t="s">
        <v>83</v>
      </c>
      <c r="AY301" s="19" t="s">
        <v>322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19" t="s">
        <v>83</v>
      </c>
      <c r="BK301" s="245">
        <f>ROUND(I301*H301,2)</f>
        <v>0</v>
      </c>
      <c r="BL301" s="19" t="s">
        <v>328</v>
      </c>
      <c r="BM301" s="244" t="s">
        <v>581</v>
      </c>
    </row>
    <row r="302" spans="1:47" s="2" customFormat="1" ht="12">
      <c r="A302" s="40"/>
      <c r="B302" s="41"/>
      <c r="C302" s="42"/>
      <c r="D302" s="246" t="s">
        <v>330</v>
      </c>
      <c r="E302" s="42"/>
      <c r="F302" s="247" t="s">
        <v>582</v>
      </c>
      <c r="G302" s="42"/>
      <c r="H302" s="42"/>
      <c r="I302" s="150"/>
      <c r="J302" s="42"/>
      <c r="K302" s="42"/>
      <c r="L302" s="46"/>
      <c r="M302" s="248"/>
      <c r="N302" s="249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330</v>
      </c>
      <c r="AU302" s="19" t="s">
        <v>83</v>
      </c>
    </row>
    <row r="303" spans="1:51" s="13" customFormat="1" ht="12">
      <c r="A303" s="13"/>
      <c r="B303" s="250"/>
      <c r="C303" s="251"/>
      <c r="D303" s="246" t="s">
        <v>332</v>
      </c>
      <c r="E303" s="252" t="s">
        <v>19</v>
      </c>
      <c r="F303" s="253" t="s">
        <v>583</v>
      </c>
      <c r="G303" s="251"/>
      <c r="H303" s="254">
        <v>36.3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332</v>
      </c>
      <c r="AU303" s="260" t="s">
        <v>83</v>
      </c>
      <c r="AV303" s="13" t="s">
        <v>83</v>
      </c>
      <c r="AW303" s="13" t="s">
        <v>32</v>
      </c>
      <c r="AX303" s="13" t="s">
        <v>70</v>
      </c>
      <c r="AY303" s="260" t="s">
        <v>322</v>
      </c>
    </row>
    <row r="304" spans="1:51" s="14" customFormat="1" ht="12">
      <c r="A304" s="14"/>
      <c r="B304" s="261"/>
      <c r="C304" s="262"/>
      <c r="D304" s="246" t="s">
        <v>332</v>
      </c>
      <c r="E304" s="263" t="s">
        <v>205</v>
      </c>
      <c r="F304" s="264" t="s">
        <v>336</v>
      </c>
      <c r="G304" s="262"/>
      <c r="H304" s="265">
        <v>36.3</v>
      </c>
      <c r="I304" s="266"/>
      <c r="J304" s="262"/>
      <c r="K304" s="262"/>
      <c r="L304" s="267"/>
      <c r="M304" s="268"/>
      <c r="N304" s="269"/>
      <c r="O304" s="269"/>
      <c r="P304" s="269"/>
      <c r="Q304" s="269"/>
      <c r="R304" s="269"/>
      <c r="S304" s="269"/>
      <c r="T304" s="27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1" t="s">
        <v>332</v>
      </c>
      <c r="AU304" s="271" t="s">
        <v>83</v>
      </c>
      <c r="AV304" s="14" t="s">
        <v>328</v>
      </c>
      <c r="AW304" s="14" t="s">
        <v>32</v>
      </c>
      <c r="AX304" s="14" t="s">
        <v>77</v>
      </c>
      <c r="AY304" s="271" t="s">
        <v>322</v>
      </c>
    </row>
    <row r="305" spans="1:63" s="12" customFormat="1" ht="22.8" customHeight="1">
      <c r="A305" s="12"/>
      <c r="B305" s="217"/>
      <c r="C305" s="218"/>
      <c r="D305" s="219" t="s">
        <v>69</v>
      </c>
      <c r="E305" s="231" t="s">
        <v>275</v>
      </c>
      <c r="F305" s="231" t="s">
        <v>584</v>
      </c>
      <c r="G305" s="218"/>
      <c r="H305" s="218"/>
      <c r="I305" s="221"/>
      <c r="J305" s="232">
        <f>BK305</f>
        <v>0</v>
      </c>
      <c r="K305" s="218"/>
      <c r="L305" s="223"/>
      <c r="M305" s="224"/>
      <c r="N305" s="225"/>
      <c r="O305" s="225"/>
      <c r="P305" s="226">
        <f>SUM(P306:P639)</f>
        <v>0</v>
      </c>
      <c r="Q305" s="225"/>
      <c r="R305" s="226">
        <f>SUM(R306:R639)</f>
        <v>176.31531347</v>
      </c>
      <c r="S305" s="225"/>
      <c r="T305" s="227">
        <f>SUM(T306:T639)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8" t="s">
        <v>77</v>
      </c>
      <c r="AT305" s="229" t="s">
        <v>69</v>
      </c>
      <c r="AU305" s="229" t="s">
        <v>77</v>
      </c>
      <c r="AY305" s="228" t="s">
        <v>322</v>
      </c>
      <c r="BK305" s="230">
        <f>SUM(BK306:BK639)</f>
        <v>0</v>
      </c>
    </row>
    <row r="306" spans="1:65" s="2" customFormat="1" ht="21.75" customHeight="1">
      <c r="A306" s="40"/>
      <c r="B306" s="41"/>
      <c r="C306" s="233" t="s">
        <v>585</v>
      </c>
      <c r="D306" s="233" t="s">
        <v>324</v>
      </c>
      <c r="E306" s="234" t="s">
        <v>586</v>
      </c>
      <c r="F306" s="235" t="s">
        <v>587</v>
      </c>
      <c r="G306" s="236" t="s">
        <v>128</v>
      </c>
      <c r="H306" s="237">
        <v>20.2</v>
      </c>
      <c r="I306" s="238"/>
      <c r="J306" s="239">
        <f>ROUND(I306*H306,2)</f>
        <v>0</v>
      </c>
      <c r="K306" s="235" t="s">
        <v>327</v>
      </c>
      <c r="L306" s="46"/>
      <c r="M306" s="240" t="s">
        <v>19</v>
      </c>
      <c r="N306" s="241" t="s">
        <v>42</v>
      </c>
      <c r="O306" s="86"/>
      <c r="P306" s="242">
        <f>O306*H306</f>
        <v>0</v>
      </c>
      <c r="Q306" s="242">
        <v>0.017</v>
      </c>
      <c r="R306" s="242">
        <f>Q306*H306</f>
        <v>0.34340000000000004</v>
      </c>
      <c r="S306" s="242">
        <v>0</v>
      </c>
      <c r="T306" s="243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4" t="s">
        <v>328</v>
      </c>
      <c r="AT306" s="244" t="s">
        <v>324</v>
      </c>
      <c r="AU306" s="244" t="s">
        <v>83</v>
      </c>
      <c r="AY306" s="19" t="s">
        <v>322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19" t="s">
        <v>83</v>
      </c>
      <c r="BK306" s="245">
        <f>ROUND(I306*H306,2)</f>
        <v>0</v>
      </c>
      <c r="BL306" s="19" t="s">
        <v>328</v>
      </c>
      <c r="BM306" s="244" t="s">
        <v>588</v>
      </c>
    </row>
    <row r="307" spans="1:47" s="2" customFormat="1" ht="12">
      <c r="A307" s="40"/>
      <c r="B307" s="41"/>
      <c r="C307" s="42"/>
      <c r="D307" s="246" t="s">
        <v>330</v>
      </c>
      <c r="E307" s="42"/>
      <c r="F307" s="247" t="s">
        <v>589</v>
      </c>
      <c r="G307" s="42"/>
      <c r="H307" s="42"/>
      <c r="I307" s="150"/>
      <c r="J307" s="42"/>
      <c r="K307" s="42"/>
      <c r="L307" s="46"/>
      <c r="M307" s="248"/>
      <c r="N307" s="24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330</v>
      </c>
      <c r="AU307" s="19" t="s">
        <v>83</v>
      </c>
    </row>
    <row r="308" spans="1:51" s="13" customFormat="1" ht="12">
      <c r="A308" s="13"/>
      <c r="B308" s="250"/>
      <c r="C308" s="251"/>
      <c r="D308" s="246" t="s">
        <v>332</v>
      </c>
      <c r="E308" s="252" t="s">
        <v>19</v>
      </c>
      <c r="F308" s="253" t="s">
        <v>590</v>
      </c>
      <c r="G308" s="251"/>
      <c r="H308" s="254">
        <v>20.2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332</v>
      </c>
      <c r="AU308" s="260" t="s">
        <v>83</v>
      </c>
      <c r="AV308" s="13" t="s">
        <v>83</v>
      </c>
      <c r="AW308" s="13" t="s">
        <v>32</v>
      </c>
      <c r="AX308" s="13" t="s">
        <v>77</v>
      </c>
      <c r="AY308" s="260" t="s">
        <v>322</v>
      </c>
    </row>
    <row r="309" spans="1:65" s="2" customFormat="1" ht="16.5" customHeight="1">
      <c r="A309" s="40"/>
      <c r="B309" s="41"/>
      <c r="C309" s="233" t="s">
        <v>591</v>
      </c>
      <c r="D309" s="233" t="s">
        <v>324</v>
      </c>
      <c r="E309" s="234" t="s">
        <v>592</v>
      </c>
      <c r="F309" s="235" t="s">
        <v>593</v>
      </c>
      <c r="G309" s="236" t="s">
        <v>128</v>
      </c>
      <c r="H309" s="237">
        <v>50</v>
      </c>
      <c r="I309" s="238"/>
      <c r="J309" s="239">
        <f>ROUND(I309*H309,2)</f>
        <v>0</v>
      </c>
      <c r="K309" s="235" t="s">
        <v>327</v>
      </c>
      <c r="L309" s="46"/>
      <c r="M309" s="240" t="s">
        <v>19</v>
      </c>
      <c r="N309" s="241" t="s">
        <v>42</v>
      </c>
      <c r="O309" s="86"/>
      <c r="P309" s="242">
        <f>O309*H309</f>
        <v>0</v>
      </c>
      <c r="Q309" s="242">
        <v>0.04</v>
      </c>
      <c r="R309" s="242">
        <f>Q309*H309</f>
        <v>2</v>
      </c>
      <c r="S309" s="242">
        <v>0</v>
      </c>
      <c r="T309" s="243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4" t="s">
        <v>328</v>
      </c>
      <c r="AT309" s="244" t="s">
        <v>324</v>
      </c>
      <c r="AU309" s="244" t="s">
        <v>83</v>
      </c>
      <c r="AY309" s="19" t="s">
        <v>322</v>
      </c>
      <c r="BE309" s="245">
        <f>IF(N309="základní",J309,0)</f>
        <v>0</v>
      </c>
      <c r="BF309" s="245">
        <f>IF(N309="snížená",J309,0)</f>
        <v>0</v>
      </c>
      <c r="BG309" s="245">
        <f>IF(N309="zákl. přenesená",J309,0)</f>
        <v>0</v>
      </c>
      <c r="BH309" s="245">
        <f>IF(N309="sníž. přenesená",J309,0)</f>
        <v>0</v>
      </c>
      <c r="BI309" s="245">
        <f>IF(N309="nulová",J309,0)</f>
        <v>0</v>
      </c>
      <c r="BJ309" s="19" t="s">
        <v>83</v>
      </c>
      <c r="BK309" s="245">
        <f>ROUND(I309*H309,2)</f>
        <v>0</v>
      </c>
      <c r="BL309" s="19" t="s">
        <v>328</v>
      </c>
      <c r="BM309" s="244" t="s">
        <v>594</v>
      </c>
    </row>
    <row r="310" spans="1:47" s="2" customFormat="1" ht="12">
      <c r="A310" s="40"/>
      <c r="B310" s="41"/>
      <c r="C310" s="42"/>
      <c r="D310" s="246" t="s">
        <v>330</v>
      </c>
      <c r="E310" s="42"/>
      <c r="F310" s="247" t="s">
        <v>595</v>
      </c>
      <c r="G310" s="42"/>
      <c r="H310" s="42"/>
      <c r="I310" s="150"/>
      <c r="J310" s="42"/>
      <c r="K310" s="42"/>
      <c r="L310" s="46"/>
      <c r="M310" s="248"/>
      <c r="N310" s="249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330</v>
      </c>
      <c r="AU310" s="19" t="s">
        <v>83</v>
      </c>
    </row>
    <row r="311" spans="1:51" s="13" customFormat="1" ht="12">
      <c r="A311" s="13"/>
      <c r="B311" s="250"/>
      <c r="C311" s="251"/>
      <c r="D311" s="246" t="s">
        <v>332</v>
      </c>
      <c r="E311" s="252" t="s">
        <v>19</v>
      </c>
      <c r="F311" s="253" t="s">
        <v>596</v>
      </c>
      <c r="G311" s="251"/>
      <c r="H311" s="254">
        <v>50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332</v>
      </c>
      <c r="AU311" s="260" t="s">
        <v>83</v>
      </c>
      <c r="AV311" s="13" t="s">
        <v>83</v>
      </c>
      <c r="AW311" s="13" t="s">
        <v>32</v>
      </c>
      <c r="AX311" s="13" t="s">
        <v>77</v>
      </c>
      <c r="AY311" s="260" t="s">
        <v>322</v>
      </c>
    </row>
    <row r="312" spans="1:65" s="2" customFormat="1" ht="21.75" customHeight="1">
      <c r="A312" s="40"/>
      <c r="B312" s="41"/>
      <c r="C312" s="233" t="s">
        <v>597</v>
      </c>
      <c r="D312" s="233" t="s">
        <v>324</v>
      </c>
      <c r="E312" s="234" t="s">
        <v>598</v>
      </c>
      <c r="F312" s="235" t="s">
        <v>599</v>
      </c>
      <c r="G312" s="236" t="s">
        <v>128</v>
      </c>
      <c r="H312" s="237">
        <v>1013.96</v>
      </c>
      <c r="I312" s="238"/>
      <c r="J312" s="239">
        <f>ROUND(I312*H312,2)</f>
        <v>0</v>
      </c>
      <c r="K312" s="235" t="s">
        <v>327</v>
      </c>
      <c r="L312" s="46"/>
      <c r="M312" s="240" t="s">
        <v>19</v>
      </c>
      <c r="N312" s="241" t="s">
        <v>42</v>
      </c>
      <c r="O312" s="86"/>
      <c r="P312" s="242">
        <f>O312*H312</f>
        <v>0</v>
      </c>
      <c r="Q312" s="242">
        <v>0.01103</v>
      </c>
      <c r="R312" s="242">
        <f>Q312*H312</f>
        <v>11.1839788</v>
      </c>
      <c r="S312" s="242">
        <v>0</v>
      </c>
      <c r="T312" s="243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4" t="s">
        <v>328</v>
      </c>
      <c r="AT312" s="244" t="s">
        <v>324</v>
      </c>
      <c r="AU312" s="244" t="s">
        <v>83</v>
      </c>
      <c r="AY312" s="19" t="s">
        <v>322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19" t="s">
        <v>83</v>
      </c>
      <c r="BK312" s="245">
        <f>ROUND(I312*H312,2)</f>
        <v>0</v>
      </c>
      <c r="BL312" s="19" t="s">
        <v>328</v>
      </c>
      <c r="BM312" s="244" t="s">
        <v>600</v>
      </c>
    </row>
    <row r="313" spans="1:47" s="2" customFormat="1" ht="12">
      <c r="A313" s="40"/>
      <c r="B313" s="41"/>
      <c r="C313" s="42"/>
      <c r="D313" s="246" t="s">
        <v>330</v>
      </c>
      <c r="E313" s="42"/>
      <c r="F313" s="247" t="s">
        <v>601</v>
      </c>
      <c r="G313" s="42"/>
      <c r="H313" s="42"/>
      <c r="I313" s="150"/>
      <c r="J313" s="42"/>
      <c r="K313" s="42"/>
      <c r="L313" s="46"/>
      <c r="M313" s="248"/>
      <c r="N313" s="24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330</v>
      </c>
      <c r="AU313" s="19" t="s">
        <v>83</v>
      </c>
    </row>
    <row r="314" spans="1:51" s="15" customFormat="1" ht="12">
      <c r="A314" s="15"/>
      <c r="B314" s="283"/>
      <c r="C314" s="284"/>
      <c r="D314" s="246" t="s">
        <v>332</v>
      </c>
      <c r="E314" s="285" t="s">
        <v>19</v>
      </c>
      <c r="F314" s="286" t="s">
        <v>430</v>
      </c>
      <c r="G314" s="284"/>
      <c r="H314" s="285" t="s">
        <v>19</v>
      </c>
      <c r="I314" s="287"/>
      <c r="J314" s="284"/>
      <c r="K314" s="284"/>
      <c r="L314" s="288"/>
      <c r="M314" s="289"/>
      <c r="N314" s="290"/>
      <c r="O314" s="290"/>
      <c r="P314" s="290"/>
      <c r="Q314" s="290"/>
      <c r="R314" s="290"/>
      <c r="S314" s="290"/>
      <c r="T314" s="29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92" t="s">
        <v>332</v>
      </c>
      <c r="AU314" s="292" t="s">
        <v>83</v>
      </c>
      <c r="AV314" s="15" t="s">
        <v>77</v>
      </c>
      <c r="AW314" s="15" t="s">
        <v>32</v>
      </c>
      <c r="AX314" s="15" t="s">
        <v>70</v>
      </c>
      <c r="AY314" s="292" t="s">
        <v>322</v>
      </c>
    </row>
    <row r="315" spans="1:51" s="13" customFormat="1" ht="12">
      <c r="A315" s="13"/>
      <c r="B315" s="250"/>
      <c r="C315" s="251"/>
      <c r="D315" s="246" t="s">
        <v>332</v>
      </c>
      <c r="E315" s="252" t="s">
        <v>19</v>
      </c>
      <c r="F315" s="253" t="s">
        <v>602</v>
      </c>
      <c r="G315" s="251"/>
      <c r="H315" s="254">
        <v>20.71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332</v>
      </c>
      <c r="AU315" s="260" t="s">
        <v>83</v>
      </c>
      <c r="AV315" s="13" t="s">
        <v>83</v>
      </c>
      <c r="AW315" s="13" t="s">
        <v>32</v>
      </c>
      <c r="AX315" s="13" t="s">
        <v>70</v>
      </c>
      <c r="AY315" s="260" t="s">
        <v>322</v>
      </c>
    </row>
    <row r="316" spans="1:51" s="13" customFormat="1" ht="12">
      <c r="A316" s="13"/>
      <c r="B316" s="250"/>
      <c r="C316" s="251"/>
      <c r="D316" s="246" t="s">
        <v>332</v>
      </c>
      <c r="E316" s="252" t="s">
        <v>19</v>
      </c>
      <c r="F316" s="253" t="s">
        <v>603</v>
      </c>
      <c r="G316" s="251"/>
      <c r="H316" s="254">
        <v>37.42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0" t="s">
        <v>332</v>
      </c>
      <c r="AU316" s="260" t="s">
        <v>83</v>
      </c>
      <c r="AV316" s="13" t="s">
        <v>83</v>
      </c>
      <c r="AW316" s="13" t="s">
        <v>32</v>
      </c>
      <c r="AX316" s="13" t="s">
        <v>70</v>
      </c>
      <c r="AY316" s="260" t="s">
        <v>322</v>
      </c>
    </row>
    <row r="317" spans="1:51" s="13" customFormat="1" ht="12">
      <c r="A317" s="13"/>
      <c r="B317" s="250"/>
      <c r="C317" s="251"/>
      <c r="D317" s="246" t="s">
        <v>332</v>
      </c>
      <c r="E317" s="252" t="s">
        <v>19</v>
      </c>
      <c r="F317" s="253" t="s">
        <v>604</v>
      </c>
      <c r="G317" s="251"/>
      <c r="H317" s="254">
        <v>38.5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332</v>
      </c>
      <c r="AU317" s="260" t="s">
        <v>83</v>
      </c>
      <c r="AV317" s="13" t="s">
        <v>83</v>
      </c>
      <c r="AW317" s="13" t="s">
        <v>32</v>
      </c>
      <c r="AX317" s="13" t="s">
        <v>70</v>
      </c>
      <c r="AY317" s="260" t="s">
        <v>322</v>
      </c>
    </row>
    <row r="318" spans="1:51" s="13" customFormat="1" ht="12">
      <c r="A318" s="13"/>
      <c r="B318" s="250"/>
      <c r="C318" s="251"/>
      <c r="D318" s="246" t="s">
        <v>332</v>
      </c>
      <c r="E318" s="252" t="s">
        <v>19</v>
      </c>
      <c r="F318" s="253" t="s">
        <v>605</v>
      </c>
      <c r="G318" s="251"/>
      <c r="H318" s="254">
        <v>79.11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332</v>
      </c>
      <c r="AU318" s="260" t="s">
        <v>83</v>
      </c>
      <c r="AV318" s="13" t="s">
        <v>83</v>
      </c>
      <c r="AW318" s="13" t="s">
        <v>32</v>
      </c>
      <c r="AX318" s="13" t="s">
        <v>70</v>
      </c>
      <c r="AY318" s="260" t="s">
        <v>322</v>
      </c>
    </row>
    <row r="319" spans="1:51" s="16" customFormat="1" ht="12">
      <c r="A319" s="16"/>
      <c r="B319" s="293"/>
      <c r="C319" s="294"/>
      <c r="D319" s="246" t="s">
        <v>332</v>
      </c>
      <c r="E319" s="295" t="s">
        <v>19</v>
      </c>
      <c r="F319" s="296" t="s">
        <v>432</v>
      </c>
      <c r="G319" s="294"/>
      <c r="H319" s="297">
        <v>175.74</v>
      </c>
      <c r="I319" s="298"/>
      <c r="J319" s="294"/>
      <c r="K319" s="294"/>
      <c r="L319" s="299"/>
      <c r="M319" s="300"/>
      <c r="N319" s="301"/>
      <c r="O319" s="301"/>
      <c r="P319" s="301"/>
      <c r="Q319" s="301"/>
      <c r="R319" s="301"/>
      <c r="S319" s="301"/>
      <c r="T319" s="302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303" t="s">
        <v>332</v>
      </c>
      <c r="AU319" s="303" t="s">
        <v>83</v>
      </c>
      <c r="AV319" s="16" t="s">
        <v>93</v>
      </c>
      <c r="AW319" s="16" t="s">
        <v>32</v>
      </c>
      <c r="AX319" s="16" t="s">
        <v>70</v>
      </c>
      <c r="AY319" s="303" t="s">
        <v>322</v>
      </c>
    </row>
    <row r="320" spans="1:51" s="15" customFormat="1" ht="12">
      <c r="A320" s="15"/>
      <c r="B320" s="283"/>
      <c r="C320" s="284"/>
      <c r="D320" s="246" t="s">
        <v>332</v>
      </c>
      <c r="E320" s="285" t="s">
        <v>19</v>
      </c>
      <c r="F320" s="286" t="s">
        <v>606</v>
      </c>
      <c r="G320" s="284"/>
      <c r="H320" s="285" t="s">
        <v>19</v>
      </c>
      <c r="I320" s="287"/>
      <c r="J320" s="284"/>
      <c r="K320" s="284"/>
      <c r="L320" s="288"/>
      <c r="M320" s="289"/>
      <c r="N320" s="290"/>
      <c r="O320" s="290"/>
      <c r="P320" s="290"/>
      <c r="Q320" s="290"/>
      <c r="R320" s="290"/>
      <c r="S320" s="290"/>
      <c r="T320" s="29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92" t="s">
        <v>332</v>
      </c>
      <c r="AU320" s="292" t="s">
        <v>83</v>
      </c>
      <c r="AV320" s="15" t="s">
        <v>77</v>
      </c>
      <c r="AW320" s="15" t="s">
        <v>32</v>
      </c>
      <c r="AX320" s="15" t="s">
        <v>70</v>
      </c>
      <c r="AY320" s="292" t="s">
        <v>322</v>
      </c>
    </row>
    <row r="321" spans="1:51" s="13" customFormat="1" ht="12">
      <c r="A321" s="13"/>
      <c r="B321" s="250"/>
      <c r="C321" s="251"/>
      <c r="D321" s="246" t="s">
        <v>332</v>
      </c>
      <c r="E321" s="252" t="s">
        <v>19</v>
      </c>
      <c r="F321" s="253" t="s">
        <v>607</v>
      </c>
      <c r="G321" s="251"/>
      <c r="H321" s="254">
        <v>35.35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332</v>
      </c>
      <c r="AU321" s="260" t="s">
        <v>83</v>
      </c>
      <c r="AV321" s="13" t="s">
        <v>83</v>
      </c>
      <c r="AW321" s="13" t="s">
        <v>32</v>
      </c>
      <c r="AX321" s="13" t="s">
        <v>70</v>
      </c>
      <c r="AY321" s="260" t="s">
        <v>322</v>
      </c>
    </row>
    <row r="322" spans="1:51" s="13" customFormat="1" ht="12">
      <c r="A322" s="13"/>
      <c r="B322" s="250"/>
      <c r="C322" s="251"/>
      <c r="D322" s="246" t="s">
        <v>332</v>
      </c>
      <c r="E322" s="252" t="s">
        <v>19</v>
      </c>
      <c r="F322" s="253" t="s">
        <v>608</v>
      </c>
      <c r="G322" s="251"/>
      <c r="H322" s="254">
        <v>14.15</v>
      </c>
      <c r="I322" s="255"/>
      <c r="J322" s="251"/>
      <c r="K322" s="251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332</v>
      </c>
      <c r="AU322" s="260" t="s">
        <v>83</v>
      </c>
      <c r="AV322" s="13" t="s">
        <v>83</v>
      </c>
      <c r="AW322" s="13" t="s">
        <v>32</v>
      </c>
      <c r="AX322" s="13" t="s">
        <v>70</v>
      </c>
      <c r="AY322" s="260" t="s">
        <v>322</v>
      </c>
    </row>
    <row r="323" spans="1:51" s="13" customFormat="1" ht="12">
      <c r="A323" s="13"/>
      <c r="B323" s="250"/>
      <c r="C323" s="251"/>
      <c r="D323" s="246" t="s">
        <v>332</v>
      </c>
      <c r="E323" s="252" t="s">
        <v>19</v>
      </c>
      <c r="F323" s="253" t="s">
        <v>609</v>
      </c>
      <c r="G323" s="251"/>
      <c r="H323" s="254">
        <v>16.39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332</v>
      </c>
      <c r="AU323" s="260" t="s">
        <v>83</v>
      </c>
      <c r="AV323" s="13" t="s">
        <v>83</v>
      </c>
      <c r="AW323" s="13" t="s">
        <v>32</v>
      </c>
      <c r="AX323" s="13" t="s">
        <v>70</v>
      </c>
      <c r="AY323" s="260" t="s">
        <v>322</v>
      </c>
    </row>
    <row r="324" spans="1:51" s="13" customFormat="1" ht="12">
      <c r="A324" s="13"/>
      <c r="B324" s="250"/>
      <c r="C324" s="251"/>
      <c r="D324" s="246" t="s">
        <v>332</v>
      </c>
      <c r="E324" s="252" t="s">
        <v>19</v>
      </c>
      <c r="F324" s="253" t="s">
        <v>610</v>
      </c>
      <c r="G324" s="251"/>
      <c r="H324" s="254">
        <v>24.4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332</v>
      </c>
      <c r="AU324" s="260" t="s">
        <v>83</v>
      </c>
      <c r="AV324" s="13" t="s">
        <v>83</v>
      </c>
      <c r="AW324" s="13" t="s">
        <v>32</v>
      </c>
      <c r="AX324" s="13" t="s">
        <v>70</v>
      </c>
      <c r="AY324" s="260" t="s">
        <v>322</v>
      </c>
    </row>
    <row r="325" spans="1:51" s="15" customFormat="1" ht="12">
      <c r="A325" s="15"/>
      <c r="B325" s="283"/>
      <c r="C325" s="284"/>
      <c r="D325" s="246" t="s">
        <v>332</v>
      </c>
      <c r="E325" s="285" t="s">
        <v>19</v>
      </c>
      <c r="F325" s="286" t="s">
        <v>611</v>
      </c>
      <c r="G325" s="284"/>
      <c r="H325" s="285" t="s">
        <v>19</v>
      </c>
      <c r="I325" s="287"/>
      <c r="J325" s="284"/>
      <c r="K325" s="284"/>
      <c r="L325" s="288"/>
      <c r="M325" s="289"/>
      <c r="N325" s="290"/>
      <c r="O325" s="290"/>
      <c r="P325" s="290"/>
      <c r="Q325" s="290"/>
      <c r="R325" s="290"/>
      <c r="S325" s="290"/>
      <c r="T325" s="291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92" t="s">
        <v>332</v>
      </c>
      <c r="AU325" s="292" t="s">
        <v>83</v>
      </c>
      <c r="AV325" s="15" t="s">
        <v>77</v>
      </c>
      <c r="AW325" s="15" t="s">
        <v>32</v>
      </c>
      <c r="AX325" s="15" t="s">
        <v>70</v>
      </c>
      <c r="AY325" s="292" t="s">
        <v>322</v>
      </c>
    </row>
    <row r="326" spans="1:51" s="13" customFormat="1" ht="12">
      <c r="A326" s="13"/>
      <c r="B326" s="250"/>
      <c r="C326" s="251"/>
      <c r="D326" s="246" t="s">
        <v>332</v>
      </c>
      <c r="E326" s="252" t="s">
        <v>19</v>
      </c>
      <c r="F326" s="253" t="s">
        <v>612</v>
      </c>
      <c r="G326" s="251"/>
      <c r="H326" s="254">
        <v>13.39</v>
      </c>
      <c r="I326" s="255"/>
      <c r="J326" s="251"/>
      <c r="K326" s="251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332</v>
      </c>
      <c r="AU326" s="260" t="s">
        <v>83</v>
      </c>
      <c r="AV326" s="13" t="s">
        <v>83</v>
      </c>
      <c r="AW326" s="13" t="s">
        <v>32</v>
      </c>
      <c r="AX326" s="13" t="s">
        <v>70</v>
      </c>
      <c r="AY326" s="260" t="s">
        <v>322</v>
      </c>
    </row>
    <row r="327" spans="1:51" s="13" customFormat="1" ht="12">
      <c r="A327" s="13"/>
      <c r="B327" s="250"/>
      <c r="C327" s="251"/>
      <c r="D327" s="246" t="s">
        <v>332</v>
      </c>
      <c r="E327" s="252" t="s">
        <v>19</v>
      </c>
      <c r="F327" s="253" t="s">
        <v>613</v>
      </c>
      <c r="G327" s="251"/>
      <c r="H327" s="254">
        <v>21.74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332</v>
      </c>
      <c r="AU327" s="260" t="s">
        <v>83</v>
      </c>
      <c r="AV327" s="13" t="s">
        <v>83</v>
      </c>
      <c r="AW327" s="13" t="s">
        <v>32</v>
      </c>
      <c r="AX327" s="13" t="s">
        <v>70</v>
      </c>
      <c r="AY327" s="260" t="s">
        <v>322</v>
      </c>
    </row>
    <row r="328" spans="1:51" s="13" customFormat="1" ht="12">
      <c r="A328" s="13"/>
      <c r="B328" s="250"/>
      <c r="C328" s="251"/>
      <c r="D328" s="246" t="s">
        <v>332</v>
      </c>
      <c r="E328" s="252" t="s">
        <v>19</v>
      </c>
      <c r="F328" s="253" t="s">
        <v>614</v>
      </c>
      <c r="G328" s="251"/>
      <c r="H328" s="254">
        <v>64.55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332</v>
      </c>
      <c r="AU328" s="260" t="s">
        <v>83</v>
      </c>
      <c r="AV328" s="13" t="s">
        <v>83</v>
      </c>
      <c r="AW328" s="13" t="s">
        <v>32</v>
      </c>
      <c r="AX328" s="13" t="s">
        <v>70</v>
      </c>
      <c r="AY328" s="260" t="s">
        <v>322</v>
      </c>
    </row>
    <row r="329" spans="1:51" s="13" customFormat="1" ht="12">
      <c r="A329" s="13"/>
      <c r="B329" s="250"/>
      <c r="C329" s="251"/>
      <c r="D329" s="246" t="s">
        <v>332</v>
      </c>
      <c r="E329" s="252" t="s">
        <v>19</v>
      </c>
      <c r="F329" s="253" t="s">
        <v>615</v>
      </c>
      <c r="G329" s="251"/>
      <c r="H329" s="254">
        <v>0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332</v>
      </c>
      <c r="AU329" s="260" t="s">
        <v>83</v>
      </c>
      <c r="AV329" s="13" t="s">
        <v>83</v>
      </c>
      <c r="AW329" s="13" t="s">
        <v>32</v>
      </c>
      <c r="AX329" s="13" t="s">
        <v>70</v>
      </c>
      <c r="AY329" s="260" t="s">
        <v>322</v>
      </c>
    </row>
    <row r="330" spans="1:51" s="13" customFormat="1" ht="12">
      <c r="A330" s="13"/>
      <c r="B330" s="250"/>
      <c r="C330" s="251"/>
      <c r="D330" s="246" t="s">
        <v>332</v>
      </c>
      <c r="E330" s="252" t="s">
        <v>19</v>
      </c>
      <c r="F330" s="253" t="s">
        <v>616</v>
      </c>
      <c r="G330" s="251"/>
      <c r="H330" s="254">
        <v>12.38</v>
      </c>
      <c r="I330" s="255"/>
      <c r="J330" s="251"/>
      <c r="K330" s="251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332</v>
      </c>
      <c r="AU330" s="260" t="s">
        <v>83</v>
      </c>
      <c r="AV330" s="13" t="s">
        <v>83</v>
      </c>
      <c r="AW330" s="13" t="s">
        <v>32</v>
      </c>
      <c r="AX330" s="13" t="s">
        <v>70</v>
      </c>
      <c r="AY330" s="260" t="s">
        <v>322</v>
      </c>
    </row>
    <row r="331" spans="1:51" s="15" customFormat="1" ht="12">
      <c r="A331" s="15"/>
      <c r="B331" s="283"/>
      <c r="C331" s="284"/>
      <c r="D331" s="246" t="s">
        <v>332</v>
      </c>
      <c r="E331" s="285" t="s">
        <v>19</v>
      </c>
      <c r="F331" s="286" t="s">
        <v>617</v>
      </c>
      <c r="G331" s="284"/>
      <c r="H331" s="285" t="s">
        <v>19</v>
      </c>
      <c r="I331" s="287"/>
      <c r="J331" s="284"/>
      <c r="K331" s="284"/>
      <c r="L331" s="288"/>
      <c r="M331" s="289"/>
      <c r="N331" s="290"/>
      <c r="O331" s="290"/>
      <c r="P331" s="290"/>
      <c r="Q331" s="290"/>
      <c r="R331" s="290"/>
      <c r="S331" s="290"/>
      <c r="T331" s="29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92" t="s">
        <v>332</v>
      </c>
      <c r="AU331" s="292" t="s">
        <v>83</v>
      </c>
      <c r="AV331" s="15" t="s">
        <v>77</v>
      </c>
      <c r="AW331" s="15" t="s">
        <v>32</v>
      </c>
      <c r="AX331" s="15" t="s">
        <v>70</v>
      </c>
      <c r="AY331" s="292" t="s">
        <v>322</v>
      </c>
    </row>
    <row r="332" spans="1:51" s="13" customFormat="1" ht="12">
      <c r="A332" s="13"/>
      <c r="B332" s="250"/>
      <c r="C332" s="251"/>
      <c r="D332" s="246" t="s">
        <v>332</v>
      </c>
      <c r="E332" s="252" t="s">
        <v>19</v>
      </c>
      <c r="F332" s="253" t="s">
        <v>618</v>
      </c>
      <c r="G332" s="251"/>
      <c r="H332" s="254">
        <v>6.3</v>
      </c>
      <c r="I332" s="255"/>
      <c r="J332" s="251"/>
      <c r="K332" s="251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332</v>
      </c>
      <c r="AU332" s="260" t="s">
        <v>83</v>
      </c>
      <c r="AV332" s="13" t="s">
        <v>83</v>
      </c>
      <c r="AW332" s="13" t="s">
        <v>32</v>
      </c>
      <c r="AX332" s="13" t="s">
        <v>70</v>
      </c>
      <c r="AY332" s="260" t="s">
        <v>322</v>
      </c>
    </row>
    <row r="333" spans="1:51" s="13" customFormat="1" ht="12">
      <c r="A333" s="13"/>
      <c r="B333" s="250"/>
      <c r="C333" s="251"/>
      <c r="D333" s="246" t="s">
        <v>332</v>
      </c>
      <c r="E333" s="252" t="s">
        <v>19</v>
      </c>
      <c r="F333" s="253" t="s">
        <v>619</v>
      </c>
      <c r="G333" s="251"/>
      <c r="H333" s="254">
        <v>16.03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332</v>
      </c>
      <c r="AU333" s="260" t="s">
        <v>83</v>
      </c>
      <c r="AV333" s="13" t="s">
        <v>83</v>
      </c>
      <c r="AW333" s="13" t="s">
        <v>32</v>
      </c>
      <c r="AX333" s="13" t="s">
        <v>70</v>
      </c>
      <c r="AY333" s="260" t="s">
        <v>322</v>
      </c>
    </row>
    <row r="334" spans="1:51" s="13" customFormat="1" ht="12">
      <c r="A334" s="13"/>
      <c r="B334" s="250"/>
      <c r="C334" s="251"/>
      <c r="D334" s="246" t="s">
        <v>332</v>
      </c>
      <c r="E334" s="252" t="s">
        <v>19</v>
      </c>
      <c r="F334" s="253" t="s">
        <v>620</v>
      </c>
      <c r="G334" s="251"/>
      <c r="H334" s="254">
        <v>4.44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332</v>
      </c>
      <c r="AU334" s="260" t="s">
        <v>83</v>
      </c>
      <c r="AV334" s="13" t="s">
        <v>83</v>
      </c>
      <c r="AW334" s="13" t="s">
        <v>32</v>
      </c>
      <c r="AX334" s="13" t="s">
        <v>70</v>
      </c>
      <c r="AY334" s="260" t="s">
        <v>322</v>
      </c>
    </row>
    <row r="335" spans="1:51" s="13" customFormat="1" ht="12">
      <c r="A335" s="13"/>
      <c r="B335" s="250"/>
      <c r="C335" s="251"/>
      <c r="D335" s="246" t="s">
        <v>332</v>
      </c>
      <c r="E335" s="252" t="s">
        <v>19</v>
      </c>
      <c r="F335" s="253" t="s">
        <v>621</v>
      </c>
      <c r="G335" s="251"/>
      <c r="H335" s="254">
        <v>46.06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332</v>
      </c>
      <c r="AU335" s="260" t="s">
        <v>83</v>
      </c>
      <c r="AV335" s="13" t="s">
        <v>83</v>
      </c>
      <c r="AW335" s="13" t="s">
        <v>32</v>
      </c>
      <c r="AX335" s="13" t="s">
        <v>70</v>
      </c>
      <c r="AY335" s="260" t="s">
        <v>322</v>
      </c>
    </row>
    <row r="336" spans="1:51" s="15" customFormat="1" ht="12">
      <c r="A336" s="15"/>
      <c r="B336" s="283"/>
      <c r="C336" s="284"/>
      <c r="D336" s="246" t="s">
        <v>332</v>
      </c>
      <c r="E336" s="285" t="s">
        <v>19</v>
      </c>
      <c r="F336" s="286" t="s">
        <v>622</v>
      </c>
      <c r="G336" s="284"/>
      <c r="H336" s="285" t="s">
        <v>19</v>
      </c>
      <c r="I336" s="287"/>
      <c r="J336" s="284"/>
      <c r="K336" s="284"/>
      <c r="L336" s="288"/>
      <c r="M336" s="289"/>
      <c r="N336" s="290"/>
      <c r="O336" s="290"/>
      <c r="P336" s="290"/>
      <c r="Q336" s="290"/>
      <c r="R336" s="290"/>
      <c r="S336" s="290"/>
      <c r="T336" s="29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92" t="s">
        <v>332</v>
      </c>
      <c r="AU336" s="292" t="s">
        <v>83</v>
      </c>
      <c r="AV336" s="15" t="s">
        <v>77</v>
      </c>
      <c r="AW336" s="15" t="s">
        <v>32</v>
      </c>
      <c r="AX336" s="15" t="s">
        <v>70</v>
      </c>
      <c r="AY336" s="292" t="s">
        <v>322</v>
      </c>
    </row>
    <row r="337" spans="1:51" s="13" customFormat="1" ht="12">
      <c r="A337" s="13"/>
      <c r="B337" s="250"/>
      <c r="C337" s="251"/>
      <c r="D337" s="246" t="s">
        <v>332</v>
      </c>
      <c r="E337" s="252" t="s">
        <v>19</v>
      </c>
      <c r="F337" s="253" t="s">
        <v>623</v>
      </c>
      <c r="G337" s="251"/>
      <c r="H337" s="254">
        <v>7.23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332</v>
      </c>
      <c r="AU337" s="260" t="s">
        <v>83</v>
      </c>
      <c r="AV337" s="13" t="s">
        <v>83</v>
      </c>
      <c r="AW337" s="13" t="s">
        <v>32</v>
      </c>
      <c r="AX337" s="13" t="s">
        <v>70</v>
      </c>
      <c r="AY337" s="260" t="s">
        <v>322</v>
      </c>
    </row>
    <row r="338" spans="1:51" s="13" customFormat="1" ht="12">
      <c r="A338" s="13"/>
      <c r="B338" s="250"/>
      <c r="C338" s="251"/>
      <c r="D338" s="246" t="s">
        <v>332</v>
      </c>
      <c r="E338" s="252" t="s">
        <v>19</v>
      </c>
      <c r="F338" s="253" t="s">
        <v>624</v>
      </c>
      <c r="G338" s="251"/>
      <c r="H338" s="254">
        <v>3.58</v>
      </c>
      <c r="I338" s="255"/>
      <c r="J338" s="251"/>
      <c r="K338" s="251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332</v>
      </c>
      <c r="AU338" s="260" t="s">
        <v>83</v>
      </c>
      <c r="AV338" s="13" t="s">
        <v>83</v>
      </c>
      <c r="AW338" s="13" t="s">
        <v>32</v>
      </c>
      <c r="AX338" s="13" t="s">
        <v>70</v>
      </c>
      <c r="AY338" s="260" t="s">
        <v>322</v>
      </c>
    </row>
    <row r="339" spans="1:51" s="13" customFormat="1" ht="12">
      <c r="A339" s="13"/>
      <c r="B339" s="250"/>
      <c r="C339" s="251"/>
      <c r="D339" s="246" t="s">
        <v>332</v>
      </c>
      <c r="E339" s="252" t="s">
        <v>19</v>
      </c>
      <c r="F339" s="253" t="s">
        <v>625</v>
      </c>
      <c r="G339" s="251"/>
      <c r="H339" s="254">
        <v>14.58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332</v>
      </c>
      <c r="AU339" s="260" t="s">
        <v>83</v>
      </c>
      <c r="AV339" s="13" t="s">
        <v>83</v>
      </c>
      <c r="AW339" s="13" t="s">
        <v>32</v>
      </c>
      <c r="AX339" s="13" t="s">
        <v>70</v>
      </c>
      <c r="AY339" s="260" t="s">
        <v>322</v>
      </c>
    </row>
    <row r="340" spans="1:51" s="13" customFormat="1" ht="12">
      <c r="A340" s="13"/>
      <c r="B340" s="250"/>
      <c r="C340" s="251"/>
      <c r="D340" s="246" t="s">
        <v>332</v>
      </c>
      <c r="E340" s="252" t="s">
        <v>19</v>
      </c>
      <c r="F340" s="253" t="s">
        <v>626</v>
      </c>
      <c r="G340" s="251"/>
      <c r="H340" s="254">
        <v>62.93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332</v>
      </c>
      <c r="AU340" s="260" t="s">
        <v>83</v>
      </c>
      <c r="AV340" s="13" t="s">
        <v>83</v>
      </c>
      <c r="AW340" s="13" t="s">
        <v>32</v>
      </c>
      <c r="AX340" s="13" t="s">
        <v>70</v>
      </c>
      <c r="AY340" s="260" t="s">
        <v>322</v>
      </c>
    </row>
    <row r="341" spans="1:51" s="16" customFormat="1" ht="12">
      <c r="A341" s="16"/>
      <c r="B341" s="293"/>
      <c r="C341" s="294"/>
      <c r="D341" s="246" t="s">
        <v>332</v>
      </c>
      <c r="E341" s="295" t="s">
        <v>19</v>
      </c>
      <c r="F341" s="296" t="s">
        <v>439</v>
      </c>
      <c r="G341" s="294"/>
      <c r="H341" s="297">
        <v>363.5</v>
      </c>
      <c r="I341" s="298"/>
      <c r="J341" s="294"/>
      <c r="K341" s="294"/>
      <c r="L341" s="299"/>
      <c r="M341" s="300"/>
      <c r="N341" s="301"/>
      <c r="O341" s="301"/>
      <c r="P341" s="301"/>
      <c r="Q341" s="301"/>
      <c r="R341" s="301"/>
      <c r="S341" s="301"/>
      <c r="T341" s="302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303" t="s">
        <v>332</v>
      </c>
      <c r="AU341" s="303" t="s">
        <v>83</v>
      </c>
      <c r="AV341" s="16" t="s">
        <v>93</v>
      </c>
      <c r="AW341" s="16" t="s">
        <v>32</v>
      </c>
      <c r="AX341" s="16" t="s">
        <v>70</v>
      </c>
      <c r="AY341" s="303" t="s">
        <v>322</v>
      </c>
    </row>
    <row r="342" spans="1:51" s="15" customFormat="1" ht="12">
      <c r="A342" s="15"/>
      <c r="B342" s="283"/>
      <c r="C342" s="284"/>
      <c r="D342" s="246" t="s">
        <v>332</v>
      </c>
      <c r="E342" s="285" t="s">
        <v>19</v>
      </c>
      <c r="F342" s="286" t="s">
        <v>627</v>
      </c>
      <c r="G342" s="284"/>
      <c r="H342" s="285" t="s">
        <v>19</v>
      </c>
      <c r="I342" s="287"/>
      <c r="J342" s="284"/>
      <c r="K342" s="284"/>
      <c r="L342" s="288"/>
      <c r="M342" s="289"/>
      <c r="N342" s="290"/>
      <c r="O342" s="290"/>
      <c r="P342" s="290"/>
      <c r="Q342" s="290"/>
      <c r="R342" s="290"/>
      <c r="S342" s="290"/>
      <c r="T342" s="29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2" t="s">
        <v>332</v>
      </c>
      <c r="AU342" s="292" t="s">
        <v>83</v>
      </c>
      <c r="AV342" s="15" t="s">
        <v>77</v>
      </c>
      <c r="AW342" s="15" t="s">
        <v>32</v>
      </c>
      <c r="AX342" s="15" t="s">
        <v>70</v>
      </c>
      <c r="AY342" s="292" t="s">
        <v>322</v>
      </c>
    </row>
    <row r="343" spans="1:51" s="13" customFormat="1" ht="12">
      <c r="A343" s="13"/>
      <c r="B343" s="250"/>
      <c r="C343" s="251"/>
      <c r="D343" s="246" t="s">
        <v>332</v>
      </c>
      <c r="E343" s="252" t="s">
        <v>19</v>
      </c>
      <c r="F343" s="253" t="s">
        <v>628</v>
      </c>
      <c r="G343" s="251"/>
      <c r="H343" s="254">
        <v>33.06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332</v>
      </c>
      <c r="AU343" s="260" t="s">
        <v>83</v>
      </c>
      <c r="AV343" s="13" t="s">
        <v>83</v>
      </c>
      <c r="AW343" s="13" t="s">
        <v>32</v>
      </c>
      <c r="AX343" s="13" t="s">
        <v>70</v>
      </c>
      <c r="AY343" s="260" t="s">
        <v>322</v>
      </c>
    </row>
    <row r="344" spans="1:51" s="13" customFormat="1" ht="12">
      <c r="A344" s="13"/>
      <c r="B344" s="250"/>
      <c r="C344" s="251"/>
      <c r="D344" s="246" t="s">
        <v>332</v>
      </c>
      <c r="E344" s="252" t="s">
        <v>19</v>
      </c>
      <c r="F344" s="253" t="s">
        <v>629</v>
      </c>
      <c r="G344" s="251"/>
      <c r="H344" s="254">
        <v>14.19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332</v>
      </c>
      <c r="AU344" s="260" t="s">
        <v>83</v>
      </c>
      <c r="AV344" s="13" t="s">
        <v>83</v>
      </c>
      <c r="AW344" s="13" t="s">
        <v>32</v>
      </c>
      <c r="AX344" s="13" t="s">
        <v>70</v>
      </c>
      <c r="AY344" s="260" t="s">
        <v>322</v>
      </c>
    </row>
    <row r="345" spans="1:51" s="13" customFormat="1" ht="12">
      <c r="A345" s="13"/>
      <c r="B345" s="250"/>
      <c r="C345" s="251"/>
      <c r="D345" s="246" t="s">
        <v>332</v>
      </c>
      <c r="E345" s="252" t="s">
        <v>19</v>
      </c>
      <c r="F345" s="253" t="s">
        <v>630</v>
      </c>
      <c r="G345" s="251"/>
      <c r="H345" s="254">
        <v>15.31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332</v>
      </c>
      <c r="AU345" s="260" t="s">
        <v>83</v>
      </c>
      <c r="AV345" s="13" t="s">
        <v>83</v>
      </c>
      <c r="AW345" s="13" t="s">
        <v>32</v>
      </c>
      <c r="AX345" s="13" t="s">
        <v>70</v>
      </c>
      <c r="AY345" s="260" t="s">
        <v>322</v>
      </c>
    </row>
    <row r="346" spans="1:51" s="13" customFormat="1" ht="12">
      <c r="A346" s="13"/>
      <c r="B346" s="250"/>
      <c r="C346" s="251"/>
      <c r="D346" s="246" t="s">
        <v>332</v>
      </c>
      <c r="E346" s="252" t="s">
        <v>19</v>
      </c>
      <c r="F346" s="253" t="s">
        <v>631</v>
      </c>
      <c r="G346" s="251"/>
      <c r="H346" s="254">
        <v>25.18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332</v>
      </c>
      <c r="AU346" s="260" t="s">
        <v>83</v>
      </c>
      <c r="AV346" s="13" t="s">
        <v>83</v>
      </c>
      <c r="AW346" s="13" t="s">
        <v>32</v>
      </c>
      <c r="AX346" s="13" t="s">
        <v>70</v>
      </c>
      <c r="AY346" s="260" t="s">
        <v>322</v>
      </c>
    </row>
    <row r="347" spans="1:51" s="15" customFormat="1" ht="12">
      <c r="A347" s="15"/>
      <c r="B347" s="283"/>
      <c r="C347" s="284"/>
      <c r="D347" s="246" t="s">
        <v>332</v>
      </c>
      <c r="E347" s="285" t="s">
        <v>19</v>
      </c>
      <c r="F347" s="286" t="s">
        <v>632</v>
      </c>
      <c r="G347" s="284"/>
      <c r="H347" s="285" t="s">
        <v>19</v>
      </c>
      <c r="I347" s="287"/>
      <c r="J347" s="284"/>
      <c r="K347" s="284"/>
      <c r="L347" s="288"/>
      <c r="M347" s="289"/>
      <c r="N347" s="290"/>
      <c r="O347" s="290"/>
      <c r="P347" s="290"/>
      <c r="Q347" s="290"/>
      <c r="R347" s="290"/>
      <c r="S347" s="290"/>
      <c r="T347" s="29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92" t="s">
        <v>332</v>
      </c>
      <c r="AU347" s="292" t="s">
        <v>83</v>
      </c>
      <c r="AV347" s="15" t="s">
        <v>77</v>
      </c>
      <c r="AW347" s="15" t="s">
        <v>32</v>
      </c>
      <c r="AX347" s="15" t="s">
        <v>70</v>
      </c>
      <c r="AY347" s="292" t="s">
        <v>322</v>
      </c>
    </row>
    <row r="348" spans="1:51" s="13" customFormat="1" ht="12">
      <c r="A348" s="13"/>
      <c r="B348" s="250"/>
      <c r="C348" s="251"/>
      <c r="D348" s="246" t="s">
        <v>332</v>
      </c>
      <c r="E348" s="252" t="s">
        <v>19</v>
      </c>
      <c r="F348" s="253" t="s">
        <v>633</v>
      </c>
      <c r="G348" s="251"/>
      <c r="H348" s="254">
        <v>14.61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332</v>
      </c>
      <c r="AU348" s="260" t="s">
        <v>83</v>
      </c>
      <c r="AV348" s="13" t="s">
        <v>83</v>
      </c>
      <c r="AW348" s="13" t="s">
        <v>32</v>
      </c>
      <c r="AX348" s="13" t="s">
        <v>70</v>
      </c>
      <c r="AY348" s="260" t="s">
        <v>322</v>
      </c>
    </row>
    <row r="349" spans="1:51" s="13" customFormat="1" ht="12">
      <c r="A349" s="13"/>
      <c r="B349" s="250"/>
      <c r="C349" s="251"/>
      <c r="D349" s="246" t="s">
        <v>332</v>
      </c>
      <c r="E349" s="252" t="s">
        <v>19</v>
      </c>
      <c r="F349" s="253" t="s">
        <v>634</v>
      </c>
      <c r="G349" s="251"/>
      <c r="H349" s="254">
        <v>22.76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332</v>
      </c>
      <c r="AU349" s="260" t="s">
        <v>83</v>
      </c>
      <c r="AV349" s="13" t="s">
        <v>83</v>
      </c>
      <c r="AW349" s="13" t="s">
        <v>32</v>
      </c>
      <c r="AX349" s="13" t="s">
        <v>70</v>
      </c>
      <c r="AY349" s="260" t="s">
        <v>322</v>
      </c>
    </row>
    <row r="350" spans="1:51" s="13" customFormat="1" ht="12">
      <c r="A350" s="13"/>
      <c r="B350" s="250"/>
      <c r="C350" s="251"/>
      <c r="D350" s="246" t="s">
        <v>332</v>
      </c>
      <c r="E350" s="252" t="s">
        <v>19</v>
      </c>
      <c r="F350" s="253" t="s">
        <v>635</v>
      </c>
      <c r="G350" s="251"/>
      <c r="H350" s="254">
        <v>42.38</v>
      </c>
      <c r="I350" s="255"/>
      <c r="J350" s="251"/>
      <c r="K350" s="251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332</v>
      </c>
      <c r="AU350" s="260" t="s">
        <v>83</v>
      </c>
      <c r="AV350" s="13" t="s">
        <v>83</v>
      </c>
      <c r="AW350" s="13" t="s">
        <v>32</v>
      </c>
      <c r="AX350" s="13" t="s">
        <v>70</v>
      </c>
      <c r="AY350" s="260" t="s">
        <v>322</v>
      </c>
    </row>
    <row r="351" spans="1:51" s="13" customFormat="1" ht="12">
      <c r="A351" s="13"/>
      <c r="B351" s="250"/>
      <c r="C351" s="251"/>
      <c r="D351" s="246" t="s">
        <v>332</v>
      </c>
      <c r="E351" s="252" t="s">
        <v>19</v>
      </c>
      <c r="F351" s="253" t="s">
        <v>636</v>
      </c>
      <c r="G351" s="251"/>
      <c r="H351" s="254">
        <v>0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0" t="s">
        <v>332</v>
      </c>
      <c r="AU351" s="260" t="s">
        <v>83</v>
      </c>
      <c r="AV351" s="13" t="s">
        <v>83</v>
      </c>
      <c r="AW351" s="13" t="s">
        <v>32</v>
      </c>
      <c r="AX351" s="13" t="s">
        <v>70</v>
      </c>
      <c r="AY351" s="260" t="s">
        <v>322</v>
      </c>
    </row>
    <row r="352" spans="1:51" s="13" customFormat="1" ht="12">
      <c r="A352" s="13"/>
      <c r="B352" s="250"/>
      <c r="C352" s="251"/>
      <c r="D352" s="246" t="s">
        <v>332</v>
      </c>
      <c r="E352" s="252" t="s">
        <v>19</v>
      </c>
      <c r="F352" s="253" t="s">
        <v>637</v>
      </c>
      <c r="G352" s="251"/>
      <c r="H352" s="254">
        <v>11.8</v>
      </c>
      <c r="I352" s="255"/>
      <c r="J352" s="251"/>
      <c r="K352" s="251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332</v>
      </c>
      <c r="AU352" s="260" t="s">
        <v>83</v>
      </c>
      <c r="AV352" s="13" t="s">
        <v>83</v>
      </c>
      <c r="AW352" s="13" t="s">
        <v>32</v>
      </c>
      <c r="AX352" s="13" t="s">
        <v>70</v>
      </c>
      <c r="AY352" s="260" t="s">
        <v>322</v>
      </c>
    </row>
    <row r="353" spans="1:51" s="15" customFormat="1" ht="12">
      <c r="A353" s="15"/>
      <c r="B353" s="283"/>
      <c r="C353" s="284"/>
      <c r="D353" s="246" t="s">
        <v>332</v>
      </c>
      <c r="E353" s="285" t="s">
        <v>19</v>
      </c>
      <c r="F353" s="286" t="s">
        <v>638</v>
      </c>
      <c r="G353" s="284"/>
      <c r="H353" s="285" t="s">
        <v>19</v>
      </c>
      <c r="I353" s="287"/>
      <c r="J353" s="284"/>
      <c r="K353" s="284"/>
      <c r="L353" s="288"/>
      <c r="M353" s="289"/>
      <c r="N353" s="290"/>
      <c r="O353" s="290"/>
      <c r="P353" s="290"/>
      <c r="Q353" s="290"/>
      <c r="R353" s="290"/>
      <c r="S353" s="290"/>
      <c r="T353" s="29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2" t="s">
        <v>332</v>
      </c>
      <c r="AU353" s="292" t="s">
        <v>83</v>
      </c>
      <c r="AV353" s="15" t="s">
        <v>77</v>
      </c>
      <c r="AW353" s="15" t="s">
        <v>32</v>
      </c>
      <c r="AX353" s="15" t="s">
        <v>70</v>
      </c>
      <c r="AY353" s="292" t="s">
        <v>322</v>
      </c>
    </row>
    <row r="354" spans="1:51" s="13" customFormat="1" ht="12">
      <c r="A354" s="13"/>
      <c r="B354" s="250"/>
      <c r="C354" s="251"/>
      <c r="D354" s="246" t="s">
        <v>332</v>
      </c>
      <c r="E354" s="252" t="s">
        <v>19</v>
      </c>
      <c r="F354" s="253" t="s">
        <v>639</v>
      </c>
      <c r="G354" s="251"/>
      <c r="H354" s="254">
        <v>6.84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332</v>
      </c>
      <c r="AU354" s="260" t="s">
        <v>83</v>
      </c>
      <c r="AV354" s="13" t="s">
        <v>83</v>
      </c>
      <c r="AW354" s="13" t="s">
        <v>32</v>
      </c>
      <c r="AX354" s="13" t="s">
        <v>70</v>
      </c>
      <c r="AY354" s="260" t="s">
        <v>322</v>
      </c>
    </row>
    <row r="355" spans="1:51" s="13" customFormat="1" ht="12">
      <c r="A355" s="13"/>
      <c r="B355" s="250"/>
      <c r="C355" s="251"/>
      <c r="D355" s="246" t="s">
        <v>332</v>
      </c>
      <c r="E355" s="252" t="s">
        <v>19</v>
      </c>
      <c r="F355" s="253" t="s">
        <v>640</v>
      </c>
      <c r="G355" s="251"/>
      <c r="H355" s="254">
        <v>13.96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332</v>
      </c>
      <c r="AU355" s="260" t="s">
        <v>83</v>
      </c>
      <c r="AV355" s="13" t="s">
        <v>83</v>
      </c>
      <c r="AW355" s="13" t="s">
        <v>32</v>
      </c>
      <c r="AX355" s="13" t="s">
        <v>70</v>
      </c>
      <c r="AY355" s="260" t="s">
        <v>322</v>
      </c>
    </row>
    <row r="356" spans="1:51" s="13" customFormat="1" ht="12">
      <c r="A356" s="13"/>
      <c r="B356" s="250"/>
      <c r="C356" s="251"/>
      <c r="D356" s="246" t="s">
        <v>332</v>
      </c>
      <c r="E356" s="252" t="s">
        <v>19</v>
      </c>
      <c r="F356" s="253" t="s">
        <v>641</v>
      </c>
      <c r="G356" s="251"/>
      <c r="H356" s="254">
        <v>4.22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332</v>
      </c>
      <c r="AU356" s="260" t="s">
        <v>83</v>
      </c>
      <c r="AV356" s="13" t="s">
        <v>83</v>
      </c>
      <c r="AW356" s="13" t="s">
        <v>32</v>
      </c>
      <c r="AX356" s="13" t="s">
        <v>70</v>
      </c>
      <c r="AY356" s="260" t="s">
        <v>322</v>
      </c>
    </row>
    <row r="357" spans="1:51" s="13" customFormat="1" ht="12">
      <c r="A357" s="13"/>
      <c r="B357" s="250"/>
      <c r="C357" s="251"/>
      <c r="D357" s="246" t="s">
        <v>332</v>
      </c>
      <c r="E357" s="252" t="s">
        <v>19</v>
      </c>
      <c r="F357" s="253" t="s">
        <v>642</v>
      </c>
      <c r="G357" s="251"/>
      <c r="H357" s="254">
        <v>44.63</v>
      </c>
      <c r="I357" s="255"/>
      <c r="J357" s="251"/>
      <c r="K357" s="251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332</v>
      </c>
      <c r="AU357" s="260" t="s">
        <v>83</v>
      </c>
      <c r="AV357" s="13" t="s">
        <v>83</v>
      </c>
      <c r="AW357" s="13" t="s">
        <v>32</v>
      </c>
      <c r="AX357" s="13" t="s">
        <v>70</v>
      </c>
      <c r="AY357" s="260" t="s">
        <v>322</v>
      </c>
    </row>
    <row r="358" spans="1:51" s="15" customFormat="1" ht="12">
      <c r="A358" s="15"/>
      <c r="B358" s="283"/>
      <c r="C358" s="284"/>
      <c r="D358" s="246" t="s">
        <v>332</v>
      </c>
      <c r="E358" s="285" t="s">
        <v>19</v>
      </c>
      <c r="F358" s="286" t="s">
        <v>643</v>
      </c>
      <c r="G358" s="284"/>
      <c r="H358" s="285" t="s">
        <v>19</v>
      </c>
      <c r="I358" s="287"/>
      <c r="J358" s="284"/>
      <c r="K358" s="284"/>
      <c r="L358" s="288"/>
      <c r="M358" s="289"/>
      <c r="N358" s="290"/>
      <c r="O358" s="290"/>
      <c r="P358" s="290"/>
      <c r="Q358" s="290"/>
      <c r="R358" s="290"/>
      <c r="S358" s="290"/>
      <c r="T358" s="291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92" t="s">
        <v>332</v>
      </c>
      <c r="AU358" s="292" t="s">
        <v>83</v>
      </c>
      <c r="AV358" s="15" t="s">
        <v>77</v>
      </c>
      <c r="AW358" s="15" t="s">
        <v>32</v>
      </c>
      <c r="AX358" s="15" t="s">
        <v>70</v>
      </c>
      <c r="AY358" s="292" t="s">
        <v>322</v>
      </c>
    </row>
    <row r="359" spans="1:51" s="13" customFormat="1" ht="12">
      <c r="A359" s="13"/>
      <c r="B359" s="250"/>
      <c r="C359" s="251"/>
      <c r="D359" s="246" t="s">
        <v>332</v>
      </c>
      <c r="E359" s="252" t="s">
        <v>19</v>
      </c>
      <c r="F359" s="253" t="s">
        <v>644</v>
      </c>
      <c r="G359" s="251"/>
      <c r="H359" s="254">
        <v>30.41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332</v>
      </c>
      <c r="AU359" s="260" t="s">
        <v>83</v>
      </c>
      <c r="AV359" s="13" t="s">
        <v>83</v>
      </c>
      <c r="AW359" s="13" t="s">
        <v>32</v>
      </c>
      <c r="AX359" s="13" t="s">
        <v>70</v>
      </c>
      <c r="AY359" s="260" t="s">
        <v>322</v>
      </c>
    </row>
    <row r="360" spans="1:51" s="13" customFormat="1" ht="12">
      <c r="A360" s="13"/>
      <c r="B360" s="250"/>
      <c r="C360" s="251"/>
      <c r="D360" s="246" t="s">
        <v>332</v>
      </c>
      <c r="E360" s="252" t="s">
        <v>19</v>
      </c>
      <c r="F360" s="253" t="s">
        <v>645</v>
      </c>
      <c r="G360" s="251"/>
      <c r="H360" s="254">
        <v>4.2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332</v>
      </c>
      <c r="AU360" s="260" t="s">
        <v>83</v>
      </c>
      <c r="AV360" s="13" t="s">
        <v>83</v>
      </c>
      <c r="AW360" s="13" t="s">
        <v>32</v>
      </c>
      <c r="AX360" s="13" t="s">
        <v>70</v>
      </c>
      <c r="AY360" s="260" t="s">
        <v>322</v>
      </c>
    </row>
    <row r="361" spans="1:51" s="13" customFormat="1" ht="12">
      <c r="A361" s="13"/>
      <c r="B361" s="250"/>
      <c r="C361" s="251"/>
      <c r="D361" s="246" t="s">
        <v>332</v>
      </c>
      <c r="E361" s="252" t="s">
        <v>19</v>
      </c>
      <c r="F361" s="253" t="s">
        <v>646</v>
      </c>
      <c r="G361" s="251"/>
      <c r="H361" s="254">
        <v>1.92</v>
      </c>
      <c r="I361" s="255"/>
      <c r="J361" s="251"/>
      <c r="K361" s="251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332</v>
      </c>
      <c r="AU361" s="260" t="s">
        <v>83</v>
      </c>
      <c r="AV361" s="13" t="s">
        <v>83</v>
      </c>
      <c r="AW361" s="13" t="s">
        <v>32</v>
      </c>
      <c r="AX361" s="13" t="s">
        <v>70</v>
      </c>
      <c r="AY361" s="260" t="s">
        <v>322</v>
      </c>
    </row>
    <row r="362" spans="1:51" s="13" customFormat="1" ht="12">
      <c r="A362" s="13"/>
      <c r="B362" s="250"/>
      <c r="C362" s="251"/>
      <c r="D362" s="246" t="s">
        <v>332</v>
      </c>
      <c r="E362" s="252" t="s">
        <v>19</v>
      </c>
      <c r="F362" s="253" t="s">
        <v>647</v>
      </c>
      <c r="G362" s="251"/>
      <c r="H362" s="254">
        <v>62.78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332</v>
      </c>
      <c r="AU362" s="260" t="s">
        <v>83</v>
      </c>
      <c r="AV362" s="13" t="s">
        <v>83</v>
      </c>
      <c r="AW362" s="13" t="s">
        <v>32</v>
      </c>
      <c r="AX362" s="13" t="s">
        <v>70</v>
      </c>
      <c r="AY362" s="260" t="s">
        <v>322</v>
      </c>
    </row>
    <row r="363" spans="1:51" s="13" customFormat="1" ht="12">
      <c r="A363" s="13"/>
      <c r="B363" s="250"/>
      <c r="C363" s="251"/>
      <c r="D363" s="246" t="s">
        <v>332</v>
      </c>
      <c r="E363" s="252" t="s">
        <v>19</v>
      </c>
      <c r="F363" s="253" t="s">
        <v>648</v>
      </c>
      <c r="G363" s="251"/>
      <c r="H363" s="254">
        <v>38.87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332</v>
      </c>
      <c r="AU363" s="260" t="s">
        <v>83</v>
      </c>
      <c r="AV363" s="13" t="s">
        <v>83</v>
      </c>
      <c r="AW363" s="13" t="s">
        <v>32</v>
      </c>
      <c r="AX363" s="13" t="s">
        <v>70</v>
      </c>
      <c r="AY363" s="260" t="s">
        <v>322</v>
      </c>
    </row>
    <row r="364" spans="1:51" s="13" customFormat="1" ht="12">
      <c r="A364" s="13"/>
      <c r="B364" s="250"/>
      <c r="C364" s="251"/>
      <c r="D364" s="246" t="s">
        <v>332</v>
      </c>
      <c r="E364" s="252" t="s">
        <v>19</v>
      </c>
      <c r="F364" s="253" t="s">
        <v>649</v>
      </c>
      <c r="G364" s="251"/>
      <c r="H364" s="254">
        <v>55.11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332</v>
      </c>
      <c r="AU364" s="260" t="s">
        <v>83</v>
      </c>
      <c r="AV364" s="13" t="s">
        <v>83</v>
      </c>
      <c r="AW364" s="13" t="s">
        <v>32</v>
      </c>
      <c r="AX364" s="13" t="s">
        <v>70</v>
      </c>
      <c r="AY364" s="260" t="s">
        <v>322</v>
      </c>
    </row>
    <row r="365" spans="1:51" s="16" customFormat="1" ht="12">
      <c r="A365" s="16"/>
      <c r="B365" s="293"/>
      <c r="C365" s="294"/>
      <c r="D365" s="246" t="s">
        <v>332</v>
      </c>
      <c r="E365" s="295" t="s">
        <v>19</v>
      </c>
      <c r="F365" s="296" t="s">
        <v>446</v>
      </c>
      <c r="G365" s="294"/>
      <c r="H365" s="297">
        <v>442.23</v>
      </c>
      <c r="I365" s="298"/>
      <c r="J365" s="294"/>
      <c r="K365" s="294"/>
      <c r="L365" s="299"/>
      <c r="M365" s="300"/>
      <c r="N365" s="301"/>
      <c r="O365" s="301"/>
      <c r="P365" s="301"/>
      <c r="Q365" s="301"/>
      <c r="R365" s="301"/>
      <c r="S365" s="301"/>
      <c r="T365" s="302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T365" s="303" t="s">
        <v>332</v>
      </c>
      <c r="AU365" s="303" t="s">
        <v>83</v>
      </c>
      <c r="AV365" s="16" t="s">
        <v>93</v>
      </c>
      <c r="AW365" s="16" t="s">
        <v>32</v>
      </c>
      <c r="AX365" s="16" t="s">
        <v>70</v>
      </c>
      <c r="AY365" s="303" t="s">
        <v>322</v>
      </c>
    </row>
    <row r="366" spans="1:51" s="15" customFormat="1" ht="12">
      <c r="A366" s="15"/>
      <c r="B366" s="283"/>
      <c r="C366" s="284"/>
      <c r="D366" s="246" t="s">
        <v>332</v>
      </c>
      <c r="E366" s="285" t="s">
        <v>19</v>
      </c>
      <c r="F366" s="286" t="s">
        <v>650</v>
      </c>
      <c r="G366" s="284"/>
      <c r="H366" s="285" t="s">
        <v>19</v>
      </c>
      <c r="I366" s="287"/>
      <c r="J366" s="284"/>
      <c r="K366" s="284"/>
      <c r="L366" s="288"/>
      <c r="M366" s="289"/>
      <c r="N366" s="290"/>
      <c r="O366" s="290"/>
      <c r="P366" s="290"/>
      <c r="Q366" s="290"/>
      <c r="R366" s="290"/>
      <c r="S366" s="290"/>
      <c r="T366" s="291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92" t="s">
        <v>332</v>
      </c>
      <c r="AU366" s="292" t="s">
        <v>83</v>
      </c>
      <c r="AV366" s="15" t="s">
        <v>77</v>
      </c>
      <c r="AW366" s="15" t="s">
        <v>32</v>
      </c>
      <c r="AX366" s="15" t="s">
        <v>70</v>
      </c>
      <c r="AY366" s="292" t="s">
        <v>322</v>
      </c>
    </row>
    <row r="367" spans="1:51" s="13" customFormat="1" ht="12">
      <c r="A367" s="13"/>
      <c r="B367" s="250"/>
      <c r="C367" s="251"/>
      <c r="D367" s="246" t="s">
        <v>332</v>
      </c>
      <c r="E367" s="252" t="s">
        <v>19</v>
      </c>
      <c r="F367" s="253" t="s">
        <v>651</v>
      </c>
      <c r="G367" s="251"/>
      <c r="H367" s="254">
        <v>18.15</v>
      </c>
      <c r="I367" s="255"/>
      <c r="J367" s="251"/>
      <c r="K367" s="251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332</v>
      </c>
      <c r="AU367" s="260" t="s">
        <v>83</v>
      </c>
      <c r="AV367" s="13" t="s">
        <v>83</v>
      </c>
      <c r="AW367" s="13" t="s">
        <v>32</v>
      </c>
      <c r="AX367" s="13" t="s">
        <v>70</v>
      </c>
      <c r="AY367" s="260" t="s">
        <v>322</v>
      </c>
    </row>
    <row r="368" spans="1:51" s="15" customFormat="1" ht="12">
      <c r="A368" s="15"/>
      <c r="B368" s="283"/>
      <c r="C368" s="284"/>
      <c r="D368" s="246" t="s">
        <v>332</v>
      </c>
      <c r="E368" s="285" t="s">
        <v>19</v>
      </c>
      <c r="F368" s="286" t="s">
        <v>652</v>
      </c>
      <c r="G368" s="284"/>
      <c r="H368" s="285" t="s">
        <v>19</v>
      </c>
      <c r="I368" s="287"/>
      <c r="J368" s="284"/>
      <c r="K368" s="284"/>
      <c r="L368" s="288"/>
      <c r="M368" s="289"/>
      <c r="N368" s="290"/>
      <c r="O368" s="290"/>
      <c r="P368" s="290"/>
      <c r="Q368" s="290"/>
      <c r="R368" s="290"/>
      <c r="S368" s="290"/>
      <c r="T368" s="291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92" t="s">
        <v>332</v>
      </c>
      <c r="AU368" s="292" t="s">
        <v>83</v>
      </c>
      <c r="AV368" s="15" t="s">
        <v>77</v>
      </c>
      <c r="AW368" s="15" t="s">
        <v>32</v>
      </c>
      <c r="AX368" s="15" t="s">
        <v>70</v>
      </c>
      <c r="AY368" s="292" t="s">
        <v>322</v>
      </c>
    </row>
    <row r="369" spans="1:51" s="13" customFormat="1" ht="12">
      <c r="A369" s="13"/>
      <c r="B369" s="250"/>
      <c r="C369" s="251"/>
      <c r="D369" s="246" t="s">
        <v>332</v>
      </c>
      <c r="E369" s="252" t="s">
        <v>19</v>
      </c>
      <c r="F369" s="253" t="s">
        <v>653</v>
      </c>
      <c r="G369" s="251"/>
      <c r="H369" s="254">
        <v>3.29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332</v>
      </c>
      <c r="AU369" s="260" t="s">
        <v>83</v>
      </c>
      <c r="AV369" s="13" t="s">
        <v>83</v>
      </c>
      <c r="AW369" s="13" t="s">
        <v>32</v>
      </c>
      <c r="AX369" s="13" t="s">
        <v>70</v>
      </c>
      <c r="AY369" s="260" t="s">
        <v>322</v>
      </c>
    </row>
    <row r="370" spans="1:51" s="13" customFormat="1" ht="12">
      <c r="A370" s="13"/>
      <c r="B370" s="250"/>
      <c r="C370" s="251"/>
      <c r="D370" s="246" t="s">
        <v>332</v>
      </c>
      <c r="E370" s="252" t="s">
        <v>19</v>
      </c>
      <c r="F370" s="253" t="s">
        <v>654</v>
      </c>
      <c r="G370" s="251"/>
      <c r="H370" s="254">
        <v>0</v>
      </c>
      <c r="I370" s="255"/>
      <c r="J370" s="251"/>
      <c r="K370" s="251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332</v>
      </c>
      <c r="AU370" s="260" t="s">
        <v>83</v>
      </c>
      <c r="AV370" s="13" t="s">
        <v>83</v>
      </c>
      <c r="AW370" s="13" t="s">
        <v>32</v>
      </c>
      <c r="AX370" s="13" t="s">
        <v>70</v>
      </c>
      <c r="AY370" s="260" t="s">
        <v>322</v>
      </c>
    </row>
    <row r="371" spans="1:51" s="13" customFormat="1" ht="12">
      <c r="A371" s="13"/>
      <c r="B371" s="250"/>
      <c r="C371" s="251"/>
      <c r="D371" s="246" t="s">
        <v>332</v>
      </c>
      <c r="E371" s="252" t="s">
        <v>19</v>
      </c>
      <c r="F371" s="253" t="s">
        <v>655</v>
      </c>
      <c r="G371" s="251"/>
      <c r="H371" s="254">
        <v>0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332</v>
      </c>
      <c r="AU371" s="260" t="s">
        <v>83</v>
      </c>
      <c r="AV371" s="13" t="s">
        <v>83</v>
      </c>
      <c r="AW371" s="13" t="s">
        <v>32</v>
      </c>
      <c r="AX371" s="13" t="s">
        <v>70</v>
      </c>
      <c r="AY371" s="260" t="s">
        <v>322</v>
      </c>
    </row>
    <row r="372" spans="1:51" s="13" customFormat="1" ht="12">
      <c r="A372" s="13"/>
      <c r="B372" s="250"/>
      <c r="C372" s="251"/>
      <c r="D372" s="246" t="s">
        <v>332</v>
      </c>
      <c r="E372" s="252" t="s">
        <v>19</v>
      </c>
      <c r="F372" s="253" t="s">
        <v>656</v>
      </c>
      <c r="G372" s="251"/>
      <c r="H372" s="254">
        <v>0</v>
      </c>
      <c r="I372" s="255"/>
      <c r="J372" s="251"/>
      <c r="K372" s="251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332</v>
      </c>
      <c r="AU372" s="260" t="s">
        <v>83</v>
      </c>
      <c r="AV372" s="13" t="s">
        <v>83</v>
      </c>
      <c r="AW372" s="13" t="s">
        <v>32</v>
      </c>
      <c r="AX372" s="13" t="s">
        <v>70</v>
      </c>
      <c r="AY372" s="260" t="s">
        <v>322</v>
      </c>
    </row>
    <row r="373" spans="1:51" s="15" customFormat="1" ht="12">
      <c r="A373" s="15"/>
      <c r="B373" s="283"/>
      <c r="C373" s="284"/>
      <c r="D373" s="246" t="s">
        <v>332</v>
      </c>
      <c r="E373" s="285" t="s">
        <v>19</v>
      </c>
      <c r="F373" s="286" t="s">
        <v>657</v>
      </c>
      <c r="G373" s="284"/>
      <c r="H373" s="285" t="s">
        <v>19</v>
      </c>
      <c r="I373" s="287"/>
      <c r="J373" s="284"/>
      <c r="K373" s="284"/>
      <c r="L373" s="288"/>
      <c r="M373" s="289"/>
      <c r="N373" s="290"/>
      <c r="O373" s="290"/>
      <c r="P373" s="290"/>
      <c r="Q373" s="290"/>
      <c r="R373" s="290"/>
      <c r="S373" s="290"/>
      <c r="T373" s="291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92" t="s">
        <v>332</v>
      </c>
      <c r="AU373" s="292" t="s">
        <v>83</v>
      </c>
      <c r="AV373" s="15" t="s">
        <v>77</v>
      </c>
      <c r="AW373" s="15" t="s">
        <v>32</v>
      </c>
      <c r="AX373" s="15" t="s">
        <v>70</v>
      </c>
      <c r="AY373" s="292" t="s">
        <v>322</v>
      </c>
    </row>
    <row r="374" spans="1:51" s="13" customFormat="1" ht="12">
      <c r="A374" s="13"/>
      <c r="B374" s="250"/>
      <c r="C374" s="251"/>
      <c r="D374" s="246" t="s">
        <v>332</v>
      </c>
      <c r="E374" s="252" t="s">
        <v>19</v>
      </c>
      <c r="F374" s="253" t="s">
        <v>658</v>
      </c>
      <c r="G374" s="251"/>
      <c r="H374" s="254">
        <v>0</v>
      </c>
      <c r="I374" s="255"/>
      <c r="J374" s="251"/>
      <c r="K374" s="251"/>
      <c r="L374" s="256"/>
      <c r="M374" s="257"/>
      <c r="N374" s="258"/>
      <c r="O374" s="258"/>
      <c r="P374" s="258"/>
      <c r="Q374" s="258"/>
      <c r="R374" s="258"/>
      <c r="S374" s="258"/>
      <c r="T374" s="25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0" t="s">
        <v>332</v>
      </c>
      <c r="AU374" s="260" t="s">
        <v>83</v>
      </c>
      <c r="AV374" s="13" t="s">
        <v>83</v>
      </c>
      <c r="AW374" s="13" t="s">
        <v>32</v>
      </c>
      <c r="AX374" s="13" t="s">
        <v>70</v>
      </c>
      <c r="AY374" s="260" t="s">
        <v>322</v>
      </c>
    </row>
    <row r="375" spans="1:51" s="13" customFormat="1" ht="12">
      <c r="A375" s="13"/>
      <c r="B375" s="250"/>
      <c r="C375" s="251"/>
      <c r="D375" s="246" t="s">
        <v>332</v>
      </c>
      <c r="E375" s="252" t="s">
        <v>19</v>
      </c>
      <c r="F375" s="253" t="s">
        <v>659</v>
      </c>
      <c r="G375" s="251"/>
      <c r="H375" s="254">
        <v>0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332</v>
      </c>
      <c r="AU375" s="260" t="s">
        <v>83</v>
      </c>
      <c r="AV375" s="13" t="s">
        <v>83</v>
      </c>
      <c r="AW375" s="13" t="s">
        <v>32</v>
      </c>
      <c r="AX375" s="13" t="s">
        <v>70</v>
      </c>
      <c r="AY375" s="260" t="s">
        <v>322</v>
      </c>
    </row>
    <row r="376" spans="1:51" s="13" customFormat="1" ht="12">
      <c r="A376" s="13"/>
      <c r="B376" s="250"/>
      <c r="C376" s="251"/>
      <c r="D376" s="246" t="s">
        <v>332</v>
      </c>
      <c r="E376" s="252" t="s">
        <v>19</v>
      </c>
      <c r="F376" s="253" t="s">
        <v>660</v>
      </c>
      <c r="G376" s="251"/>
      <c r="H376" s="254">
        <v>0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332</v>
      </c>
      <c r="AU376" s="260" t="s">
        <v>83</v>
      </c>
      <c r="AV376" s="13" t="s">
        <v>83</v>
      </c>
      <c r="AW376" s="13" t="s">
        <v>32</v>
      </c>
      <c r="AX376" s="13" t="s">
        <v>70</v>
      </c>
      <c r="AY376" s="260" t="s">
        <v>322</v>
      </c>
    </row>
    <row r="377" spans="1:51" s="15" customFormat="1" ht="12">
      <c r="A377" s="15"/>
      <c r="B377" s="283"/>
      <c r="C377" s="284"/>
      <c r="D377" s="246" t="s">
        <v>332</v>
      </c>
      <c r="E377" s="285" t="s">
        <v>19</v>
      </c>
      <c r="F377" s="286" t="s">
        <v>661</v>
      </c>
      <c r="G377" s="284"/>
      <c r="H377" s="285" t="s">
        <v>19</v>
      </c>
      <c r="I377" s="287"/>
      <c r="J377" s="284"/>
      <c r="K377" s="284"/>
      <c r="L377" s="288"/>
      <c r="M377" s="289"/>
      <c r="N377" s="290"/>
      <c r="O377" s="290"/>
      <c r="P377" s="290"/>
      <c r="Q377" s="290"/>
      <c r="R377" s="290"/>
      <c r="S377" s="290"/>
      <c r="T377" s="29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92" t="s">
        <v>332</v>
      </c>
      <c r="AU377" s="292" t="s">
        <v>83</v>
      </c>
      <c r="AV377" s="15" t="s">
        <v>77</v>
      </c>
      <c r="AW377" s="15" t="s">
        <v>32</v>
      </c>
      <c r="AX377" s="15" t="s">
        <v>70</v>
      </c>
      <c r="AY377" s="292" t="s">
        <v>322</v>
      </c>
    </row>
    <row r="378" spans="1:51" s="13" customFormat="1" ht="12">
      <c r="A378" s="13"/>
      <c r="B378" s="250"/>
      <c r="C378" s="251"/>
      <c r="D378" s="246" t="s">
        <v>332</v>
      </c>
      <c r="E378" s="252" t="s">
        <v>19</v>
      </c>
      <c r="F378" s="253" t="s">
        <v>662</v>
      </c>
      <c r="G378" s="251"/>
      <c r="H378" s="254">
        <v>0</v>
      </c>
      <c r="I378" s="255"/>
      <c r="J378" s="251"/>
      <c r="K378" s="251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332</v>
      </c>
      <c r="AU378" s="260" t="s">
        <v>83</v>
      </c>
      <c r="AV378" s="13" t="s">
        <v>83</v>
      </c>
      <c r="AW378" s="13" t="s">
        <v>32</v>
      </c>
      <c r="AX378" s="13" t="s">
        <v>70</v>
      </c>
      <c r="AY378" s="260" t="s">
        <v>322</v>
      </c>
    </row>
    <row r="379" spans="1:51" s="13" customFormat="1" ht="12">
      <c r="A379" s="13"/>
      <c r="B379" s="250"/>
      <c r="C379" s="251"/>
      <c r="D379" s="246" t="s">
        <v>332</v>
      </c>
      <c r="E379" s="252" t="s">
        <v>19</v>
      </c>
      <c r="F379" s="253" t="s">
        <v>663</v>
      </c>
      <c r="G379" s="251"/>
      <c r="H379" s="254">
        <v>0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332</v>
      </c>
      <c r="AU379" s="260" t="s">
        <v>83</v>
      </c>
      <c r="AV379" s="13" t="s">
        <v>83</v>
      </c>
      <c r="AW379" s="13" t="s">
        <v>32</v>
      </c>
      <c r="AX379" s="13" t="s">
        <v>70</v>
      </c>
      <c r="AY379" s="260" t="s">
        <v>322</v>
      </c>
    </row>
    <row r="380" spans="1:51" s="13" customFormat="1" ht="12">
      <c r="A380" s="13"/>
      <c r="B380" s="250"/>
      <c r="C380" s="251"/>
      <c r="D380" s="246" t="s">
        <v>332</v>
      </c>
      <c r="E380" s="252" t="s">
        <v>19</v>
      </c>
      <c r="F380" s="253" t="s">
        <v>664</v>
      </c>
      <c r="G380" s="251"/>
      <c r="H380" s="254">
        <v>4.8</v>
      </c>
      <c r="I380" s="255"/>
      <c r="J380" s="251"/>
      <c r="K380" s="251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332</v>
      </c>
      <c r="AU380" s="260" t="s">
        <v>83</v>
      </c>
      <c r="AV380" s="13" t="s">
        <v>83</v>
      </c>
      <c r="AW380" s="13" t="s">
        <v>32</v>
      </c>
      <c r="AX380" s="13" t="s">
        <v>70</v>
      </c>
      <c r="AY380" s="260" t="s">
        <v>322</v>
      </c>
    </row>
    <row r="381" spans="1:51" s="13" customFormat="1" ht="12">
      <c r="A381" s="13"/>
      <c r="B381" s="250"/>
      <c r="C381" s="251"/>
      <c r="D381" s="246" t="s">
        <v>332</v>
      </c>
      <c r="E381" s="252" t="s">
        <v>19</v>
      </c>
      <c r="F381" s="253" t="s">
        <v>665</v>
      </c>
      <c r="G381" s="251"/>
      <c r="H381" s="254">
        <v>6.25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332</v>
      </c>
      <c r="AU381" s="260" t="s">
        <v>83</v>
      </c>
      <c r="AV381" s="13" t="s">
        <v>83</v>
      </c>
      <c r="AW381" s="13" t="s">
        <v>32</v>
      </c>
      <c r="AX381" s="13" t="s">
        <v>70</v>
      </c>
      <c r="AY381" s="260" t="s">
        <v>322</v>
      </c>
    </row>
    <row r="382" spans="1:51" s="13" customFormat="1" ht="12">
      <c r="A382" s="13"/>
      <c r="B382" s="250"/>
      <c r="C382" s="251"/>
      <c r="D382" s="246" t="s">
        <v>332</v>
      </c>
      <c r="E382" s="252" t="s">
        <v>19</v>
      </c>
      <c r="F382" s="253" t="s">
        <v>666</v>
      </c>
      <c r="G382" s="251"/>
      <c r="H382" s="254">
        <v>0</v>
      </c>
      <c r="I382" s="255"/>
      <c r="J382" s="251"/>
      <c r="K382" s="251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332</v>
      </c>
      <c r="AU382" s="260" t="s">
        <v>83</v>
      </c>
      <c r="AV382" s="13" t="s">
        <v>83</v>
      </c>
      <c r="AW382" s="13" t="s">
        <v>32</v>
      </c>
      <c r="AX382" s="13" t="s">
        <v>70</v>
      </c>
      <c r="AY382" s="260" t="s">
        <v>322</v>
      </c>
    </row>
    <row r="383" spans="1:51" s="16" customFormat="1" ht="12">
      <c r="A383" s="16"/>
      <c r="B383" s="293"/>
      <c r="C383" s="294"/>
      <c r="D383" s="246" t="s">
        <v>332</v>
      </c>
      <c r="E383" s="295" t="s">
        <v>19</v>
      </c>
      <c r="F383" s="296" t="s">
        <v>667</v>
      </c>
      <c r="G383" s="294"/>
      <c r="H383" s="297">
        <v>32.49</v>
      </c>
      <c r="I383" s="298"/>
      <c r="J383" s="294"/>
      <c r="K383" s="294"/>
      <c r="L383" s="299"/>
      <c r="M383" s="300"/>
      <c r="N383" s="301"/>
      <c r="O383" s="301"/>
      <c r="P383" s="301"/>
      <c r="Q383" s="301"/>
      <c r="R383" s="301"/>
      <c r="S383" s="301"/>
      <c r="T383" s="302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T383" s="303" t="s">
        <v>332</v>
      </c>
      <c r="AU383" s="303" t="s">
        <v>83</v>
      </c>
      <c r="AV383" s="16" t="s">
        <v>93</v>
      </c>
      <c r="AW383" s="16" t="s">
        <v>32</v>
      </c>
      <c r="AX383" s="16" t="s">
        <v>70</v>
      </c>
      <c r="AY383" s="303" t="s">
        <v>322</v>
      </c>
    </row>
    <row r="384" spans="1:51" s="14" customFormat="1" ht="12">
      <c r="A384" s="14"/>
      <c r="B384" s="261"/>
      <c r="C384" s="262"/>
      <c r="D384" s="246" t="s">
        <v>332</v>
      </c>
      <c r="E384" s="263" t="s">
        <v>191</v>
      </c>
      <c r="F384" s="264" t="s">
        <v>336</v>
      </c>
      <c r="G384" s="262"/>
      <c r="H384" s="265">
        <v>1013.96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1" t="s">
        <v>332</v>
      </c>
      <c r="AU384" s="271" t="s">
        <v>83</v>
      </c>
      <c r="AV384" s="14" t="s">
        <v>328</v>
      </c>
      <c r="AW384" s="14" t="s">
        <v>32</v>
      </c>
      <c r="AX384" s="14" t="s">
        <v>77</v>
      </c>
      <c r="AY384" s="271" t="s">
        <v>322</v>
      </c>
    </row>
    <row r="385" spans="1:65" s="2" customFormat="1" ht="21.75" customHeight="1">
      <c r="A385" s="40"/>
      <c r="B385" s="41"/>
      <c r="C385" s="233" t="s">
        <v>668</v>
      </c>
      <c r="D385" s="233" t="s">
        <v>324</v>
      </c>
      <c r="E385" s="234" t="s">
        <v>669</v>
      </c>
      <c r="F385" s="235" t="s">
        <v>670</v>
      </c>
      <c r="G385" s="236" t="s">
        <v>128</v>
      </c>
      <c r="H385" s="237">
        <v>1013.96</v>
      </c>
      <c r="I385" s="238"/>
      <c r="J385" s="239">
        <f>ROUND(I385*H385,2)</f>
        <v>0</v>
      </c>
      <c r="K385" s="235" t="s">
        <v>327</v>
      </c>
      <c r="L385" s="46"/>
      <c r="M385" s="240" t="s">
        <v>19</v>
      </c>
      <c r="N385" s="241" t="s">
        <v>42</v>
      </c>
      <c r="O385" s="86"/>
      <c r="P385" s="242">
        <f>O385*H385</f>
        <v>0</v>
      </c>
      <c r="Q385" s="242">
        <v>0.00552</v>
      </c>
      <c r="R385" s="242">
        <f>Q385*H385</f>
        <v>5.5970592</v>
      </c>
      <c r="S385" s="242">
        <v>0</v>
      </c>
      <c r="T385" s="243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4" t="s">
        <v>328</v>
      </c>
      <c r="AT385" s="244" t="s">
        <v>324</v>
      </c>
      <c r="AU385" s="244" t="s">
        <v>83</v>
      </c>
      <c r="AY385" s="19" t="s">
        <v>322</v>
      </c>
      <c r="BE385" s="245">
        <f>IF(N385="základní",J385,0)</f>
        <v>0</v>
      </c>
      <c r="BF385" s="245">
        <f>IF(N385="snížená",J385,0)</f>
        <v>0</v>
      </c>
      <c r="BG385" s="245">
        <f>IF(N385="zákl. přenesená",J385,0)</f>
        <v>0</v>
      </c>
      <c r="BH385" s="245">
        <f>IF(N385="sníž. přenesená",J385,0)</f>
        <v>0</v>
      </c>
      <c r="BI385" s="245">
        <f>IF(N385="nulová",J385,0)</f>
        <v>0</v>
      </c>
      <c r="BJ385" s="19" t="s">
        <v>83</v>
      </c>
      <c r="BK385" s="245">
        <f>ROUND(I385*H385,2)</f>
        <v>0</v>
      </c>
      <c r="BL385" s="19" t="s">
        <v>328</v>
      </c>
      <c r="BM385" s="244" t="s">
        <v>671</v>
      </c>
    </row>
    <row r="386" spans="1:47" s="2" customFormat="1" ht="12">
      <c r="A386" s="40"/>
      <c r="B386" s="41"/>
      <c r="C386" s="42"/>
      <c r="D386" s="246" t="s">
        <v>330</v>
      </c>
      <c r="E386" s="42"/>
      <c r="F386" s="247" t="s">
        <v>672</v>
      </c>
      <c r="G386" s="42"/>
      <c r="H386" s="42"/>
      <c r="I386" s="150"/>
      <c r="J386" s="42"/>
      <c r="K386" s="42"/>
      <c r="L386" s="46"/>
      <c r="M386" s="248"/>
      <c r="N386" s="249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330</v>
      </c>
      <c r="AU386" s="19" t="s">
        <v>83</v>
      </c>
    </row>
    <row r="387" spans="1:51" s="13" customFormat="1" ht="12">
      <c r="A387" s="13"/>
      <c r="B387" s="250"/>
      <c r="C387" s="251"/>
      <c r="D387" s="246" t="s">
        <v>332</v>
      </c>
      <c r="E387" s="252" t="s">
        <v>19</v>
      </c>
      <c r="F387" s="253" t="s">
        <v>191</v>
      </c>
      <c r="G387" s="251"/>
      <c r="H387" s="254">
        <v>1013.96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332</v>
      </c>
      <c r="AU387" s="260" t="s">
        <v>83</v>
      </c>
      <c r="AV387" s="13" t="s">
        <v>83</v>
      </c>
      <c r="AW387" s="13" t="s">
        <v>32</v>
      </c>
      <c r="AX387" s="13" t="s">
        <v>77</v>
      </c>
      <c r="AY387" s="260" t="s">
        <v>322</v>
      </c>
    </row>
    <row r="388" spans="1:65" s="2" customFormat="1" ht="16.5" customHeight="1">
      <c r="A388" s="40"/>
      <c r="B388" s="41"/>
      <c r="C388" s="233" t="s">
        <v>673</v>
      </c>
      <c r="D388" s="233" t="s">
        <v>324</v>
      </c>
      <c r="E388" s="234" t="s">
        <v>674</v>
      </c>
      <c r="F388" s="235" t="s">
        <v>675</v>
      </c>
      <c r="G388" s="236" t="s">
        <v>128</v>
      </c>
      <c r="H388" s="237">
        <v>50</v>
      </c>
      <c r="I388" s="238"/>
      <c r="J388" s="239">
        <f>ROUND(I388*H388,2)</f>
        <v>0</v>
      </c>
      <c r="K388" s="235" t="s">
        <v>532</v>
      </c>
      <c r="L388" s="46"/>
      <c r="M388" s="240" t="s">
        <v>19</v>
      </c>
      <c r="N388" s="241" t="s">
        <v>42</v>
      </c>
      <c r="O388" s="86"/>
      <c r="P388" s="242">
        <f>O388*H388</f>
        <v>0</v>
      </c>
      <c r="Q388" s="242">
        <v>0</v>
      </c>
      <c r="R388" s="242">
        <f>Q388*H388</f>
        <v>0</v>
      </c>
      <c r="S388" s="242">
        <v>0</v>
      </c>
      <c r="T388" s="243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4" t="s">
        <v>328</v>
      </c>
      <c r="AT388" s="244" t="s">
        <v>324</v>
      </c>
      <c r="AU388" s="244" t="s">
        <v>83</v>
      </c>
      <c r="AY388" s="19" t="s">
        <v>322</v>
      </c>
      <c r="BE388" s="245">
        <f>IF(N388="základní",J388,0)</f>
        <v>0</v>
      </c>
      <c r="BF388" s="245">
        <f>IF(N388="snížená",J388,0)</f>
        <v>0</v>
      </c>
      <c r="BG388" s="245">
        <f>IF(N388="zákl. přenesená",J388,0)</f>
        <v>0</v>
      </c>
      <c r="BH388" s="245">
        <f>IF(N388="sníž. přenesená",J388,0)</f>
        <v>0</v>
      </c>
      <c r="BI388" s="245">
        <f>IF(N388="nulová",J388,0)</f>
        <v>0</v>
      </c>
      <c r="BJ388" s="19" t="s">
        <v>83</v>
      </c>
      <c r="BK388" s="245">
        <f>ROUND(I388*H388,2)</f>
        <v>0</v>
      </c>
      <c r="BL388" s="19" t="s">
        <v>328</v>
      </c>
      <c r="BM388" s="244" t="s">
        <v>676</v>
      </c>
    </row>
    <row r="389" spans="1:47" s="2" customFormat="1" ht="12">
      <c r="A389" s="40"/>
      <c r="B389" s="41"/>
      <c r="C389" s="42"/>
      <c r="D389" s="246" t="s">
        <v>330</v>
      </c>
      <c r="E389" s="42"/>
      <c r="F389" s="247" t="s">
        <v>675</v>
      </c>
      <c r="G389" s="42"/>
      <c r="H389" s="42"/>
      <c r="I389" s="150"/>
      <c r="J389" s="42"/>
      <c r="K389" s="42"/>
      <c r="L389" s="46"/>
      <c r="M389" s="248"/>
      <c r="N389" s="249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330</v>
      </c>
      <c r="AU389" s="19" t="s">
        <v>83</v>
      </c>
    </row>
    <row r="390" spans="1:51" s="13" customFormat="1" ht="12">
      <c r="A390" s="13"/>
      <c r="B390" s="250"/>
      <c r="C390" s="251"/>
      <c r="D390" s="246" t="s">
        <v>332</v>
      </c>
      <c r="E390" s="252" t="s">
        <v>19</v>
      </c>
      <c r="F390" s="253" t="s">
        <v>677</v>
      </c>
      <c r="G390" s="251"/>
      <c r="H390" s="254">
        <v>50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332</v>
      </c>
      <c r="AU390" s="260" t="s">
        <v>83</v>
      </c>
      <c r="AV390" s="13" t="s">
        <v>83</v>
      </c>
      <c r="AW390" s="13" t="s">
        <v>32</v>
      </c>
      <c r="AX390" s="13" t="s">
        <v>77</v>
      </c>
      <c r="AY390" s="260" t="s">
        <v>322</v>
      </c>
    </row>
    <row r="391" spans="1:65" s="2" customFormat="1" ht="21.75" customHeight="1">
      <c r="A391" s="40"/>
      <c r="B391" s="41"/>
      <c r="C391" s="233" t="s">
        <v>678</v>
      </c>
      <c r="D391" s="233" t="s">
        <v>324</v>
      </c>
      <c r="E391" s="234" t="s">
        <v>679</v>
      </c>
      <c r="F391" s="235" t="s">
        <v>680</v>
      </c>
      <c r="G391" s="236" t="s">
        <v>128</v>
      </c>
      <c r="H391" s="237">
        <v>198.044</v>
      </c>
      <c r="I391" s="238"/>
      <c r="J391" s="239">
        <f>ROUND(I391*H391,2)</f>
        <v>0</v>
      </c>
      <c r="K391" s="235" t="s">
        <v>327</v>
      </c>
      <c r="L391" s="46"/>
      <c r="M391" s="240" t="s">
        <v>19</v>
      </c>
      <c r="N391" s="241" t="s">
        <v>42</v>
      </c>
      <c r="O391" s="86"/>
      <c r="P391" s="242">
        <f>O391*H391</f>
        <v>0</v>
      </c>
      <c r="Q391" s="242">
        <v>0.00938</v>
      </c>
      <c r="R391" s="242">
        <f>Q391*H391</f>
        <v>1.85765272</v>
      </c>
      <c r="S391" s="242">
        <v>0</v>
      </c>
      <c r="T391" s="243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44" t="s">
        <v>328</v>
      </c>
      <c r="AT391" s="244" t="s">
        <v>324</v>
      </c>
      <c r="AU391" s="244" t="s">
        <v>83</v>
      </c>
      <c r="AY391" s="19" t="s">
        <v>322</v>
      </c>
      <c r="BE391" s="245">
        <f>IF(N391="základní",J391,0)</f>
        <v>0</v>
      </c>
      <c r="BF391" s="245">
        <f>IF(N391="snížená",J391,0)</f>
        <v>0</v>
      </c>
      <c r="BG391" s="245">
        <f>IF(N391="zákl. přenesená",J391,0)</f>
        <v>0</v>
      </c>
      <c r="BH391" s="245">
        <f>IF(N391="sníž. přenesená",J391,0)</f>
        <v>0</v>
      </c>
      <c r="BI391" s="245">
        <f>IF(N391="nulová",J391,0)</f>
        <v>0</v>
      </c>
      <c r="BJ391" s="19" t="s">
        <v>83</v>
      </c>
      <c r="BK391" s="245">
        <f>ROUND(I391*H391,2)</f>
        <v>0</v>
      </c>
      <c r="BL391" s="19" t="s">
        <v>328</v>
      </c>
      <c r="BM391" s="244" t="s">
        <v>681</v>
      </c>
    </row>
    <row r="392" spans="1:47" s="2" customFormat="1" ht="12">
      <c r="A392" s="40"/>
      <c r="B392" s="41"/>
      <c r="C392" s="42"/>
      <c r="D392" s="246" t="s">
        <v>330</v>
      </c>
      <c r="E392" s="42"/>
      <c r="F392" s="247" t="s">
        <v>682</v>
      </c>
      <c r="G392" s="42"/>
      <c r="H392" s="42"/>
      <c r="I392" s="150"/>
      <c r="J392" s="42"/>
      <c r="K392" s="42"/>
      <c r="L392" s="46"/>
      <c r="M392" s="248"/>
      <c r="N392" s="249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330</v>
      </c>
      <c r="AU392" s="19" t="s">
        <v>83</v>
      </c>
    </row>
    <row r="393" spans="1:51" s="13" customFormat="1" ht="12">
      <c r="A393" s="13"/>
      <c r="B393" s="250"/>
      <c r="C393" s="251"/>
      <c r="D393" s="246" t="s">
        <v>332</v>
      </c>
      <c r="E393" s="252" t="s">
        <v>19</v>
      </c>
      <c r="F393" s="253" t="s">
        <v>683</v>
      </c>
      <c r="G393" s="251"/>
      <c r="H393" s="254">
        <v>41.6</v>
      </c>
      <c r="I393" s="255"/>
      <c r="J393" s="251"/>
      <c r="K393" s="251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332</v>
      </c>
      <c r="AU393" s="260" t="s">
        <v>83</v>
      </c>
      <c r="AV393" s="13" t="s">
        <v>83</v>
      </c>
      <c r="AW393" s="13" t="s">
        <v>32</v>
      </c>
      <c r="AX393" s="13" t="s">
        <v>70</v>
      </c>
      <c r="AY393" s="260" t="s">
        <v>322</v>
      </c>
    </row>
    <row r="394" spans="1:51" s="13" customFormat="1" ht="12">
      <c r="A394" s="13"/>
      <c r="B394" s="250"/>
      <c r="C394" s="251"/>
      <c r="D394" s="246" t="s">
        <v>332</v>
      </c>
      <c r="E394" s="252" t="s">
        <v>19</v>
      </c>
      <c r="F394" s="253" t="s">
        <v>684</v>
      </c>
      <c r="G394" s="251"/>
      <c r="H394" s="254">
        <v>89.52</v>
      </c>
      <c r="I394" s="255"/>
      <c r="J394" s="251"/>
      <c r="K394" s="251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332</v>
      </c>
      <c r="AU394" s="260" t="s">
        <v>83</v>
      </c>
      <c r="AV394" s="13" t="s">
        <v>83</v>
      </c>
      <c r="AW394" s="13" t="s">
        <v>32</v>
      </c>
      <c r="AX394" s="13" t="s">
        <v>70</v>
      </c>
      <c r="AY394" s="260" t="s">
        <v>322</v>
      </c>
    </row>
    <row r="395" spans="1:51" s="13" customFormat="1" ht="12">
      <c r="A395" s="13"/>
      <c r="B395" s="250"/>
      <c r="C395" s="251"/>
      <c r="D395" s="246" t="s">
        <v>332</v>
      </c>
      <c r="E395" s="252" t="s">
        <v>19</v>
      </c>
      <c r="F395" s="253" t="s">
        <v>685</v>
      </c>
      <c r="G395" s="251"/>
      <c r="H395" s="254">
        <v>-26.949</v>
      </c>
      <c r="I395" s="255"/>
      <c r="J395" s="251"/>
      <c r="K395" s="251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332</v>
      </c>
      <c r="AU395" s="260" t="s">
        <v>83</v>
      </c>
      <c r="AV395" s="13" t="s">
        <v>83</v>
      </c>
      <c r="AW395" s="13" t="s">
        <v>32</v>
      </c>
      <c r="AX395" s="13" t="s">
        <v>70</v>
      </c>
      <c r="AY395" s="260" t="s">
        <v>322</v>
      </c>
    </row>
    <row r="396" spans="1:51" s="13" customFormat="1" ht="12">
      <c r="A396" s="13"/>
      <c r="B396" s="250"/>
      <c r="C396" s="251"/>
      <c r="D396" s="246" t="s">
        <v>332</v>
      </c>
      <c r="E396" s="252" t="s">
        <v>19</v>
      </c>
      <c r="F396" s="253" t="s">
        <v>686</v>
      </c>
      <c r="G396" s="251"/>
      <c r="H396" s="254">
        <v>105.701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332</v>
      </c>
      <c r="AU396" s="260" t="s">
        <v>83</v>
      </c>
      <c r="AV396" s="13" t="s">
        <v>83</v>
      </c>
      <c r="AW396" s="13" t="s">
        <v>32</v>
      </c>
      <c r="AX396" s="13" t="s">
        <v>70</v>
      </c>
      <c r="AY396" s="260" t="s">
        <v>322</v>
      </c>
    </row>
    <row r="397" spans="1:51" s="13" customFormat="1" ht="12">
      <c r="A397" s="13"/>
      <c r="B397" s="250"/>
      <c r="C397" s="251"/>
      <c r="D397" s="246" t="s">
        <v>332</v>
      </c>
      <c r="E397" s="252" t="s">
        <v>19</v>
      </c>
      <c r="F397" s="253" t="s">
        <v>687</v>
      </c>
      <c r="G397" s="251"/>
      <c r="H397" s="254">
        <v>-11.828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332</v>
      </c>
      <c r="AU397" s="260" t="s">
        <v>83</v>
      </c>
      <c r="AV397" s="13" t="s">
        <v>83</v>
      </c>
      <c r="AW397" s="13" t="s">
        <v>32</v>
      </c>
      <c r="AX397" s="13" t="s">
        <v>70</v>
      </c>
      <c r="AY397" s="260" t="s">
        <v>322</v>
      </c>
    </row>
    <row r="398" spans="1:51" s="14" customFormat="1" ht="12">
      <c r="A398" s="14"/>
      <c r="B398" s="261"/>
      <c r="C398" s="262"/>
      <c r="D398" s="246" t="s">
        <v>332</v>
      </c>
      <c r="E398" s="263" t="s">
        <v>19</v>
      </c>
      <c r="F398" s="264" t="s">
        <v>336</v>
      </c>
      <c r="G398" s="262"/>
      <c r="H398" s="265">
        <v>198.044</v>
      </c>
      <c r="I398" s="266"/>
      <c r="J398" s="262"/>
      <c r="K398" s="262"/>
      <c r="L398" s="267"/>
      <c r="M398" s="268"/>
      <c r="N398" s="269"/>
      <c r="O398" s="269"/>
      <c r="P398" s="269"/>
      <c r="Q398" s="269"/>
      <c r="R398" s="269"/>
      <c r="S398" s="269"/>
      <c r="T398" s="27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1" t="s">
        <v>332</v>
      </c>
      <c r="AU398" s="271" t="s">
        <v>83</v>
      </c>
      <c r="AV398" s="14" t="s">
        <v>328</v>
      </c>
      <c r="AW398" s="14" t="s">
        <v>32</v>
      </c>
      <c r="AX398" s="14" t="s">
        <v>77</v>
      </c>
      <c r="AY398" s="271" t="s">
        <v>322</v>
      </c>
    </row>
    <row r="399" spans="1:65" s="2" customFormat="1" ht="21.75" customHeight="1">
      <c r="A399" s="40"/>
      <c r="B399" s="41"/>
      <c r="C399" s="272" t="s">
        <v>258</v>
      </c>
      <c r="D399" s="272" t="s">
        <v>366</v>
      </c>
      <c r="E399" s="273" t="s">
        <v>688</v>
      </c>
      <c r="F399" s="274" t="s">
        <v>689</v>
      </c>
      <c r="G399" s="275" t="s">
        <v>128</v>
      </c>
      <c r="H399" s="276">
        <v>207.946</v>
      </c>
      <c r="I399" s="277"/>
      <c r="J399" s="278">
        <f>ROUND(I399*H399,2)</f>
        <v>0</v>
      </c>
      <c r="K399" s="274" t="s">
        <v>327</v>
      </c>
      <c r="L399" s="279"/>
      <c r="M399" s="280" t="s">
        <v>19</v>
      </c>
      <c r="N399" s="281" t="s">
        <v>42</v>
      </c>
      <c r="O399" s="86"/>
      <c r="P399" s="242">
        <f>O399*H399</f>
        <v>0</v>
      </c>
      <c r="Q399" s="242">
        <v>0.01</v>
      </c>
      <c r="R399" s="242">
        <f>Q399*H399</f>
        <v>2.07946</v>
      </c>
      <c r="S399" s="242">
        <v>0</v>
      </c>
      <c r="T399" s="243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44" t="s">
        <v>365</v>
      </c>
      <c r="AT399" s="244" t="s">
        <v>366</v>
      </c>
      <c r="AU399" s="244" t="s">
        <v>83</v>
      </c>
      <c r="AY399" s="19" t="s">
        <v>322</v>
      </c>
      <c r="BE399" s="245">
        <f>IF(N399="základní",J399,0)</f>
        <v>0</v>
      </c>
      <c r="BF399" s="245">
        <f>IF(N399="snížená",J399,0)</f>
        <v>0</v>
      </c>
      <c r="BG399" s="245">
        <f>IF(N399="zákl. přenesená",J399,0)</f>
        <v>0</v>
      </c>
      <c r="BH399" s="245">
        <f>IF(N399="sníž. přenesená",J399,0)</f>
        <v>0</v>
      </c>
      <c r="BI399" s="245">
        <f>IF(N399="nulová",J399,0)</f>
        <v>0</v>
      </c>
      <c r="BJ399" s="19" t="s">
        <v>83</v>
      </c>
      <c r="BK399" s="245">
        <f>ROUND(I399*H399,2)</f>
        <v>0</v>
      </c>
      <c r="BL399" s="19" t="s">
        <v>328</v>
      </c>
      <c r="BM399" s="244" t="s">
        <v>690</v>
      </c>
    </row>
    <row r="400" spans="1:47" s="2" customFormat="1" ht="12">
      <c r="A400" s="40"/>
      <c r="B400" s="41"/>
      <c r="C400" s="42"/>
      <c r="D400" s="246" t="s">
        <v>330</v>
      </c>
      <c r="E400" s="42"/>
      <c r="F400" s="247" t="s">
        <v>689</v>
      </c>
      <c r="G400" s="42"/>
      <c r="H400" s="42"/>
      <c r="I400" s="150"/>
      <c r="J400" s="42"/>
      <c r="K400" s="42"/>
      <c r="L400" s="46"/>
      <c r="M400" s="248"/>
      <c r="N400" s="249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330</v>
      </c>
      <c r="AU400" s="19" t="s">
        <v>83</v>
      </c>
    </row>
    <row r="401" spans="1:51" s="13" customFormat="1" ht="12">
      <c r="A401" s="13"/>
      <c r="B401" s="250"/>
      <c r="C401" s="251"/>
      <c r="D401" s="246" t="s">
        <v>332</v>
      </c>
      <c r="E401" s="252" t="s">
        <v>19</v>
      </c>
      <c r="F401" s="253" t="s">
        <v>691</v>
      </c>
      <c r="G401" s="251"/>
      <c r="H401" s="254">
        <v>207.946</v>
      </c>
      <c r="I401" s="255"/>
      <c r="J401" s="251"/>
      <c r="K401" s="251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332</v>
      </c>
      <c r="AU401" s="260" t="s">
        <v>83</v>
      </c>
      <c r="AV401" s="13" t="s">
        <v>83</v>
      </c>
      <c r="AW401" s="13" t="s">
        <v>32</v>
      </c>
      <c r="AX401" s="13" t="s">
        <v>77</v>
      </c>
      <c r="AY401" s="260" t="s">
        <v>322</v>
      </c>
    </row>
    <row r="402" spans="1:65" s="2" customFormat="1" ht="21.75" customHeight="1">
      <c r="A402" s="40"/>
      <c r="B402" s="41"/>
      <c r="C402" s="233" t="s">
        <v>692</v>
      </c>
      <c r="D402" s="233" t="s">
        <v>324</v>
      </c>
      <c r="E402" s="234" t="s">
        <v>693</v>
      </c>
      <c r="F402" s="235" t="s">
        <v>694</v>
      </c>
      <c r="G402" s="236" t="s">
        <v>135</v>
      </c>
      <c r="H402" s="237">
        <v>148.97</v>
      </c>
      <c r="I402" s="238"/>
      <c r="J402" s="239">
        <f>ROUND(I402*H402,2)</f>
        <v>0</v>
      </c>
      <c r="K402" s="235" t="s">
        <v>327</v>
      </c>
      <c r="L402" s="46"/>
      <c r="M402" s="240" t="s">
        <v>19</v>
      </c>
      <c r="N402" s="241" t="s">
        <v>42</v>
      </c>
      <c r="O402" s="86"/>
      <c r="P402" s="242">
        <f>O402*H402</f>
        <v>0</v>
      </c>
      <c r="Q402" s="242">
        <v>0.00176</v>
      </c>
      <c r="R402" s="242">
        <f>Q402*H402</f>
        <v>0.2621872</v>
      </c>
      <c r="S402" s="242">
        <v>0</v>
      </c>
      <c r="T402" s="243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44" t="s">
        <v>328</v>
      </c>
      <c r="AT402" s="244" t="s">
        <v>324</v>
      </c>
      <c r="AU402" s="244" t="s">
        <v>83</v>
      </c>
      <c r="AY402" s="19" t="s">
        <v>322</v>
      </c>
      <c r="BE402" s="245">
        <f>IF(N402="základní",J402,0)</f>
        <v>0</v>
      </c>
      <c r="BF402" s="245">
        <f>IF(N402="snížená",J402,0)</f>
        <v>0</v>
      </c>
      <c r="BG402" s="245">
        <f>IF(N402="zákl. přenesená",J402,0)</f>
        <v>0</v>
      </c>
      <c r="BH402" s="245">
        <f>IF(N402="sníž. přenesená",J402,0)</f>
        <v>0</v>
      </c>
      <c r="BI402" s="245">
        <f>IF(N402="nulová",J402,0)</f>
        <v>0</v>
      </c>
      <c r="BJ402" s="19" t="s">
        <v>83</v>
      </c>
      <c r="BK402" s="245">
        <f>ROUND(I402*H402,2)</f>
        <v>0</v>
      </c>
      <c r="BL402" s="19" t="s">
        <v>328</v>
      </c>
      <c r="BM402" s="244" t="s">
        <v>695</v>
      </c>
    </row>
    <row r="403" spans="1:47" s="2" customFormat="1" ht="12">
      <c r="A403" s="40"/>
      <c r="B403" s="41"/>
      <c r="C403" s="42"/>
      <c r="D403" s="246" t="s">
        <v>330</v>
      </c>
      <c r="E403" s="42"/>
      <c r="F403" s="247" t="s">
        <v>696</v>
      </c>
      <c r="G403" s="42"/>
      <c r="H403" s="42"/>
      <c r="I403" s="150"/>
      <c r="J403" s="42"/>
      <c r="K403" s="42"/>
      <c r="L403" s="46"/>
      <c r="M403" s="248"/>
      <c r="N403" s="249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330</v>
      </c>
      <c r="AU403" s="19" t="s">
        <v>83</v>
      </c>
    </row>
    <row r="404" spans="1:51" s="15" customFormat="1" ht="12">
      <c r="A404" s="15"/>
      <c r="B404" s="283"/>
      <c r="C404" s="284"/>
      <c r="D404" s="246" t="s">
        <v>332</v>
      </c>
      <c r="E404" s="285" t="s">
        <v>19</v>
      </c>
      <c r="F404" s="286" t="s">
        <v>697</v>
      </c>
      <c r="G404" s="284"/>
      <c r="H404" s="285" t="s">
        <v>19</v>
      </c>
      <c r="I404" s="287"/>
      <c r="J404" s="284"/>
      <c r="K404" s="284"/>
      <c r="L404" s="288"/>
      <c r="M404" s="289"/>
      <c r="N404" s="290"/>
      <c r="O404" s="290"/>
      <c r="P404" s="290"/>
      <c r="Q404" s="290"/>
      <c r="R404" s="290"/>
      <c r="S404" s="290"/>
      <c r="T404" s="29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92" t="s">
        <v>332</v>
      </c>
      <c r="AU404" s="292" t="s">
        <v>83</v>
      </c>
      <c r="AV404" s="15" t="s">
        <v>77</v>
      </c>
      <c r="AW404" s="15" t="s">
        <v>32</v>
      </c>
      <c r="AX404" s="15" t="s">
        <v>70</v>
      </c>
      <c r="AY404" s="292" t="s">
        <v>322</v>
      </c>
    </row>
    <row r="405" spans="1:51" s="13" customFormat="1" ht="12">
      <c r="A405" s="13"/>
      <c r="B405" s="250"/>
      <c r="C405" s="251"/>
      <c r="D405" s="246" t="s">
        <v>332</v>
      </c>
      <c r="E405" s="252" t="s">
        <v>19</v>
      </c>
      <c r="F405" s="253" t="s">
        <v>698</v>
      </c>
      <c r="G405" s="251"/>
      <c r="H405" s="254">
        <v>24.1</v>
      </c>
      <c r="I405" s="255"/>
      <c r="J405" s="251"/>
      <c r="K405" s="251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332</v>
      </c>
      <c r="AU405" s="260" t="s">
        <v>83</v>
      </c>
      <c r="AV405" s="13" t="s">
        <v>83</v>
      </c>
      <c r="AW405" s="13" t="s">
        <v>32</v>
      </c>
      <c r="AX405" s="13" t="s">
        <v>70</v>
      </c>
      <c r="AY405" s="260" t="s">
        <v>322</v>
      </c>
    </row>
    <row r="406" spans="1:51" s="13" customFormat="1" ht="12">
      <c r="A406" s="13"/>
      <c r="B406" s="250"/>
      <c r="C406" s="251"/>
      <c r="D406" s="246" t="s">
        <v>332</v>
      </c>
      <c r="E406" s="252" t="s">
        <v>19</v>
      </c>
      <c r="F406" s="253" t="s">
        <v>699</v>
      </c>
      <c r="G406" s="251"/>
      <c r="H406" s="254">
        <v>30.54</v>
      </c>
      <c r="I406" s="255"/>
      <c r="J406" s="251"/>
      <c r="K406" s="251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332</v>
      </c>
      <c r="AU406" s="260" t="s">
        <v>83</v>
      </c>
      <c r="AV406" s="13" t="s">
        <v>83</v>
      </c>
      <c r="AW406" s="13" t="s">
        <v>32</v>
      </c>
      <c r="AX406" s="13" t="s">
        <v>70</v>
      </c>
      <c r="AY406" s="260" t="s">
        <v>322</v>
      </c>
    </row>
    <row r="407" spans="1:51" s="13" customFormat="1" ht="12">
      <c r="A407" s="13"/>
      <c r="B407" s="250"/>
      <c r="C407" s="251"/>
      <c r="D407" s="246" t="s">
        <v>332</v>
      </c>
      <c r="E407" s="252" t="s">
        <v>19</v>
      </c>
      <c r="F407" s="253" t="s">
        <v>700</v>
      </c>
      <c r="G407" s="251"/>
      <c r="H407" s="254">
        <v>4.5</v>
      </c>
      <c r="I407" s="255"/>
      <c r="J407" s="251"/>
      <c r="K407" s="251"/>
      <c r="L407" s="256"/>
      <c r="M407" s="257"/>
      <c r="N407" s="258"/>
      <c r="O407" s="258"/>
      <c r="P407" s="258"/>
      <c r="Q407" s="258"/>
      <c r="R407" s="258"/>
      <c r="S407" s="258"/>
      <c r="T407" s="25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0" t="s">
        <v>332</v>
      </c>
      <c r="AU407" s="260" t="s">
        <v>83</v>
      </c>
      <c r="AV407" s="13" t="s">
        <v>83</v>
      </c>
      <c r="AW407" s="13" t="s">
        <v>32</v>
      </c>
      <c r="AX407" s="13" t="s">
        <v>70</v>
      </c>
      <c r="AY407" s="260" t="s">
        <v>322</v>
      </c>
    </row>
    <row r="408" spans="1:51" s="16" customFormat="1" ht="12">
      <c r="A408" s="16"/>
      <c r="B408" s="293"/>
      <c r="C408" s="294"/>
      <c r="D408" s="246" t="s">
        <v>332</v>
      </c>
      <c r="E408" s="295" t="s">
        <v>251</v>
      </c>
      <c r="F408" s="296" t="s">
        <v>480</v>
      </c>
      <c r="G408" s="294"/>
      <c r="H408" s="297">
        <v>59.14</v>
      </c>
      <c r="I408" s="298"/>
      <c r="J408" s="294"/>
      <c r="K408" s="294"/>
      <c r="L408" s="299"/>
      <c r="M408" s="300"/>
      <c r="N408" s="301"/>
      <c r="O408" s="301"/>
      <c r="P408" s="301"/>
      <c r="Q408" s="301"/>
      <c r="R408" s="301"/>
      <c r="S408" s="301"/>
      <c r="T408" s="302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303" t="s">
        <v>332</v>
      </c>
      <c r="AU408" s="303" t="s">
        <v>83</v>
      </c>
      <c r="AV408" s="16" t="s">
        <v>93</v>
      </c>
      <c r="AW408" s="16" t="s">
        <v>32</v>
      </c>
      <c r="AX408" s="16" t="s">
        <v>70</v>
      </c>
      <c r="AY408" s="303" t="s">
        <v>322</v>
      </c>
    </row>
    <row r="409" spans="1:51" s="15" customFormat="1" ht="12">
      <c r="A409" s="15"/>
      <c r="B409" s="283"/>
      <c r="C409" s="284"/>
      <c r="D409" s="246" t="s">
        <v>332</v>
      </c>
      <c r="E409" s="285" t="s">
        <v>19</v>
      </c>
      <c r="F409" s="286" t="s">
        <v>701</v>
      </c>
      <c r="G409" s="284"/>
      <c r="H409" s="285" t="s">
        <v>19</v>
      </c>
      <c r="I409" s="287"/>
      <c r="J409" s="284"/>
      <c r="K409" s="284"/>
      <c r="L409" s="288"/>
      <c r="M409" s="289"/>
      <c r="N409" s="290"/>
      <c r="O409" s="290"/>
      <c r="P409" s="290"/>
      <c r="Q409" s="290"/>
      <c r="R409" s="290"/>
      <c r="S409" s="290"/>
      <c r="T409" s="29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92" t="s">
        <v>332</v>
      </c>
      <c r="AU409" s="292" t="s">
        <v>83</v>
      </c>
      <c r="AV409" s="15" t="s">
        <v>77</v>
      </c>
      <c r="AW409" s="15" t="s">
        <v>32</v>
      </c>
      <c r="AX409" s="15" t="s">
        <v>70</v>
      </c>
      <c r="AY409" s="292" t="s">
        <v>322</v>
      </c>
    </row>
    <row r="410" spans="1:51" s="13" customFormat="1" ht="12">
      <c r="A410" s="13"/>
      <c r="B410" s="250"/>
      <c r="C410" s="251"/>
      <c r="D410" s="246" t="s">
        <v>332</v>
      </c>
      <c r="E410" s="252" t="s">
        <v>19</v>
      </c>
      <c r="F410" s="253" t="s">
        <v>702</v>
      </c>
      <c r="G410" s="251"/>
      <c r="H410" s="254">
        <v>4.23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332</v>
      </c>
      <c r="AU410" s="260" t="s">
        <v>83</v>
      </c>
      <c r="AV410" s="13" t="s">
        <v>83</v>
      </c>
      <c r="AW410" s="13" t="s">
        <v>32</v>
      </c>
      <c r="AX410" s="13" t="s">
        <v>70</v>
      </c>
      <c r="AY410" s="260" t="s">
        <v>322</v>
      </c>
    </row>
    <row r="411" spans="1:51" s="13" customFormat="1" ht="12">
      <c r="A411" s="13"/>
      <c r="B411" s="250"/>
      <c r="C411" s="251"/>
      <c r="D411" s="246" t="s">
        <v>332</v>
      </c>
      <c r="E411" s="252" t="s">
        <v>19</v>
      </c>
      <c r="F411" s="253" t="s">
        <v>703</v>
      </c>
      <c r="G411" s="251"/>
      <c r="H411" s="254">
        <v>41.2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332</v>
      </c>
      <c r="AU411" s="260" t="s">
        <v>83</v>
      </c>
      <c r="AV411" s="13" t="s">
        <v>83</v>
      </c>
      <c r="AW411" s="13" t="s">
        <v>32</v>
      </c>
      <c r="AX411" s="13" t="s">
        <v>70</v>
      </c>
      <c r="AY411" s="260" t="s">
        <v>322</v>
      </c>
    </row>
    <row r="412" spans="1:51" s="13" customFormat="1" ht="12">
      <c r="A412" s="13"/>
      <c r="B412" s="250"/>
      <c r="C412" s="251"/>
      <c r="D412" s="246" t="s">
        <v>332</v>
      </c>
      <c r="E412" s="252" t="s">
        <v>19</v>
      </c>
      <c r="F412" s="253" t="s">
        <v>704</v>
      </c>
      <c r="G412" s="251"/>
      <c r="H412" s="254">
        <v>44.4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332</v>
      </c>
      <c r="AU412" s="260" t="s">
        <v>83</v>
      </c>
      <c r="AV412" s="13" t="s">
        <v>83</v>
      </c>
      <c r="AW412" s="13" t="s">
        <v>32</v>
      </c>
      <c r="AX412" s="13" t="s">
        <v>70</v>
      </c>
      <c r="AY412" s="260" t="s">
        <v>322</v>
      </c>
    </row>
    <row r="413" spans="1:51" s="16" customFormat="1" ht="12">
      <c r="A413" s="16"/>
      <c r="B413" s="293"/>
      <c r="C413" s="294"/>
      <c r="D413" s="246" t="s">
        <v>332</v>
      </c>
      <c r="E413" s="295" t="s">
        <v>253</v>
      </c>
      <c r="F413" s="296" t="s">
        <v>480</v>
      </c>
      <c r="G413" s="294"/>
      <c r="H413" s="297">
        <v>89.83</v>
      </c>
      <c r="I413" s="298"/>
      <c r="J413" s="294"/>
      <c r="K413" s="294"/>
      <c r="L413" s="299"/>
      <c r="M413" s="300"/>
      <c r="N413" s="301"/>
      <c r="O413" s="301"/>
      <c r="P413" s="301"/>
      <c r="Q413" s="301"/>
      <c r="R413" s="301"/>
      <c r="S413" s="301"/>
      <c r="T413" s="302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303" t="s">
        <v>332</v>
      </c>
      <c r="AU413" s="303" t="s">
        <v>83</v>
      </c>
      <c r="AV413" s="16" t="s">
        <v>93</v>
      </c>
      <c r="AW413" s="16" t="s">
        <v>32</v>
      </c>
      <c r="AX413" s="16" t="s">
        <v>70</v>
      </c>
      <c r="AY413" s="303" t="s">
        <v>322</v>
      </c>
    </row>
    <row r="414" spans="1:51" s="14" customFormat="1" ht="12">
      <c r="A414" s="14"/>
      <c r="B414" s="261"/>
      <c r="C414" s="262"/>
      <c r="D414" s="246" t="s">
        <v>332</v>
      </c>
      <c r="E414" s="263" t="s">
        <v>19</v>
      </c>
      <c r="F414" s="264" t="s">
        <v>336</v>
      </c>
      <c r="G414" s="262"/>
      <c r="H414" s="265">
        <v>148.97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1" t="s">
        <v>332</v>
      </c>
      <c r="AU414" s="271" t="s">
        <v>83</v>
      </c>
      <c r="AV414" s="14" t="s">
        <v>328</v>
      </c>
      <c r="AW414" s="14" t="s">
        <v>32</v>
      </c>
      <c r="AX414" s="14" t="s">
        <v>77</v>
      </c>
      <c r="AY414" s="271" t="s">
        <v>322</v>
      </c>
    </row>
    <row r="415" spans="1:65" s="2" customFormat="1" ht="21.75" customHeight="1">
      <c r="A415" s="40"/>
      <c r="B415" s="41"/>
      <c r="C415" s="272" t="s">
        <v>705</v>
      </c>
      <c r="D415" s="272" t="s">
        <v>366</v>
      </c>
      <c r="E415" s="273" t="s">
        <v>706</v>
      </c>
      <c r="F415" s="274" t="s">
        <v>707</v>
      </c>
      <c r="G415" s="275" t="s">
        <v>128</v>
      </c>
      <c r="H415" s="276">
        <v>53.16</v>
      </c>
      <c r="I415" s="277"/>
      <c r="J415" s="278">
        <f>ROUND(I415*H415,2)</f>
        <v>0</v>
      </c>
      <c r="K415" s="274" t="s">
        <v>327</v>
      </c>
      <c r="L415" s="279"/>
      <c r="M415" s="280" t="s">
        <v>19</v>
      </c>
      <c r="N415" s="281" t="s">
        <v>42</v>
      </c>
      <c r="O415" s="86"/>
      <c r="P415" s="242">
        <f>O415*H415</f>
        <v>0</v>
      </c>
      <c r="Q415" s="242">
        <v>0.00383</v>
      </c>
      <c r="R415" s="242">
        <f>Q415*H415</f>
        <v>0.2036028</v>
      </c>
      <c r="S415" s="242">
        <v>0</v>
      </c>
      <c r="T415" s="243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44" t="s">
        <v>365</v>
      </c>
      <c r="AT415" s="244" t="s">
        <v>366</v>
      </c>
      <c r="AU415" s="244" t="s">
        <v>83</v>
      </c>
      <c r="AY415" s="19" t="s">
        <v>322</v>
      </c>
      <c r="BE415" s="245">
        <f>IF(N415="základní",J415,0)</f>
        <v>0</v>
      </c>
      <c r="BF415" s="245">
        <f>IF(N415="snížená",J415,0)</f>
        <v>0</v>
      </c>
      <c r="BG415" s="245">
        <f>IF(N415="zákl. přenesená",J415,0)</f>
        <v>0</v>
      </c>
      <c r="BH415" s="245">
        <f>IF(N415="sníž. přenesená",J415,0)</f>
        <v>0</v>
      </c>
      <c r="BI415" s="245">
        <f>IF(N415="nulová",J415,0)</f>
        <v>0</v>
      </c>
      <c r="BJ415" s="19" t="s">
        <v>83</v>
      </c>
      <c r="BK415" s="245">
        <f>ROUND(I415*H415,2)</f>
        <v>0</v>
      </c>
      <c r="BL415" s="19" t="s">
        <v>328</v>
      </c>
      <c r="BM415" s="244" t="s">
        <v>708</v>
      </c>
    </row>
    <row r="416" spans="1:47" s="2" customFormat="1" ht="12">
      <c r="A416" s="40"/>
      <c r="B416" s="41"/>
      <c r="C416" s="42"/>
      <c r="D416" s="246" t="s">
        <v>330</v>
      </c>
      <c r="E416" s="42"/>
      <c r="F416" s="247" t="s">
        <v>707</v>
      </c>
      <c r="G416" s="42"/>
      <c r="H416" s="42"/>
      <c r="I416" s="150"/>
      <c r="J416" s="42"/>
      <c r="K416" s="42"/>
      <c r="L416" s="46"/>
      <c r="M416" s="248"/>
      <c r="N416" s="249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330</v>
      </c>
      <c r="AU416" s="19" t="s">
        <v>83</v>
      </c>
    </row>
    <row r="417" spans="1:51" s="15" customFormat="1" ht="12">
      <c r="A417" s="15"/>
      <c r="B417" s="283"/>
      <c r="C417" s="284"/>
      <c r="D417" s="246" t="s">
        <v>332</v>
      </c>
      <c r="E417" s="285" t="s">
        <v>19</v>
      </c>
      <c r="F417" s="286" t="s">
        <v>697</v>
      </c>
      <c r="G417" s="284"/>
      <c r="H417" s="285" t="s">
        <v>19</v>
      </c>
      <c r="I417" s="287"/>
      <c r="J417" s="284"/>
      <c r="K417" s="284"/>
      <c r="L417" s="288"/>
      <c r="M417" s="289"/>
      <c r="N417" s="290"/>
      <c r="O417" s="290"/>
      <c r="P417" s="290"/>
      <c r="Q417" s="290"/>
      <c r="R417" s="290"/>
      <c r="S417" s="290"/>
      <c r="T417" s="29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92" t="s">
        <v>332</v>
      </c>
      <c r="AU417" s="292" t="s">
        <v>83</v>
      </c>
      <c r="AV417" s="15" t="s">
        <v>77</v>
      </c>
      <c r="AW417" s="15" t="s">
        <v>32</v>
      </c>
      <c r="AX417" s="15" t="s">
        <v>70</v>
      </c>
      <c r="AY417" s="292" t="s">
        <v>322</v>
      </c>
    </row>
    <row r="418" spans="1:51" s="13" customFormat="1" ht="12">
      <c r="A418" s="13"/>
      <c r="B418" s="250"/>
      <c r="C418" s="251"/>
      <c r="D418" s="246" t="s">
        <v>332</v>
      </c>
      <c r="E418" s="252" t="s">
        <v>19</v>
      </c>
      <c r="F418" s="253" t="s">
        <v>709</v>
      </c>
      <c r="G418" s="251"/>
      <c r="H418" s="254">
        <v>6.025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332</v>
      </c>
      <c r="AU418" s="260" t="s">
        <v>83</v>
      </c>
      <c r="AV418" s="13" t="s">
        <v>83</v>
      </c>
      <c r="AW418" s="13" t="s">
        <v>32</v>
      </c>
      <c r="AX418" s="13" t="s">
        <v>70</v>
      </c>
      <c r="AY418" s="260" t="s">
        <v>322</v>
      </c>
    </row>
    <row r="419" spans="1:51" s="13" customFormat="1" ht="12">
      <c r="A419" s="13"/>
      <c r="B419" s="250"/>
      <c r="C419" s="251"/>
      <c r="D419" s="246" t="s">
        <v>332</v>
      </c>
      <c r="E419" s="252" t="s">
        <v>19</v>
      </c>
      <c r="F419" s="253" t="s">
        <v>710</v>
      </c>
      <c r="G419" s="251"/>
      <c r="H419" s="254">
        <v>7.635</v>
      </c>
      <c r="I419" s="255"/>
      <c r="J419" s="251"/>
      <c r="K419" s="251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332</v>
      </c>
      <c r="AU419" s="260" t="s">
        <v>83</v>
      </c>
      <c r="AV419" s="13" t="s">
        <v>83</v>
      </c>
      <c r="AW419" s="13" t="s">
        <v>32</v>
      </c>
      <c r="AX419" s="13" t="s">
        <v>70</v>
      </c>
      <c r="AY419" s="260" t="s">
        <v>322</v>
      </c>
    </row>
    <row r="420" spans="1:51" s="13" customFormat="1" ht="12">
      <c r="A420" s="13"/>
      <c r="B420" s="250"/>
      <c r="C420" s="251"/>
      <c r="D420" s="246" t="s">
        <v>332</v>
      </c>
      <c r="E420" s="252" t="s">
        <v>19</v>
      </c>
      <c r="F420" s="253" t="s">
        <v>711</v>
      </c>
      <c r="G420" s="251"/>
      <c r="H420" s="254">
        <v>1.125</v>
      </c>
      <c r="I420" s="255"/>
      <c r="J420" s="251"/>
      <c r="K420" s="251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332</v>
      </c>
      <c r="AU420" s="260" t="s">
        <v>83</v>
      </c>
      <c r="AV420" s="13" t="s">
        <v>83</v>
      </c>
      <c r="AW420" s="13" t="s">
        <v>32</v>
      </c>
      <c r="AX420" s="13" t="s">
        <v>70</v>
      </c>
      <c r="AY420" s="260" t="s">
        <v>322</v>
      </c>
    </row>
    <row r="421" spans="1:51" s="16" customFormat="1" ht="12">
      <c r="A421" s="16"/>
      <c r="B421" s="293"/>
      <c r="C421" s="294"/>
      <c r="D421" s="246" t="s">
        <v>332</v>
      </c>
      <c r="E421" s="295" t="s">
        <v>19</v>
      </c>
      <c r="F421" s="296" t="s">
        <v>480</v>
      </c>
      <c r="G421" s="294"/>
      <c r="H421" s="297">
        <v>14.785</v>
      </c>
      <c r="I421" s="298"/>
      <c r="J421" s="294"/>
      <c r="K421" s="294"/>
      <c r="L421" s="299"/>
      <c r="M421" s="300"/>
      <c r="N421" s="301"/>
      <c r="O421" s="301"/>
      <c r="P421" s="301"/>
      <c r="Q421" s="301"/>
      <c r="R421" s="301"/>
      <c r="S421" s="301"/>
      <c r="T421" s="302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T421" s="303" t="s">
        <v>332</v>
      </c>
      <c r="AU421" s="303" t="s">
        <v>83</v>
      </c>
      <c r="AV421" s="16" t="s">
        <v>93</v>
      </c>
      <c r="AW421" s="16" t="s">
        <v>32</v>
      </c>
      <c r="AX421" s="16" t="s">
        <v>70</v>
      </c>
      <c r="AY421" s="303" t="s">
        <v>322</v>
      </c>
    </row>
    <row r="422" spans="1:51" s="15" customFormat="1" ht="12">
      <c r="A422" s="15"/>
      <c r="B422" s="283"/>
      <c r="C422" s="284"/>
      <c r="D422" s="246" t="s">
        <v>332</v>
      </c>
      <c r="E422" s="285" t="s">
        <v>19</v>
      </c>
      <c r="F422" s="286" t="s">
        <v>701</v>
      </c>
      <c r="G422" s="284"/>
      <c r="H422" s="285" t="s">
        <v>19</v>
      </c>
      <c r="I422" s="287"/>
      <c r="J422" s="284"/>
      <c r="K422" s="284"/>
      <c r="L422" s="288"/>
      <c r="M422" s="289"/>
      <c r="N422" s="290"/>
      <c r="O422" s="290"/>
      <c r="P422" s="290"/>
      <c r="Q422" s="290"/>
      <c r="R422" s="290"/>
      <c r="S422" s="290"/>
      <c r="T422" s="291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2" t="s">
        <v>332</v>
      </c>
      <c r="AU422" s="292" t="s">
        <v>83</v>
      </c>
      <c r="AV422" s="15" t="s">
        <v>77</v>
      </c>
      <c r="AW422" s="15" t="s">
        <v>32</v>
      </c>
      <c r="AX422" s="15" t="s">
        <v>70</v>
      </c>
      <c r="AY422" s="292" t="s">
        <v>322</v>
      </c>
    </row>
    <row r="423" spans="1:51" s="13" customFormat="1" ht="12">
      <c r="A423" s="13"/>
      <c r="B423" s="250"/>
      <c r="C423" s="251"/>
      <c r="D423" s="246" t="s">
        <v>332</v>
      </c>
      <c r="E423" s="252" t="s">
        <v>19</v>
      </c>
      <c r="F423" s="253" t="s">
        <v>712</v>
      </c>
      <c r="G423" s="251"/>
      <c r="H423" s="254">
        <v>1.481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0" t="s">
        <v>332</v>
      </c>
      <c r="AU423" s="260" t="s">
        <v>83</v>
      </c>
      <c r="AV423" s="13" t="s">
        <v>83</v>
      </c>
      <c r="AW423" s="13" t="s">
        <v>32</v>
      </c>
      <c r="AX423" s="13" t="s">
        <v>70</v>
      </c>
      <c r="AY423" s="260" t="s">
        <v>322</v>
      </c>
    </row>
    <row r="424" spans="1:51" s="13" customFormat="1" ht="12">
      <c r="A424" s="13"/>
      <c r="B424" s="250"/>
      <c r="C424" s="251"/>
      <c r="D424" s="246" t="s">
        <v>332</v>
      </c>
      <c r="E424" s="252" t="s">
        <v>19</v>
      </c>
      <c r="F424" s="253" t="s">
        <v>713</v>
      </c>
      <c r="G424" s="251"/>
      <c r="H424" s="254">
        <v>14.42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332</v>
      </c>
      <c r="AU424" s="260" t="s">
        <v>83</v>
      </c>
      <c r="AV424" s="13" t="s">
        <v>83</v>
      </c>
      <c r="AW424" s="13" t="s">
        <v>32</v>
      </c>
      <c r="AX424" s="13" t="s">
        <v>70</v>
      </c>
      <c r="AY424" s="260" t="s">
        <v>322</v>
      </c>
    </row>
    <row r="425" spans="1:51" s="13" customFormat="1" ht="12">
      <c r="A425" s="13"/>
      <c r="B425" s="250"/>
      <c r="C425" s="251"/>
      <c r="D425" s="246" t="s">
        <v>332</v>
      </c>
      <c r="E425" s="252" t="s">
        <v>19</v>
      </c>
      <c r="F425" s="253" t="s">
        <v>714</v>
      </c>
      <c r="G425" s="251"/>
      <c r="H425" s="254">
        <v>15.54</v>
      </c>
      <c r="I425" s="255"/>
      <c r="J425" s="251"/>
      <c r="K425" s="251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332</v>
      </c>
      <c r="AU425" s="260" t="s">
        <v>83</v>
      </c>
      <c r="AV425" s="13" t="s">
        <v>83</v>
      </c>
      <c r="AW425" s="13" t="s">
        <v>32</v>
      </c>
      <c r="AX425" s="13" t="s">
        <v>70</v>
      </c>
      <c r="AY425" s="260" t="s">
        <v>322</v>
      </c>
    </row>
    <row r="426" spans="1:51" s="16" customFormat="1" ht="12">
      <c r="A426" s="16"/>
      <c r="B426" s="293"/>
      <c r="C426" s="294"/>
      <c r="D426" s="246" t="s">
        <v>332</v>
      </c>
      <c r="E426" s="295" t="s">
        <v>19</v>
      </c>
      <c r="F426" s="296" t="s">
        <v>480</v>
      </c>
      <c r="G426" s="294"/>
      <c r="H426" s="297">
        <v>31.441</v>
      </c>
      <c r="I426" s="298"/>
      <c r="J426" s="294"/>
      <c r="K426" s="294"/>
      <c r="L426" s="299"/>
      <c r="M426" s="300"/>
      <c r="N426" s="301"/>
      <c r="O426" s="301"/>
      <c r="P426" s="301"/>
      <c r="Q426" s="301"/>
      <c r="R426" s="301"/>
      <c r="S426" s="301"/>
      <c r="T426" s="302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303" t="s">
        <v>332</v>
      </c>
      <c r="AU426" s="303" t="s">
        <v>83</v>
      </c>
      <c r="AV426" s="16" t="s">
        <v>93</v>
      </c>
      <c r="AW426" s="16" t="s">
        <v>32</v>
      </c>
      <c r="AX426" s="16" t="s">
        <v>70</v>
      </c>
      <c r="AY426" s="303" t="s">
        <v>322</v>
      </c>
    </row>
    <row r="427" spans="1:51" s="14" customFormat="1" ht="12">
      <c r="A427" s="14"/>
      <c r="B427" s="261"/>
      <c r="C427" s="262"/>
      <c r="D427" s="246" t="s">
        <v>332</v>
      </c>
      <c r="E427" s="263" t="s">
        <v>19</v>
      </c>
      <c r="F427" s="264" t="s">
        <v>336</v>
      </c>
      <c r="G427" s="262"/>
      <c r="H427" s="265">
        <v>46.226</v>
      </c>
      <c r="I427" s="266"/>
      <c r="J427" s="262"/>
      <c r="K427" s="262"/>
      <c r="L427" s="267"/>
      <c r="M427" s="268"/>
      <c r="N427" s="269"/>
      <c r="O427" s="269"/>
      <c r="P427" s="269"/>
      <c r="Q427" s="269"/>
      <c r="R427" s="269"/>
      <c r="S427" s="269"/>
      <c r="T427" s="27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1" t="s">
        <v>332</v>
      </c>
      <c r="AU427" s="271" t="s">
        <v>83</v>
      </c>
      <c r="AV427" s="14" t="s">
        <v>328</v>
      </c>
      <c r="AW427" s="14" t="s">
        <v>32</v>
      </c>
      <c r="AX427" s="14" t="s">
        <v>70</v>
      </c>
      <c r="AY427" s="271" t="s">
        <v>322</v>
      </c>
    </row>
    <row r="428" spans="1:51" s="13" customFormat="1" ht="12">
      <c r="A428" s="13"/>
      <c r="B428" s="250"/>
      <c r="C428" s="251"/>
      <c r="D428" s="246" t="s">
        <v>332</v>
      </c>
      <c r="E428" s="252" t="s">
        <v>19</v>
      </c>
      <c r="F428" s="253" t="s">
        <v>715</v>
      </c>
      <c r="G428" s="251"/>
      <c r="H428" s="254">
        <v>53.16</v>
      </c>
      <c r="I428" s="255"/>
      <c r="J428" s="251"/>
      <c r="K428" s="251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332</v>
      </c>
      <c r="AU428" s="260" t="s">
        <v>83</v>
      </c>
      <c r="AV428" s="13" t="s">
        <v>83</v>
      </c>
      <c r="AW428" s="13" t="s">
        <v>32</v>
      </c>
      <c r="AX428" s="13" t="s">
        <v>77</v>
      </c>
      <c r="AY428" s="260" t="s">
        <v>322</v>
      </c>
    </row>
    <row r="429" spans="1:65" s="2" customFormat="1" ht="16.5" customHeight="1">
      <c r="A429" s="40"/>
      <c r="B429" s="41"/>
      <c r="C429" s="233" t="s">
        <v>716</v>
      </c>
      <c r="D429" s="233" t="s">
        <v>324</v>
      </c>
      <c r="E429" s="234" t="s">
        <v>717</v>
      </c>
      <c r="F429" s="235" t="s">
        <v>718</v>
      </c>
      <c r="G429" s="236" t="s">
        <v>135</v>
      </c>
      <c r="H429" s="237">
        <v>45.5</v>
      </c>
      <c r="I429" s="238"/>
      <c r="J429" s="239">
        <f>ROUND(I429*H429,2)</f>
        <v>0</v>
      </c>
      <c r="K429" s="235" t="s">
        <v>327</v>
      </c>
      <c r="L429" s="46"/>
      <c r="M429" s="240" t="s">
        <v>19</v>
      </c>
      <c r="N429" s="241" t="s">
        <v>42</v>
      </c>
      <c r="O429" s="86"/>
      <c r="P429" s="242">
        <f>O429*H429</f>
        <v>0</v>
      </c>
      <c r="Q429" s="242">
        <v>6E-05</v>
      </c>
      <c r="R429" s="242">
        <f>Q429*H429</f>
        <v>0.0027300000000000002</v>
      </c>
      <c r="S429" s="242">
        <v>0</v>
      </c>
      <c r="T429" s="243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44" t="s">
        <v>328</v>
      </c>
      <c r="AT429" s="244" t="s">
        <v>324</v>
      </c>
      <c r="AU429" s="244" t="s">
        <v>83</v>
      </c>
      <c r="AY429" s="19" t="s">
        <v>322</v>
      </c>
      <c r="BE429" s="245">
        <f>IF(N429="základní",J429,0)</f>
        <v>0</v>
      </c>
      <c r="BF429" s="245">
        <f>IF(N429="snížená",J429,0)</f>
        <v>0</v>
      </c>
      <c r="BG429" s="245">
        <f>IF(N429="zákl. přenesená",J429,0)</f>
        <v>0</v>
      </c>
      <c r="BH429" s="245">
        <f>IF(N429="sníž. přenesená",J429,0)</f>
        <v>0</v>
      </c>
      <c r="BI429" s="245">
        <f>IF(N429="nulová",J429,0)</f>
        <v>0</v>
      </c>
      <c r="BJ429" s="19" t="s">
        <v>83</v>
      </c>
      <c r="BK429" s="245">
        <f>ROUND(I429*H429,2)</f>
        <v>0</v>
      </c>
      <c r="BL429" s="19" t="s">
        <v>328</v>
      </c>
      <c r="BM429" s="244" t="s">
        <v>719</v>
      </c>
    </row>
    <row r="430" spans="1:47" s="2" customFormat="1" ht="12">
      <c r="A430" s="40"/>
      <c r="B430" s="41"/>
      <c r="C430" s="42"/>
      <c r="D430" s="246" t="s">
        <v>330</v>
      </c>
      <c r="E430" s="42"/>
      <c r="F430" s="247" t="s">
        <v>720</v>
      </c>
      <c r="G430" s="42"/>
      <c r="H430" s="42"/>
      <c r="I430" s="150"/>
      <c r="J430" s="42"/>
      <c r="K430" s="42"/>
      <c r="L430" s="46"/>
      <c r="M430" s="248"/>
      <c r="N430" s="249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330</v>
      </c>
      <c r="AU430" s="19" t="s">
        <v>83</v>
      </c>
    </row>
    <row r="431" spans="1:51" s="13" customFormat="1" ht="12">
      <c r="A431" s="13"/>
      <c r="B431" s="250"/>
      <c r="C431" s="251"/>
      <c r="D431" s="246" t="s">
        <v>332</v>
      </c>
      <c r="E431" s="252" t="s">
        <v>19</v>
      </c>
      <c r="F431" s="253" t="s">
        <v>721</v>
      </c>
      <c r="G431" s="251"/>
      <c r="H431" s="254">
        <v>19</v>
      </c>
      <c r="I431" s="255"/>
      <c r="J431" s="251"/>
      <c r="K431" s="251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332</v>
      </c>
      <c r="AU431" s="260" t="s">
        <v>83</v>
      </c>
      <c r="AV431" s="13" t="s">
        <v>83</v>
      </c>
      <c r="AW431" s="13" t="s">
        <v>32</v>
      </c>
      <c r="AX431" s="13" t="s">
        <v>70</v>
      </c>
      <c r="AY431" s="260" t="s">
        <v>322</v>
      </c>
    </row>
    <row r="432" spans="1:51" s="13" customFormat="1" ht="12">
      <c r="A432" s="13"/>
      <c r="B432" s="250"/>
      <c r="C432" s="251"/>
      <c r="D432" s="246" t="s">
        <v>332</v>
      </c>
      <c r="E432" s="252" t="s">
        <v>19</v>
      </c>
      <c r="F432" s="253" t="s">
        <v>722</v>
      </c>
      <c r="G432" s="251"/>
      <c r="H432" s="254">
        <v>13.5</v>
      </c>
      <c r="I432" s="255"/>
      <c r="J432" s="251"/>
      <c r="K432" s="251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332</v>
      </c>
      <c r="AU432" s="260" t="s">
        <v>83</v>
      </c>
      <c r="AV432" s="13" t="s">
        <v>83</v>
      </c>
      <c r="AW432" s="13" t="s">
        <v>32</v>
      </c>
      <c r="AX432" s="13" t="s">
        <v>70</v>
      </c>
      <c r="AY432" s="260" t="s">
        <v>322</v>
      </c>
    </row>
    <row r="433" spans="1:51" s="13" customFormat="1" ht="12">
      <c r="A433" s="13"/>
      <c r="B433" s="250"/>
      <c r="C433" s="251"/>
      <c r="D433" s="246" t="s">
        <v>332</v>
      </c>
      <c r="E433" s="252" t="s">
        <v>19</v>
      </c>
      <c r="F433" s="253" t="s">
        <v>723</v>
      </c>
      <c r="G433" s="251"/>
      <c r="H433" s="254">
        <v>13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0" t="s">
        <v>332</v>
      </c>
      <c r="AU433" s="260" t="s">
        <v>83</v>
      </c>
      <c r="AV433" s="13" t="s">
        <v>83</v>
      </c>
      <c r="AW433" s="13" t="s">
        <v>32</v>
      </c>
      <c r="AX433" s="13" t="s">
        <v>70</v>
      </c>
      <c r="AY433" s="260" t="s">
        <v>322</v>
      </c>
    </row>
    <row r="434" spans="1:51" s="14" customFormat="1" ht="12">
      <c r="A434" s="14"/>
      <c r="B434" s="261"/>
      <c r="C434" s="262"/>
      <c r="D434" s="246" t="s">
        <v>332</v>
      </c>
      <c r="E434" s="263" t="s">
        <v>19</v>
      </c>
      <c r="F434" s="264" t="s">
        <v>336</v>
      </c>
      <c r="G434" s="262"/>
      <c r="H434" s="265">
        <v>45.5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1" t="s">
        <v>332</v>
      </c>
      <c r="AU434" s="271" t="s">
        <v>83</v>
      </c>
      <c r="AV434" s="14" t="s">
        <v>328</v>
      </c>
      <c r="AW434" s="14" t="s">
        <v>32</v>
      </c>
      <c r="AX434" s="14" t="s">
        <v>77</v>
      </c>
      <c r="AY434" s="271" t="s">
        <v>322</v>
      </c>
    </row>
    <row r="435" spans="1:65" s="2" customFormat="1" ht="21.75" customHeight="1">
      <c r="A435" s="40"/>
      <c r="B435" s="41"/>
      <c r="C435" s="272" t="s">
        <v>724</v>
      </c>
      <c r="D435" s="272" t="s">
        <v>366</v>
      </c>
      <c r="E435" s="273" t="s">
        <v>725</v>
      </c>
      <c r="F435" s="274" t="s">
        <v>726</v>
      </c>
      <c r="G435" s="275" t="s">
        <v>135</v>
      </c>
      <c r="H435" s="276">
        <v>47.775</v>
      </c>
      <c r="I435" s="277"/>
      <c r="J435" s="278">
        <f>ROUND(I435*H435,2)</f>
        <v>0</v>
      </c>
      <c r="K435" s="274" t="s">
        <v>327</v>
      </c>
      <c r="L435" s="279"/>
      <c r="M435" s="280" t="s">
        <v>19</v>
      </c>
      <c r="N435" s="281" t="s">
        <v>42</v>
      </c>
      <c r="O435" s="86"/>
      <c r="P435" s="242">
        <f>O435*H435</f>
        <v>0</v>
      </c>
      <c r="Q435" s="242">
        <v>0.00032</v>
      </c>
      <c r="R435" s="242">
        <f>Q435*H435</f>
        <v>0.015288000000000001</v>
      </c>
      <c r="S435" s="242">
        <v>0</v>
      </c>
      <c r="T435" s="243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44" t="s">
        <v>365</v>
      </c>
      <c r="AT435" s="244" t="s">
        <v>366</v>
      </c>
      <c r="AU435" s="244" t="s">
        <v>83</v>
      </c>
      <c r="AY435" s="19" t="s">
        <v>322</v>
      </c>
      <c r="BE435" s="245">
        <f>IF(N435="základní",J435,0)</f>
        <v>0</v>
      </c>
      <c r="BF435" s="245">
        <f>IF(N435="snížená",J435,0)</f>
        <v>0</v>
      </c>
      <c r="BG435" s="245">
        <f>IF(N435="zákl. přenesená",J435,0)</f>
        <v>0</v>
      </c>
      <c r="BH435" s="245">
        <f>IF(N435="sníž. přenesená",J435,0)</f>
        <v>0</v>
      </c>
      <c r="BI435" s="245">
        <f>IF(N435="nulová",J435,0)</f>
        <v>0</v>
      </c>
      <c r="BJ435" s="19" t="s">
        <v>83</v>
      </c>
      <c r="BK435" s="245">
        <f>ROUND(I435*H435,2)</f>
        <v>0</v>
      </c>
      <c r="BL435" s="19" t="s">
        <v>328</v>
      </c>
      <c r="BM435" s="244" t="s">
        <v>727</v>
      </c>
    </row>
    <row r="436" spans="1:47" s="2" customFormat="1" ht="12">
      <c r="A436" s="40"/>
      <c r="B436" s="41"/>
      <c r="C436" s="42"/>
      <c r="D436" s="246" t="s">
        <v>330</v>
      </c>
      <c r="E436" s="42"/>
      <c r="F436" s="247" t="s">
        <v>726</v>
      </c>
      <c r="G436" s="42"/>
      <c r="H436" s="42"/>
      <c r="I436" s="150"/>
      <c r="J436" s="42"/>
      <c r="K436" s="42"/>
      <c r="L436" s="46"/>
      <c r="M436" s="248"/>
      <c r="N436" s="249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330</v>
      </c>
      <c r="AU436" s="19" t="s">
        <v>83</v>
      </c>
    </row>
    <row r="437" spans="1:51" s="13" customFormat="1" ht="12">
      <c r="A437" s="13"/>
      <c r="B437" s="250"/>
      <c r="C437" s="251"/>
      <c r="D437" s="246" t="s">
        <v>332</v>
      </c>
      <c r="E437" s="252" t="s">
        <v>19</v>
      </c>
      <c r="F437" s="253" t="s">
        <v>728</v>
      </c>
      <c r="G437" s="251"/>
      <c r="H437" s="254">
        <v>47.775</v>
      </c>
      <c r="I437" s="255"/>
      <c r="J437" s="251"/>
      <c r="K437" s="251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332</v>
      </c>
      <c r="AU437" s="260" t="s">
        <v>83</v>
      </c>
      <c r="AV437" s="13" t="s">
        <v>83</v>
      </c>
      <c r="AW437" s="13" t="s">
        <v>32</v>
      </c>
      <c r="AX437" s="13" t="s">
        <v>77</v>
      </c>
      <c r="AY437" s="260" t="s">
        <v>322</v>
      </c>
    </row>
    <row r="438" spans="1:65" s="2" customFormat="1" ht="16.5" customHeight="1">
      <c r="A438" s="40"/>
      <c r="B438" s="41"/>
      <c r="C438" s="233" t="s">
        <v>729</v>
      </c>
      <c r="D438" s="233" t="s">
        <v>324</v>
      </c>
      <c r="E438" s="234" t="s">
        <v>730</v>
      </c>
      <c r="F438" s="235" t="s">
        <v>731</v>
      </c>
      <c r="G438" s="236" t="s">
        <v>135</v>
      </c>
      <c r="H438" s="237">
        <v>297.94</v>
      </c>
      <c r="I438" s="238"/>
      <c r="J438" s="239">
        <f>ROUND(I438*H438,2)</f>
        <v>0</v>
      </c>
      <c r="K438" s="235" t="s">
        <v>327</v>
      </c>
      <c r="L438" s="46"/>
      <c r="M438" s="240" t="s">
        <v>19</v>
      </c>
      <c r="N438" s="241" t="s">
        <v>42</v>
      </c>
      <c r="O438" s="86"/>
      <c r="P438" s="242">
        <f>O438*H438</f>
        <v>0</v>
      </c>
      <c r="Q438" s="242">
        <v>0.00025</v>
      </c>
      <c r="R438" s="242">
        <f>Q438*H438</f>
        <v>0.074485</v>
      </c>
      <c r="S438" s="242">
        <v>0</v>
      </c>
      <c r="T438" s="243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44" t="s">
        <v>328</v>
      </c>
      <c r="AT438" s="244" t="s">
        <v>324</v>
      </c>
      <c r="AU438" s="244" t="s">
        <v>83</v>
      </c>
      <c r="AY438" s="19" t="s">
        <v>322</v>
      </c>
      <c r="BE438" s="245">
        <f>IF(N438="základní",J438,0)</f>
        <v>0</v>
      </c>
      <c r="BF438" s="245">
        <f>IF(N438="snížená",J438,0)</f>
        <v>0</v>
      </c>
      <c r="BG438" s="245">
        <f>IF(N438="zákl. přenesená",J438,0)</f>
        <v>0</v>
      </c>
      <c r="BH438" s="245">
        <f>IF(N438="sníž. přenesená",J438,0)</f>
        <v>0</v>
      </c>
      <c r="BI438" s="245">
        <f>IF(N438="nulová",J438,0)</f>
        <v>0</v>
      </c>
      <c r="BJ438" s="19" t="s">
        <v>83</v>
      </c>
      <c r="BK438" s="245">
        <f>ROUND(I438*H438,2)</f>
        <v>0</v>
      </c>
      <c r="BL438" s="19" t="s">
        <v>328</v>
      </c>
      <c r="BM438" s="244" t="s">
        <v>732</v>
      </c>
    </row>
    <row r="439" spans="1:47" s="2" customFormat="1" ht="12">
      <c r="A439" s="40"/>
      <c r="B439" s="41"/>
      <c r="C439" s="42"/>
      <c r="D439" s="246" t="s">
        <v>330</v>
      </c>
      <c r="E439" s="42"/>
      <c r="F439" s="247" t="s">
        <v>733</v>
      </c>
      <c r="G439" s="42"/>
      <c r="H439" s="42"/>
      <c r="I439" s="150"/>
      <c r="J439" s="42"/>
      <c r="K439" s="42"/>
      <c r="L439" s="46"/>
      <c r="M439" s="248"/>
      <c r="N439" s="249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330</v>
      </c>
      <c r="AU439" s="19" t="s">
        <v>83</v>
      </c>
    </row>
    <row r="440" spans="1:65" s="2" customFormat="1" ht="21.75" customHeight="1">
      <c r="A440" s="40"/>
      <c r="B440" s="41"/>
      <c r="C440" s="272" t="s">
        <v>734</v>
      </c>
      <c r="D440" s="272" t="s">
        <v>366</v>
      </c>
      <c r="E440" s="273" t="s">
        <v>735</v>
      </c>
      <c r="F440" s="274" t="s">
        <v>736</v>
      </c>
      <c r="G440" s="275" t="s">
        <v>135</v>
      </c>
      <c r="H440" s="276">
        <v>171.316</v>
      </c>
      <c r="I440" s="277"/>
      <c r="J440" s="278">
        <f>ROUND(I440*H440,2)</f>
        <v>0</v>
      </c>
      <c r="K440" s="274" t="s">
        <v>327</v>
      </c>
      <c r="L440" s="279"/>
      <c r="M440" s="280" t="s">
        <v>19</v>
      </c>
      <c r="N440" s="281" t="s">
        <v>42</v>
      </c>
      <c r="O440" s="86"/>
      <c r="P440" s="242">
        <f>O440*H440</f>
        <v>0</v>
      </c>
      <c r="Q440" s="242">
        <v>4E-05</v>
      </c>
      <c r="R440" s="242">
        <f>Q440*H440</f>
        <v>0.006852640000000001</v>
      </c>
      <c r="S440" s="242">
        <v>0</v>
      </c>
      <c r="T440" s="243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44" t="s">
        <v>365</v>
      </c>
      <c r="AT440" s="244" t="s">
        <v>366</v>
      </c>
      <c r="AU440" s="244" t="s">
        <v>83</v>
      </c>
      <c r="AY440" s="19" t="s">
        <v>322</v>
      </c>
      <c r="BE440" s="245">
        <f>IF(N440="základní",J440,0)</f>
        <v>0</v>
      </c>
      <c r="BF440" s="245">
        <f>IF(N440="snížená",J440,0)</f>
        <v>0</v>
      </c>
      <c r="BG440" s="245">
        <f>IF(N440="zákl. přenesená",J440,0)</f>
        <v>0</v>
      </c>
      <c r="BH440" s="245">
        <f>IF(N440="sníž. přenesená",J440,0)</f>
        <v>0</v>
      </c>
      <c r="BI440" s="245">
        <f>IF(N440="nulová",J440,0)</f>
        <v>0</v>
      </c>
      <c r="BJ440" s="19" t="s">
        <v>83</v>
      </c>
      <c r="BK440" s="245">
        <f>ROUND(I440*H440,2)</f>
        <v>0</v>
      </c>
      <c r="BL440" s="19" t="s">
        <v>328</v>
      </c>
      <c r="BM440" s="244" t="s">
        <v>737</v>
      </c>
    </row>
    <row r="441" spans="1:47" s="2" customFormat="1" ht="12">
      <c r="A441" s="40"/>
      <c r="B441" s="41"/>
      <c r="C441" s="42"/>
      <c r="D441" s="246" t="s">
        <v>330</v>
      </c>
      <c r="E441" s="42"/>
      <c r="F441" s="247" t="s">
        <v>736</v>
      </c>
      <c r="G441" s="42"/>
      <c r="H441" s="42"/>
      <c r="I441" s="150"/>
      <c r="J441" s="42"/>
      <c r="K441" s="42"/>
      <c r="L441" s="46"/>
      <c r="M441" s="248"/>
      <c r="N441" s="249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330</v>
      </c>
      <c r="AU441" s="19" t="s">
        <v>83</v>
      </c>
    </row>
    <row r="442" spans="1:51" s="15" customFormat="1" ht="12">
      <c r="A442" s="15"/>
      <c r="B442" s="283"/>
      <c r="C442" s="284"/>
      <c r="D442" s="246" t="s">
        <v>332</v>
      </c>
      <c r="E442" s="285" t="s">
        <v>19</v>
      </c>
      <c r="F442" s="286" t="s">
        <v>697</v>
      </c>
      <c r="G442" s="284"/>
      <c r="H442" s="285" t="s">
        <v>19</v>
      </c>
      <c r="I442" s="287"/>
      <c r="J442" s="284"/>
      <c r="K442" s="284"/>
      <c r="L442" s="288"/>
      <c r="M442" s="289"/>
      <c r="N442" s="290"/>
      <c r="O442" s="290"/>
      <c r="P442" s="290"/>
      <c r="Q442" s="290"/>
      <c r="R442" s="290"/>
      <c r="S442" s="290"/>
      <c r="T442" s="291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92" t="s">
        <v>332</v>
      </c>
      <c r="AU442" s="292" t="s">
        <v>83</v>
      </c>
      <c r="AV442" s="15" t="s">
        <v>77</v>
      </c>
      <c r="AW442" s="15" t="s">
        <v>32</v>
      </c>
      <c r="AX442" s="15" t="s">
        <v>70</v>
      </c>
      <c r="AY442" s="292" t="s">
        <v>322</v>
      </c>
    </row>
    <row r="443" spans="1:51" s="13" customFormat="1" ht="12">
      <c r="A443" s="13"/>
      <c r="B443" s="250"/>
      <c r="C443" s="251"/>
      <c r="D443" s="246" t="s">
        <v>332</v>
      </c>
      <c r="E443" s="252" t="s">
        <v>19</v>
      </c>
      <c r="F443" s="253" t="s">
        <v>698</v>
      </c>
      <c r="G443" s="251"/>
      <c r="H443" s="254">
        <v>24.1</v>
      </c>
      <c r="I443" s="255"/>
      <c r="J443" s="251"/>
      <c r="K443" s="251"/>
      <c r="L443" s="256"/>
      <c r="M443" s="257"/>
      <c r="N443" s="258"/>
      <c r="O443" s="258"/>
      <c r="P443" s="258"/>
      <c r="Q443" s="258"/>
      <c r="R443" s="258"/>
      <c r="S443" s="258"/>
      <c r="T443" s="25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0" t="s">
        <v>332</v>
      </c>
      <c r="AU443" s="260" t="s">
        <v>83</v>
      </c>
      <c r="AV443" s="13" t="s">
        <v>83</v>
      </c>
      <c r="AW443" s="13" t="s">
        <v>32</v>
      </c>
      <c r="AX443" s="13" t="s">
        <v>70</v>
      </c>
      <c r="AY443" s="260" t="s">
        <v>322</v>
      </c>
    </row>
    <row r="444" spans="1:51" s="13" customFormat="1" ht="12">
      <c r="A444" s="13"/>
      <c r="B444" s="250"/>
      <c r="C444" s="251"/>
      <c r="D444" s="246" t="s">
        <v>332</v>
      </c>
      <c r="E444" s="252" t="s">
        <v>19</v>
      </c>
      <c r="F444" s="253" t="s">
        <v>699</v>
      </c>
      <c r="G444" s="251"/>
      <c r="H444" s="254">
        <v>30.54</v>
      </c>
      <c r="I444" s="255"/>
      <c r="J444" s="251"/>
      <c r="K444" s="251"/>
      <c r="L444" s="256"/>
      <c r="M444" s="257"/>
      <c r="N444" s="258"/>
      <c r="O444" s="258"/>
      <c r="P444" s="258"/>
      <c r="Q444" s="258"/>
      <c r="R444" s="258"/>
      <c r="S444" s="258"/>
      <c r="T444" s="25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0" t="s">
        <v>332</v>
      </c>
      <c r="AU444" s="260" t="s">
        <v>83</v>
      </c>
      <c r="AV444" s="13" t="s">
        <v>83</v>
      </c>
      <c r="AW444" s="13" t="s">
        <v>32</v>
      </c>
      <c r="AX444" s="13" t="s">
        <v>70</v>
      </c>
      <c r="AY444" s="260" t="s">
        <v>322</v>
      </c>
    </row>
    <row r="445" spans="1:51" s="13" customFormat="1" ht="12">
      <c r="A445" s="13"/>
      <c r="B445" s="250"/>
      <c r="C445" s="251"/>
      <c r="D445" s="246" t="s">
        <v>332</v>
      </c>
      <c r="E445" s="252" t="s">
        <v>19</v>
      </c>
      <c r="F445" s="253" t="s">
        <v>700</v>
      </c>
      <c r="G445" s="251"/>
      <c r="H445" s="254">
        <v>4.5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332</v>
      </c>
      <c r="AU445" s="260" t="s">
        <v>83</v>
      </c>
      <c r="AV445" s="13" t="s">
        <v>83</v>
      </c>
      <c r="AW445" s="13" t="s">
        <v>32</v>
      </c>
      <c r="AX445" s="13" t="s">
        <v>70</v>
      </c>
      <c r="AY445" s="260" t="s">
        <v>322</v>
      </c>
    </row>
    <row r="446" spans="1:51" s="16" customFormat="1" ht="12">
      <c r="A446" s="16"/>
      <c r="B446" s="293"/>
      <c r="C446" s="294"/>
      <c r="D446" s="246" t="s">
        <v>332</v>
      </c>
      <c r="E446" s="295" t="s">
        <v>19</v>
      </c>
      <c r="F446" s="296" t="s">
        <v>480</v>
      </c>
      <c r="G446" s="294"/>
      <c r="H446" s="297">
        <v>59.14</v>
      </c>
      <c r="I446" s="298"/>
      <c r="J446" s="294"/>
      <c r="K446" s="294"/>
      <c r="L446" s="299"/>
      <c r="M446" s="300"/>
      <c r="N446" s="301"/>
      <c r="O446" s="301"/>
      <c r="P446" s="301"/>
      <c r="Q446" s="301"/>
      <c r="R446" s="301"/>
      <c r="S446" s="301"/>
      <c r="T446" s="302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T446" s="303" t="s">
        <v>332</v>
      </c>
      <c r="AU446" s="303" t="s">
        <v>83</v>
      </c>
      <c r="AV446" s="16" t="s">
        <v>93</v>
      </c>
      <c r="AW446" s="16" t="s">
        <v>32</v>
      </c>
      <c r="AX446" s="16" t="s">
        <v>70</v>
      </c>
      <c r="AY446" s="303" t="s">
        <v>322</v>
      </c>
    </row>
    <row r="447" spans="1:51" s="15" customFormat="1" ht="12">
      <c r="A447" s="15"/>
      <c r="B447" s="283"/>
      <c r="C447" s="284"/>
      <c r="D447" s="246" t="s">
        <v>332</v>
      </c>
      <c r="E447" s="285" t="s">
        <v>19</v>
      </c>
      <c r="F447" s="286" t="s">
        <v>701</v>
      </c>
      <c r="G447" s="284"/>
      <c r="H447" s="285" t="s">
        <v>19</v>
      </c>
      <c r="I447" s="287"/>
      <c r="J447" s="284"/>
      <c r="K447" s="284"/>
      <c r="L447" s="288"/>
      <c r="M447" s="289"/>
      <c r="N447" s="290"/>
      <c r="O447" s="290"/>
      <c r="P447" s="290"/>
      <c r="Q447" s="290"/>
      <c r="R447" s="290"/>
      <c r="S447" s="290"/>
      <c r="T447" s="291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92" t="s">
        <v>332</v>
      </c>
      <c r="AU447" s="292" t="s">
        <v>83</v>
      </c>
      <c r="AV447" s="15" t="s">
        <v>77</v>
      </c>
      <c r="AW447" s="15" t="s">
        <v>32</v>
      </c>
      <c r="AX447" s="15" t="s">
        <v>70</v>
      </c>
      <c r="AY447" s="292" t="s">
        <v>322</v>
      </c>
    </row>
    <row r="448" spans="1:51" s="13" customFormat="1" ht="12">
      <c r="A448" s="13"/>
      <c r="B448" s="250"/>
      <c r="C448" s="251"/>
      <c r="D448" s="246" t="s">
        <v>332</v>
      </c>
      <c r="E448" s="252" t="s">
        <v>19</v>
      </c>
      <c r="F448" s="253" t="s">
        <v>702</v>
      </c>
      <c r="G448" s="251"/>
      <c r="H448" s="254">
        <v>4.23</v>
      </c>
      <c r="I448" s="255"/>
      <c r="J448" s="251"/>
      <c r="K448" s="251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332</v>
      </c>
      <c r="AU448" s="260" t="s">
        <v>83</v>
      </c>
      <c r="AV448" s="13" t="s">
        <v>83</v>
      </c>
      <c r="AW448" s="13" t="s">
        <v>32</v>
      </c>
      <c r="AX448" s="13" t="s">
        <v>70</v>
      </c>
      <c r="AY448" s="260" t="s">
        <v>322</v>
      </c>
    </row>
    <row r="449" spans="1:51" s="13" customFormat="1" ht="12">
      <c r="A449" s="13"/>
      <c r="B449" s="250"/>
      <c r="C449" s="251"/>
      <c r="D449" s="246" t="s">
        <v>332</v>
      </c>
      <c r="E449" s="252" t="s">
        <v>19</v>
      </c>
      <c r="F449" s="253" t="s">
        <v>703</v>
      </c>
      <c r="G449" s="251"/>
      <c r="H449" s="254">
        <v>41.2</v>
      </c>
      <c r="I449" s="255"/>
      <c r="J449" s="251"/>
      <c r="K449" s="251"/>
      <c r="L449" s="256"/>
      <c r="M449" s="257"/>
      <c r="N449" s="258"/>
      <c r="O449" s="258"/>
      <c r="P449" s="258"/>
      <c r="Q449" s="258"/>
      <c r="R449" s="258"/>
      <c r="S449" s="258"/>
      <c r="T449" s="25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0" t="s">
        <v>332</v>
      </c>
      <c r="AU449" s="260" t="s">
        <v>83</v>
      </c>
      <c r="AV449" s="13" t="s">
        <v>83</v>
      </c>
      <c r="AW449" s="13" t="s">
        <v>32</v>
      </c>
      <c r="AX449" s="13" t="s">
        <v>70</v>
      </c>
      <c r="AY449" s="260" t="s">
        <v>322</v>
      </c>
    </row>
    <row r="450" spans="1:51" s="13" customFormat="1" ht="12">
      <c r="A450" s="13"/>
      <c r="B450" s="250"/>
      <c r="C450" s="251"/>
      <c r="D450" s="246" t="s">
        <v>332</v>
      </c>
      <c r="E450" s="252" t="s">
        <v>19</v>
      </c>
      <c r="F450" s="253" t="s">
        <v>704</v>
      </c>
      <c r="G450" s="251"/>
      <c r="H450" s="254">
        <v>44.4</v>
      </c>
      <c r="I450" s="255"/>
      <c r="J450" s="251"/>
      <c r="K450" s="251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332</v>
      </c>
      <c r="AU450" s="260" t="s">
        <v>83</v>
      </c>
      <c r="AV450" s="13" t="s">
        <v>83</v>
      </c>
      <c r="AW450" s="13" t="s">
        <v>32</v>
      </c>
      <c r="AX450" s="13" t="s">
        <v>70</v>
      </c>
      <c r="AY450" s="260" t="s">
        <v>322</v>
      </c>
    </row>
    <row r="451" spans="1:51" s="16" customFormat="1" ht="12">
      <c r="A451" s="16"/>
      <c r="B451" s="293"/>
      <c r="C451" s="294"/>
      <c r="D451" s="246" t="s">
        <v>332</v>
      </c>
      <c r="E451" s="295" t="s">
        <v>19</v>
      </c>
      <c r="F451" s="296" t="s">
        <v>480</v>
      </c>
      <c r="G451" s="294"/>
      <c r="H451" s="297">
        <v>89.83</v>
      </c>
      <c r="I451" s="298"/>
      <c r="J451" s="294"/>
      <c r="K451" s="294"/>
      <c r="L451" s="299"/>
      <c r="M451" s="300"/>
      <c r="N451" s="301"/>
      <c r="O451" s="301"/>
      <c r="P451" s="301"/>
      <c r="Q451" s="301"/>
      <c r="R451" s="301"/>
      <c r="S451" s="301"/>
      <c r="T451" s="302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T451" s="303" t="s">
        <v>332</v>
      </c>
      <c r="AU451" s="303" t="s">
        <v>83</v>
      </c>
      <c r="AV451" s="16" t="s">
        <v>93</v>
      </c>
      <c r="AW451" s="16" t="s">
        <v>32</v>
      </c>
      <c r="AX451" s="16" t="s">
        <v>70</v>
      </c>
      <c r="AY451" s="303" t="s">
        <v>322</v>
      </c>
    </row>
    <row r="452" spans="1:51" s="14" customFormat="1" ht="12">
      <c r="A452" s="14"/>
      <c r="B452" s="261"/>
      <c r="C452" s="262"/>
      <c r="D452" s="246" t="s">
        <v>332</v>
      </c>
      <c r="E452" s="263" t="s">
        <v>19</v>
      </c>
      <c r="F452" s="264" t="s">
        <v>336</v>
      </c>
      <c r="G452" s="262"/>
      <c r="H452" s="265">
        <v>148.97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1" t="s">
        <v>332</v>
      </c>
      <c r="AU452" s="271" t="s">
        <v>83</v>
      </c>
      <c r="AV452" s="14" t="s">
        <v>328</v>
      </c>
      <c r="AW452" s="14" t="s">
        <v>32</v>
      </c>
      <c r="AX452" s="14" t="s">
        <v>70</v>
      </c>
      <c r="AY452" s="271" t="s">
        <v>322</v>
      </c>
    </row>
    <row r="453" spans="1:51" s="13" customFormat="1" ht="12">
      <c r="A453" s="13"/>
      <c r="B453" s="250"/>
      <c r="C453" s="251"/>
      <c r="D453" s="246" t="s">
        <v>332</v>
      </c>
      <c r="E453" s="252" t="s">
        <v>19</v>
      </c>
      <c r="F453" s="253" t="s">
        <v>738</v>
      </c>
      <c r="G453" s="251"/>
      <c r="H453" s="254">
        <v>171.316</v>
      </c>
      <c r="I453" s="255"/>
      <c r="J453" s="251"/>
      <c r="K453" s="251"/>
      <c r="L453" s="256"/>
      <c r="M453" s="257"/>
      <c r="N453" s="258"/>
      <c r="O453" s="258"/>
      <c r="P453" s="258"/>
      <c r="Q453" s="258"/>
      <c r="R453" s="258"/>
      <c r="S453" s="258"/>
      <c r="T453" s="25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0" t="s">
        <v>332</v>
      </c>
      <c r="AU453" s="260" t="s">
        <v>83</v>
      </c>
      <c r="AV453" s="13" t="s">
        <v>83</v>
      </c>
      <c r="AW453" s="13" t="s">
        <v>32</v>
      </c>
      <c r="AX453" s="13" t="s">
        <v>77</v>
      </c>
      <c r="AY453" s="260" t="s">
        <v>322</v>
      </c>
    </row>
    <row r="454" spans="1:65" s="2" customFormat="1" ht="16.5" customHeight="1">
      <c r="A454" s="40"/>
      <c r="B454" s="41"/>
      <c r="C454" s="272" t="s">
        <v>739</v>
      </c>
      <c r="D454" s="272" t="s">
        <v>366</v>
      </c>
      <c r="E454" s="273" t="s">
        <v>740</v>
      </c>
      <c r="F454" s="274" t="s">
        <v>741</v>
      </c>
      <c r="G454" s="275" t="s">
        <v>135</v>
      </c>
      <c r="H454" s="276">
        <v>171.316</v>
      </c>
      <c r="I454" s="277"/>
      <c r="J454" s="278">
        <f>ROUND(I454*H454,2)</f>
        <v>0</v>
      </c>
      <c r="K454" s="274" t="s">
        <v>327</v>
      </c>
      <c r="L454" s="279"/>
      <c r="M454" s="280" t="s">
        <v>19</v>
      </c>
      <c r="N454" s="281" t="s">
        <v>42</v>
      </c>
      <c r="O454" s="86"/>
      <c r="P454" s="242">
        <f>O454*H454</f>
        <v>0</v>
      </c>
      <c r="Q454" s="242">
        <v>3E-05</v>
      </c>
      <c r="R454" s="242">
        <f>Q454*H454</f>
        <v>0.00513948</v>
      </c>
      <c r="S454" s="242">
        <v>0</v>
      </c>
      <c r="T454" s="243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44" t="s">
        <v>365</v>
      </c>
      <c r="AT454" s="244" t="s">
        <v>366</v>
      </c>
      <c r="AU454" s="244" t="s">
        <v>83</v>
      </c>
      <c r="AY454" s="19" t="s">
        <v>322</v>
      </c>
      <c r="BE454" s="245">
        <f>IF(N454="základní",J454,0)</f>
        <v>0</v>
      </c>
      <c r="BF454" s="245">
        <f>IF(N454="snížená",J454,0)</f>
        <v>0</v>
      </c>
      <c r="BG454" s="245">
        <f>IF(N454="zákl. přenesená",J454,0)</f>
        <v>0</v>
      </c>
      <c r="BH454" s="245">
        <f>IF(N454="sníž. přenesená",J454,0)</f>
        <v>0</v>
      </c>
      <c r="BI454" s="245">
        <f>IF(N454="nulová",J454,0)</f>
        <v>0</v>
      </c>
      <c r="BJ454" s="19" t="s">
        <v>83</v>
      </c>
      <c r="BK454" s="245">
        <f>ROUND(I454*H454,2)</f>
        <v>0</v>
      </c>
      <c r="BL454" s="19" t="s">
        <v>328</v>
      </c>
      <c r="BM454" s="244" t="s">
        <v>742</v>
      </c>
    </row>
    <row r="455" spans="1:47" s="2" customFormat="1" ht="12">
      <c r="A455" s="40"/>
      <c r="B455" s="41"/>
      <c r="C455" s="42"/>
      <c r="D455" s="246" t="s">
        <v>330</v>
      </c>
      <c r="E455" s="42"/>
      <c r="F455" s="247" t="s">
        <v>741</v>
      </c>
      <c r="G455" s="42"/>
      <c r="H455" s="42"/>
      <c r="I455" s="150"/>
      <c r="J455" s="42"/>
      <c r="K455" s="42"/>
      <c r="L455" s="46"/>
      <c r="M455" s="248"/>
      <c r="N455" s="249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330</v>
      </c>
      <c r="AU455" s="19" t="s">
        <v>83</v>
      </c>
    </row>
    <row r="456" spans="1:51" s="15" customFormat="1" ht="12">
      <c r="A456" s="15"/>
      <c r="B456" s="283"/>
      <c r="C456" s="284"/>
      <c r="D456" s="246" t="s">
        <v>332</v>
      </c>
      <c r="E456" s="285" t="s">
        <v>19</v>
      </c>
      <c r="F456" s="286" t="s">
        <v>697</v>
      </c>
      <c r="G456" s="284"/>
      <c r="H456" s="285" t="s">
        <v>19</v>
      </c>
      <c r="I456" s="287"/>
      <c r="J456" s="284"/>
      <c r="K456" s="284"/>
      <c r="L456" s="288"/>
      <c r="M456" s="289"/>
      <c r="N456" s="290"/>
      <c r="O456" s="290"/>
      <c r="P456" s="290"/>
      <c r="Q456" s="290"/>
      <c r="R456" s="290"/>
      <c r="S456" s="290"/>
      <c r="T456" s="29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92" t="s">
        <v>332</v>
      </c>
      <c r="AU456" s="292" t="s">
        <v>83</v>
      </c>
      <c r="AV456" s="15" t="s">
        <v>77</v>
      </c>
      <c r="AW456" s="15" t="s">
        <v>32</v>
      </c>
      <c r="AX456" s="15" t="s">
        <v>70</v>
      </c>
      <c r="AY456" s="292" t="s">
        <v>322</v>
      </c>
    </row>
    <row r="457" spans="1:51" s="13" customFormat="1" ht="12">
      <c r="A457" s="13"/>
      <c r="B457" s="250"/>
      <c r="C457" s="251"/>
      <c r="D457" s="246" t="s">
        <v>332</v>
      </c>
      <c r="E457" s="252" t="s">
        <v>19</v>
      </c>
      <c r="F457" s="253" t="s">
        <v>698</v>
      </c>
      <c r="G457" s="251"/>
      <c r="H457" s="254">
        <v>24.1</v>
      </c>
      <c r="I457" s="255"/>
      <c r="J457" s="251"/>
      <c r="K457" s="251"/>
      <c r="L457" s="256"/>
      <c r="M457" s="257"/>
      <c r="N457" s="258"/>
      <c r="O457" s="258"/>
      <c r="P457" s="258"/>
      <c r="Q457" s="258"/>
      <c r="R457" s="258"/>
      <c r="S457" s="258"/>
      <c r="T457" s="25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0" t="s">
        <v>332</v>
      </c>
      <c r="AU457" s="260" t="s">
        <v>83</v>
      </c>
      <c r="AV457" s="13" t="s">
        <v>83</v>
      </c>
      <c r="AW457" s="13" t="s">
        <v>32</v>
      </c>
      <c r="AX457" s="13" t="s">
        <v>70</v>
      </c>
      <c r="AY457" s="260" t="s">
        <v>322</v>
      </c>
    </row>
    <row r="458" spans="1:51" s="13" customFormat="1" ht="12">
      <c r="A458" s="13"/>
      <c r="B458" s="250"/>
      <c r="C458" s="251"/>
      <c r="D458" s="246" t="s">
        <v>332</v>
      </c>
      <c r="E458" s="252" t="s">
        <v>19</v>
      </c>
      <c r="F458" s="253" t="s">
        <v>699</v>
      </c>
      <c r="G458" s="251"/>
      <c r="H458" s="254">
        <v>30.54</v>
      </c>
      <c r="I458" s="255"/>
      <c r="J458" s="251"/>
      <c r="K458" s="251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332</v>
      </c>
      <c r="AU458" s="260" t="s">
        <v>83</v>
      </c>
      <c r="AV458" s="13" t="s">
        <v>83</v>
      </c>
      <c r="AW458" s="13" t="s">
        <v>32</v>
      </c>
      <c r="AX458" s="13" t="s">
        <v>70</v>
      </c>
      <c r="AY458" s="260" t="s">
        <v>322</v>
      </c>
    </row>
    <row r="459" spans="1:51" s="13" customFormat="1" ht="12">
      <c r="A459" s="13"/>
      <c r="B459" s="250"/>
      <c r="C459" s="251"/>
      <c r="D459" s="246" t="s">
        <v>332</v>
      </c>
      <c r="E459" s="252" t="s">
        <v>19</v>
      </c>
      <c r="F459" s="253" t="s">
        <v>700</v>
      </c>
      <c r="G459" s="251"/>
      <c r="H459" s="254">
        <v>4.5</v>
      </c>
      <c r="I459" s="255"/>
      <c r="J459" s="251"/>
      <c r="K459" s="251"/>
      <c r="L459" s="256"/>
      <c r="M459" s="257"/>
      <c r="N459" s="258"/>
      <c r="O459" s="258"/>
      <c r="P459" s="258"/>
      <c r="Q459" s="258"/>
      <c r="R459" s="258"/>
      <c r="S459" s="258"/>
      <c r="T459" s="25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0" t="s">
        <v>332</v>
      </c>
      <c r="AU459" s="260" t="s">
        <v>83</v>
      </c>
      <c r="AV459" s="13" t="s">
        <v>83</v>
      </c>
      <c r="AW459" s="13" t="s">
        <v>32</v>
      </c>
      <c r="AX459" s="13" t="s">
        <v>70</v>
      </c>
      <c r="AY459" s="260" t="s">
        <v>322</v>
      </c>
    </row>
    <row r="460" spans="1:51" s="16" customFormat="1" ht="12">
      <c r="A460" s="16"/>
      <c r="B460" s="293"/>
      <c r="C460" s="294"/>
      <c r="D460" s="246" t="s">
        <v>332</v>
      </c>
      <c r="E460" s="295" t="s">
        <v>19</v>
      </c>
      <c r="F460" s="296" t="s">
        <v>480</v>
      </c>
      <c r="G460" s="294"/>
      <c r="H460" s="297">
        <v>59.14</v>
      </c>
      <c r="I460" s="298"/>
      <c r="J460" s="294"/>
      <c r="K460" s="294"/>
      <c r="L460" s="299"/>
      <c r="M460" s="300"/>
      <c r="N460" s="301"/>
      <c r="O460" s="301"/>
      <c r="P460" s="301"/>
      <c r="Q460" s="301"/>
      <c r="R460" s="301"/>
      <c r="S460" s="301"/>
      <c r="T460" s="302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303" t="s">
        <v>332</v>
      </c>
      <c r="AU460" s="303" t="s">
        <v>83</v>
      </c>
      <c r="AV460" s="16" t="s">
        <v>93</v>
      </c>
      <c r="AW460" s="16" t="s">
        <v>32</v>
      </c>
      <c r="AX460" s="16" t="s">
        <v>70</v>
      </c>
      <c r="AY460" s="303" t="s">
        <v>322</v>
      </c>
    </row>
    <row r="461" spans="1:51" s="15" customFormat="1" ht="12">
      <c r="A461" s="15"/>
      <c r="B461" s="283"/>
      <c r="C461" s="284"/>
      <c r="D461" s="246" t="s">
        <v>332</v>
      </c>
      <c r="E461" s="285" t="s">
        <v>19</v>
      </c>
      <c r="F461" s="286" t="s">
        <v>701</v>
      </c>
      <c r="G461" s="284"/>
      <c r="H461" s="285" t="s">
        <v>19</v>
      </c>
      <c r="I461" s="287"/>
      <c r="J461" s="284"/>
      <c r="K461" s="284"/>
      <c r="L461" s="288"/>
      <c r="M461" s="289"/>
      <c r="N461" s="290"/>
      <c r="O461" s="290"/>
      <c r="P461" s="290"/>
      <c r="Q461" s="290"/>
      <c r="R461" s="290"/>
      <c r="S461" s="290"/>
      <c r="T461" s="291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92" t="s">
        <v>332</v>
      </c>
      <c r="AU461" s="292" t="s">
        <v>83</v>
      </c>
      <c r="AV461" s="15" t="s">
        <v>77</v>
      </c>
      <c r="AW461" s="15" t="s">
        <v>32</v>
      </c>
      <c r="AX461" s="15" t="s">
        <v>70</v>
      </c>
      <c r="AY461" s="292" t="s">
        <v>322</v>
      </c>
    </row>
    <row r="462" spans="1:51" s="13" customFormat="1" ht="12">
      <c r="A462" s="13"/>
      <c r="B462" s="250"/>
      <c r="C462" s="251"/>
      <c r="D462" s="246" t="s">
        <v>332</v>
      </c>
      <c r="E462" s="252" t="s">
        <v>19</v>
      </c>
      <c r="F462" s="253" t="s">
        <v>702</v>
      </c>
      <c r="G462" s="251"/>
      <c r="H462" s="254">
        <v>4.23</v>
      </c>
      <c r="I462" s="255"/>
      <c r="J462" s="251"/>
      <c r="K462" s="251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332</v>
      </c>
      <c r="AU462" s="260" t="s">
        <v>83</v>
      </c>
      <c r="AV462" s="13" t="s">
        <v>83</v>
      </c>
      <c r="AW462" s="13" t="s">
        <v>32</v>
      </c>
      <c r="AX462" s="13" t="s">
        <v>70</v>
      </c>
      <c r="AY462" s="260" t="s">
        <v>322</v>
      </c>
    </row>
    <row r="463" spans="1:51" s="13" customFormat="1" ht="12">
      <c r="A463" s="13"/>
      <c r="B463" s="250"/>
      <c r="C463" s="251"/>
      <c r="D463" s="246" t="s">
        <v>332</v>
      </c>
      <c r="E463" s="252" t="s">
        <v>19</v>
      </c>
      <c r="F463" s="253" t="s">
        <v>703</v>
      </c>
      <c r="G463" s="251"/>
      <c r="H463" s="254">
        <v>41.2</v>
      </c>
      <c r="I463" s="255"/>
      <c r="J463" s="251"/>
      <c r="K463" s="251"/>
      <c r="L463" s="256"/>
      <c r="M463" s="257"/>
      <c r="N463" s="258"/>
      <c r="O463" s="258"/>
      <c r="P463" s="258"/>
      <c r="Q463" s="258"/>
      <c r="R463" s="258"/>
      <c r="S463" s="258"/>
      <c r="T463" s="25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0" t="s">
        <v>332</v>
      </c>
      <c r="AU463" s="260" t="s">
        <v>83</v>
      </c>
      <c r="AV463" s="13" t="s">
        <v>83</v>
      </c>
      <c r="AW463" s="13" t="s">
        <v>32</v>
      </c>
      <c r="AX463" s="13" t="s">
        <v>70</v>
      </c>
      <c r="AY463" s="260" t="s">
        <v>322</v>
      </c>
    </row>
    <row r="464" spans="1:51" s="13" customFormat="1" ht="12">
      <c r="A464" s="13"/>
      <c r="B464" s="250"/>
      <c r="C464" s="251"/>
      <c r="D464" s="246" t="s">
        <v>332</v>
      </c>
      <c r="E464" s="252" t="s">
        <v>19</v>
      </c>
      <c r="F464" s="253" t="s">
        <v>704</v>
      </c>
      <c r="G464" s="251"/>
      <c r="H464" s="254">
        <v>44.4</v>
      </c>
      <c r="I464" s="255"/>
      <c r="J464" s="251"/>
      <c r="K464" s="251"/>
      <c r="L464" s="256"/>
      <c r="M464" s="257"/>
      <c r="N464" s="258"/>
      <c r="O464" s="258"/>
      <c r="P464" s="258"/>
      <c r="Q464" s="258"/>
      <c r="R464" s="258"/>
      <c r="S464" s="258"/>
      <c r="T464" s="25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0" t="s">
        <v>332</v>
      </c>
      <c r="AU464" s="260" t="s">
        <v>83</v>
      </c>
      <c r="AV464" s="13" t="s">
        <v>83</v>
      </c>
      <c r="AW464" s="13" t="s">
        <v>32</v>
      </c>
      <c r="AX464" s="13" t="s">
        <v>70</v>
      </c>
      <c r="AY464" s="260" t="s">
        <v>322</v>
      </c>
    </row>
    <row r="465" spans="1:51" s="16" customFormat="1" ht="12">
      <c r="A465" s="16"/>
      <c r="B465" s="293"/>
      <c r="C465" s="294"/>
      <c r="D465" s="246" t="s">
        <v>332</v>
      </c>
      <c r="E465" s="295" t="s">
        <v>19</v>
      </c>
      <c r="F465" s="296" t="s">
        <v>480</v>
      </c>
      <c r="G465" s="294"/>
      <c r="H465" s="297">
        <v>89.83</v>
      </c>
      <c r="I465" s="298"/>
      <c r="J465" s="294"/>
      <c r="K465" s="294"/>
      <c r="L465" s="299"/>
      <c r="M465" s="300"/>
      <c r="N465" s="301"/>
      <c r="O465" s="301"/>
      <c r="P465" s="301"/>
      <c r="Q465" s="301"/>
      <c r="R465" s="301"/>
      <c r="S465" s="301"/>
      <c r="T465" s="302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303" t="s">
        <v>332</v>
      </c>
      <c r="AU465" s="303" t="s">
        <v>83</v>
      </c>
      <c r="AV465" s="16" t="s">
        <v>93</v>
      </c>
      <c r="AW465" s="16" t="s">
        <v>32</v>
      </c>
      <c r="AX465" s="16" t="s">
        <v>70</v>
      </c>
      <c r="AY465" s="303" t="s">
        <v>322</v>
      </c>
    </row>
    <row r="466" spans="1:51" s="14" customFormat="1" ht="12">
      <c r="A466" s="14"/>
      <c r="B466" s="261"/>
      <c r="C466" s="262"/>
      <c r="D466" s="246" t="s">
        <v>332</v>
      </c>
      <c r="E466" s="263" t="s">
        <v>19</v>
      </c>
      <c r="F466" s="264" t="s">
        <v>336</v>
      </c>
      <c r="G466" s="262"/>
      <c r="H466" s="265">
        <v>148.97</v>
      </c>
      <c r="I466" s="266"/>
      <c r="J466" s="262"/>
      <c r="K466" s="262"/>
      <c r="L466" s="267"/>
      <c r="M466" s="268"/>
      <c r="N466" s="269"/>
      <c r="O466" s="269"/>
      <c r="P466" s="269"/>
      <c r="Q466" s="269"/>
      <c r="R466" s="269"/>
      <c r="S466" s="269"/>
      <c r="T466" s="27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1" t="s">
        <v>332</v>
      </c>
      <c r="AU466" s="271" t="s">
        <v>83</v>
      </c>
      <c r="AV466" s="14" t="s">
        <v>328</v>
      </c>
      <c r="AW466" s="14" t="s">
        <v>32</v>
      </c>
      <c r="AX466" s="14" t="s">
        <v>70</v>
      </c>
      <c r="AY466" s="271" t="s">
        <v>322</v>
      </c>
    </row>
    <row r="467" spans="1:51" s="13" customFormat="1" ht="12">
      <c r="A467" s="13"/>
      <c r="B467" s="250"/>
      <c r="C467" s="251"/>
      <c r="D467" s="246" t="s">
        <v>332</v>
      </c>
      <c r="E467" s="252" t="s">
        <v>19</v>
      </c>
      <c r="F467" s="253" t="s">
        <v>738</v>
      </c>
      <c r="G467" s="251"/>
      <c r="H467" s="254">
        <v>171.316</v>
      </c>
      <c r="I467" s="255"/>
      <c r="J467" s="251"/>
      <c r="K467" s="251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332</v>
      </c>
      <c r="AU467" s="260" t="s">
        <v>83</v>
      </c>
      <c r="AV467" s="13" t="s">
        <v>83</v>
      </c>
      <c r="AW467" s="13" t="s">
        <v>32</v>
      </c>
      <c r="AX467" s="13" t="s">
        <v>77</v>
      </c>
      <c r="AY467" s="260" t="s">
        <v>322</v>
      </c>
    </row>
    <row r="468" spans="1:65" s="2" customFormat="1" ht="21.75" customHeight="1">
      <c r="A468" s="40"/>
      <c r="B468" s="41"/>
      <c r="C468" s="233" t="s">
        <v>743</v>
      </c>
      <c r="D468" s="233" t="s">
        <v>324</v>
      </c>
      <c r="E468" s="234" t="s">
        <v>744</v>
      </c>
      <c r="F468" s="235" t="s">
        <v>745</v>
      </c>
      <c r="G468" s="236" t="s">
        <v>135</v>
      </c>
      <c r="H468" s="237">
        <v>115.2</v>
      </c>
      <c r="I468" s="238"/>
      <c r="J468" s="239">
        <f>ROUND(I468*H468,2)</f>
        <v>0</v>
      </c>
      <c r="K468" s="235" t="s">
        <v>532</v>
      </c>
      <c r="L468" s="46"/>
      <c r="M468" s="240" t="s">
        <v>19</v>
      </c>
      <c r="N468" s="241" t="s">
        <v>42</v>
      </c>
      <c r="O468" s="86"/>
      <c r="P468" s="242">
        <f>O468*H468</f>
        <v>0</v>
      </c>
      <c r="Q468" s="242">
        <v>0</v>
      </c>
      <c r="R468" s="242">
        <f>Q468*H468</f>
        <v>0</v>
      </c>
      <c r="S468" s="242">
        <v>0</v>
      </c>
      <c r="T468" s="243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44" t="s">
        <v>328</v>
      </c>
      <c r="AT468" s="244" t="s">
        <v>324</v>
      </c>
      <c r="AU468" s="244" t="s">
        <v>83</v>
      </c>
      <c r="AY468" s="19" t="s">
        <v>322</v>
      </c>
      <c r="BE468" s="245">
        <f>IF(N468="základní",J468,0)</f>
        <v>0</v>
      </c>
      <c r="BF468" s="245">
        <f>IF(N468="snížená",J468,0)</f>
        <v>0</v>
      </c>
      <c r="BG468" s="245">
        <f>IF(N468="zákl. přenesená",J468,0)</f>
        <v>0</v>
      </c>
      <c r="BH468" s="245">
        <f>IF(N468="sníž. přenesená",J468,0)</f>
        <v>0</v>
      </c>
      <c r="BI468" s="245">
        <f>IF(N468="nulová",J468,0)</f>
        <v>0</v>
      </c>
      <c r="BJ468" s="19" t="s">
        <v>83</v>
      </c>
      <c r="BK468" s="245">
        <f>ROUND(I468*H468,2)</f>
        <v>0</v>
      </c>
      <c r="BL468" s="19" t="s">
        <v>328</v>
      </c>
      <c r="BM468" s="244" t="s">
        <v>746</v>
      </c>
    </row>
    <row r="469" spans="1:47" s="2" customFormat="1" ht="12">
      <c r="A469" s="40"/>
      <c r="B469" s="41"/>
      <c r="C469" s="42"/>
      <c r="D469" s="246" t="s">
        <v>330</v>
      </c>
      <c r="E469" s="42"/>
      <c r="F469" s="247" t="s">
        <v>745</v>
      </c>
      <c r="G469" s="42"/>
      <c r="H469" s="42"/>
      <c r="I469" s="150"/>
      <c r="J469" s="42"/>
      <c r="K469" s="42"/>
      <c r="L469" s="46"/>
      <c r="M469" s="248"/>
      <c r="N469" s="249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330</v>
      </c>
      <c r="AU469" s="19" t="s">
        <v>83</v>
      </c>
    </row>
    <row r="470" spans="1:65" s="2" customFormat="1" ht="21.75" customHeight="1">
      <c r="A470" s="40"/>
      <c r="B470" s="41"/>
      <c r="C470" s="233" t="s">
        <v>747</v>
      </c>
      <c r="D470" s="233" t="s">
        <v>324</v>
      </c>
      <c r="E470" s="234" t="s">
        <v>748</v>
      </c>
      <c r="F470" s="235" t="s">
        <v>749</v>
      </c>
      <c r="G470" s="236" t="s">
        <v>750</v>
      </c>
      <c r="H470" s="237">
        <v>6</v>
      </c>
      <c r="I470" s="238"/>
      <c r="J470" s="239">
        <f>ROUND(I470*H470,2)</f>
        <v>0</v>
      </c>
      <c r="K470" s="235" t="s">
        <v>532</v>
      </c>
      <c r="L470" s="46"/>
      <c r="M470" s="240" t="s">
        <v>19</v>
      </c>
      <c r="N470" s="241" t="s">
        <v>42</v>
      </c>
      <c r="O470" s="86"/>
      <c r="P470" s="242">
        <f>O470*H470</f>
        <v>0</v>
      </c>
      <c r="Q470" s="242">
        <v>0</v>
      </c>
      <c r="R470" s="242">
        <f>Q470*H470</f>
        <v>0</v>
      </c>
      <c r="S470" s="242">
        <v>0</v>
      </c>
      <c r="T470" s="243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44" t="s">
        <v>328</v>
      </c>
      <c r="AT470" s="244" t="s">
        <v>324</v>
      </c>
      <c r="AU470" s="244" t="s">
        <v>83</v>
      </c>
      <c r="AY470" s="19" t="s">
        <v>322</v>
      </c>
      <c r="BE470" s="245">
        <f>IF(N470="základní",J470,0)</f>
        <v>0</v>
      </c>
      <c r="BF470" s="245">
        <f>IF(N470="snížená",J470,0)</f>
        <v>0</v>
      </c>
      <c r="BG470" s="245">
        <f>IF(N470="zákl. přenesená",J470,0)</f>
        <v>0</v>
      </c>
      <c r="BH470" s="245">
        <f>IF(N470="sníž. přenesená",J470,0)</f>
        <v>0</v>
      </c>
      <c r="BI470" s="245">
        <f>IF(N470="nulová",J470,0)</f>
        <v>0</v>
      </c>
      <c r="BJ470" s="19" t="s">
        <v>83</v>
      </c>
      <c r="BK470" s="245">
        <f>ROUND(I470*H470,2)</f>
        <v>0</v>
      </c>
      <c r="BL470" s="19" t="s">
        <v>328</v>
      </c>
      <c r="BM470" s="244" t="s">
        <v>751</v>
      </c>
    </row>
    <row r="471" spans="1:47" s="2" customFormat="1" ht="12">
      <c r="A471" s="40"/>
      <c r="B471" s="41"/>
      <c r="C471" s="42"/>
      <c r="D471" s="246" t="s">
        <v>330</v>
      </c>
      <c r="E471" s="42"/>
      <c r="F471" s="247" t="s">
        <v>749</v>
      </c>
      <c r="G471" s="42"/>
      <c r="H471" s="42"/>
      <c r="I471" s="150"/>
      <c r="J471" s="42"/>
      <c r="K471" s="42"/>
      <c r="L471" s="46"/>
      <c r="M471" s="248"/>
      <c r="N471" s="249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330</v>
      </c>
      <c r="AU471" s="19" t="s">
        <v>83</v>
      </c>
    </row>
    <row r="472" spans="1:65" s="2" customFormat="1" ht="21.75" customHeight="1">
      <c r="A472" s="40"/>
      <c r="B472" s="41"/>
      <c r="C472" s="233" t="s">
        <v>752</v>
      </c>
      <c r="D472" s="233" t="s">
        <v>324</v>
      </c>
      <c r="E472" s="234" t="s">
        <v>753</v>
      </c>
      <c r="F472" s="235" t="s">
        <v>754</v>
      </c>
      <c r="G472" s="236" t="s">
        <v>135</v>
      </c>
      <c r="H472" s="237">
        <v>16</v>
      </c>
      <c r="I472" s="238"/>
      <c r="J472" s="239">
        <f>ROUND(I472*H472,2)</f>
        <v>0</v>
      </c>
      <c r="K472" s="235" t="s">
        <v>532</v>
      </c>
      <c r="L472" s="46"/>
      <c r="M472" s="240" t="s">
        <v>19</v>
      </c>
      <c r="N472" s="241" t="s">
        <v>42</v>
      </c>
      <c r="O472" s="86"/>
      <c r="P472" s="242">
        <f>O472*H472</f>
        <v>0</v>
      </c>
      <c r="Q472" s="242">
        <v>0</v>
      </c>
      <c r="R472" s="242">
        <f>Q472*H472</f>
        <v>0</v>
      </c>
      <c r="S472" s="242">
        <v>0</v>
      </c>
      <c r="T472" s="243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44" t="s">
        <v>328</v>
      </c>
      <c r="AT472" s="244" t="s">
        <v>324</v>
      </c>
      <c r="AU472" s="244" t="s">
        <v>83</v>
      </c>
      <c r="AY472" s="19" t="s">
        <v>322</v>
      </c>
      <c r="BE472" s="245">
        <f>IF(N472="základní",J472,0)</f>
        <v>0</v>
      </c>
      <c r="BF472" s="245">
        <f>IF(N472="snížená",J472,0)</f>
        <v>0</v>
      </c>
      <c r="BG472" s="245">
        <f>IF(N472="zákl. přenesená",J472,0)</f>
        <v>0</v>
      </c>
      <c r="BH472" s="245">
        <f>IF(N472="sníž. přenesená",J472,0)</f>
        <v>0</v>
      </c>
      <c r="BI472" s="245">
        <f>IF(N472="nulová",J472,0)</f>
        <v>0</v>
      </c>
      <c r="BJ472" s="19" t="s">
        <v>83</v>
      </c>
      <c r="BK472" s="245">
        <f>ROUND(I472*H472,2)</f>
        <v>0</v>
      </c>
      <c r="BL472" s="19" t="s">
        <v>328</v>
      </c>
      <c r="BM472" s="244" t="s">
        <v>755</v>
      </c>
    </row>
    <row r="473" spans="1:47" s="2" customFormat="1" ht="12">
      <c r="A473" s="40"/>
      <c r="B473" s="41"/>
      <c r="C473" s="42"/>
      <c r="D473" s="246" t="s">
        <v>330</v>
      </c>
      <c r="E473" s="42"/>
      <c r="F473" s="247" t="s">
        <v>754</v>
      </c>
      <c r="G473" s="42"/>
      <c r="H473" s="42"/>
      <c r="I473" s="150"/>
      <c r="J473" s="42"/>
      <c r="K473" s="42"/>
      <c r="L473" s="46"/>
      <c r="M473" s="248"/>
      <c r="N473" s="249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330</v>
      </c>
      <c r="AU473" s="19" t="s">
        <v>83</v>
      </c>
    </row>
    <row r="474" spans="1:65" s="2" customFormat="1" ht="21.75" customHeight="1">
      <c r="A474" s="40"/>
      <c r="B474" s="41"/>
      <c r="C474" s="233" t="s">
        <v>756</v>
      </c>
      <c r="D474" s="233" t="s">
        <v>324</v>
      </c>
      <c r="E474" s="234" t="s">
        <v>757</v>
      </c>
      <c r="F474" s="235" t="s">
        <v>758</v>
      </c>
      <c r="G474" s="236" t="s">
        <v>750</v>
      </c>
      <c r="H474" s="237">
        <v>2</v>
      </c>
      <c r="I474" s="238"/>
      <c r="J474" s="239">
        <f>ROUND(I474*H474,2)</f>
        <v>0</v>
      </c>
      <c r="K474" s="235" t="s">
        <v>532</v>
      </c>
      <c r="L474" s="46"/>
      <c r="M474" s="240" t="s">
        <v>19</v>
      </c>
      <c r="N474" s="241" t="s">
        <v>42</v>
      </c>
      <c r="O474" s="86"/>
      <c r="P474" s="242">
        <f>O474*H474</f>
        <v>0</v>
      </c>
      <c r="Q474" s="242">
        <v>0</v>
      </c>
      <c r="R474" s="242">
        <f>Q474*H474</f>
        <v>0</v>
      </c>
      <c r="S474" s="242">
        <v>0</v>
      </c>
      <c r="T474" s="243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44" t="s">
        <v>328</v>
      </c>
      <c r="AT474" s="244" t="s">
        <v>324</v>
      </c>
      <c r="AU474" s="244" t="s">
        <v>83</v>
      </c>
      <c r="AY474" s="19" t="s">
        <v>322</v>
      </c>
      <c r="BE474" s="245">
        <f>IF(N474="základní",J474,0)</f>
        <v>0</v>
      </c>
      <c r="BF474" s="245">
        <f>IF(N474="snížená",J474,0)</f>
        <v>0</v>
      </c>
      <c r="BG474" s="245">
        <f>IF(N474="zákl. přenesená",J474,0)</f>
        <v>0</v>
      </c>
      <c r="BH474" s="245">
        <f>IF(N474="sníž. přenesená",J474,0)</f>
        <v>0</v>
      </c>
      <c r="BI474" s="245">
        <f>IF(N474="nulová",J474,0)</f>
        <v>0</v>
      </c>
      <c r="BJ474" s="19" t="s">
        <v>83</v>
      </c>
      <c r="BK474" s="245">
        <f>ROUND(I474*H474,2)</f>
        <v>0</v>
      </c>
      <c r="BL474" s="19" t="s">
        <v>328</v>
      </c>
      <c r="BM474" s="244" t="s">
        <v>759</v>
      </c>
    </row>
    <row r="475" spans="1:47" s="2" customFormat="1" ht="12">
      <c r="A475" s="40"/>
      <c r="B475" s="41"/>
      <c r="C475" s="42"/>
      <c r="D475" s="246" t="s">
        <v>330</v>
      </c>
      <c r="E475" s="42"/>
      <c r="F475" s="247" t="s">
        <v>758</v>
      </c>
      <c r="G475" s="42"/>
      <c r="H475" s="42"/>
      <c r="I475" s="150"/>
      <c r="J475" s="42"/>
      <c r="K475" s="42"/>
      <c r="L475" s="46"/>
      <c r="M475" s="248"/>
      <c r="N475" s="249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330</v>
      </c>
      <c r="AU475" s="19" t="s">
        <v>83</v>
      </c>
    </row>
    <row r="476" spans="1:65" s="2" customFormat="1" ht="21.75" customHeight="1">
      <c r="A476" s="40"/>
      <c r="B476" s="41"/>
      <c r="C476" s="233" t="s">
        <v>760</v>
      </c>
      <c r="D476" s="233" t="s">
        <v>324</v>
      </c>
      <c r="E476" s="234" t="s">
        <v>761</v>
      </c>
      <c r="F476" s="235" t="s">
        <v>762</v>
      </c>
      <c r="G476" s="236" t="s">
        <v>750</v>
      </c>
      <c r="H476" s="237">
        <v>4</v>
      </c>
      <c r="I476" s="238"/>
      <c r="J476" s="239">
        <f>ROUND(I476*H476,2)</f>
        <v>0</v>
      </c>
      <c r="K476" s="235" t="s">
        <v>532</v>
      </c>
      <c r="L476" s="46"/>
      <c r="M476" s="240" t="s">
        <v>19</v>
      </c>
      <c r="N476" s="241" t="s">
        <v>42</v>
      </c>
      <c r="O476" s="86"/>
      <c r="P476" s="242">
        <f>O476*H476</f>
        <v>0</v>
      </c>
      <c r="Q476" s="242">
        <v>0</v>
      </c>
      <c r="R476" s="242">
        <f>Q476*H476</f>
        <v>0</v>
      </c>
      <c r="S476" s="242">
        <v>0</v>
      </c>
      <c r="T476" s="243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44" t="s">
        <v>328</v>
      </c>
      <c r="AT476" s="244" t="s">
        <v>324</v>
      </c>
      <c r="AU476" s="244" t="s">
        <v>83</v>
      </c>
      <c r="AY476" s="19" t="s">
        <v>322</v>
      </c>
      <c r="BE476" s="245">
        <f>IF(N476="základní",J476,0)</f>
        <v>0</v>
      </c>
      <c r="BF476" s="245">
        <f>IF(N476="snížená",J476,0)</f>
        <v>0</v>
      </c>
      <c r="BG476" s="245">
        <f>IF(N476="zákl. přenesená",J476,0)</f>
        <v>0</v>
      </c>
      <c r="BH476" s="245">
        <f>IF(N476="sníž. přenesená",J476,0)</f>
        <v>0</v>
      </c>
      <c r="BI476" s="245">
        <f>IF(N476="nulová",J476,0)</f>
        <v>0</v>
      </c>
      <c r="BJ476" s="19" t="s">
        <v>83</v>
      </c>
      <c r="BK476" s="245">
        <f>ROUND(I476*H476,2)</f>
        <v>0</v>
      </c>
      <c r="BL476" s="19" t="s">
        <v>328</v>
      </c>
      <c r="BM476" s="244" t="s">
        <v>763</v>
      </c>
    </row>
    <row r="477" spans="1:47" s="2" customFormat="1" ht="12">
      <c r="A477" s="40"/>
      <c r="B477" s="41"/>
      <c r="C477" s="42"/>
      <c r="D477" s="246" t="s">
        <v>330</v>
      </c>
      <c r="E477" s="42"/>
      <c r="F477" s="247" t="s">
        <v>762</v>
      </c>
      <c r="G477" s="42"/>
      <c r="H477" s="42"/>
      <c r="I477" s="150"/>
      <c r="J477" s="42"/>
      <c r="K477" s="42"/>
      <c r="L477" s="46"/>
      <c r="M477" s="248"/>
      <c r="N477" s="249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330</v>
      </c>
      <c r="AU477" s="19" t="s">
        <v>83</v>
      </c>
    </row>
    <row r="478" spans="1:65" s="2" customFormat="1" ht="21.75" customHeight="1">
      <c r="A478" s="40"/>
      <c r="B478" s="41"/>
      <c r="C478" s="233" t="s">
        <v>764</v>
      </c>
      <c r="D478" s="233" t="s">
        <v>324</v>
      </c>
      <c r="E478" s="234" t="s">
        <v>765</v>
      </c>
      <c r="F478" s="235" t="s">
        <v>766</v>
      </c>
      <c r="G478" s="236" t="s">
        <v>750</v>
      </c>
      <c r="H478" s="237">
        <v>2</v>
      </c>
      <c r="I478" s="238"/>
      <c r="J478" s="239">
        <f>ROUND(I478*H478,2)</f>
        <v>0</v>
      </c>
      <c r="K478" s="235" t="s">
        <v>532</v>
      </c>
      <c r="L478" s="46"/>
      <c r="M478" s="240" t="s">
        <v>19</v>
      </c>
      <c r="N478" s="241" t="s">
        <v>42</v>
      </c>
      <c r="O478" s="86"/>
      <c r="P478" s="242">
        <f>O478*H478</f>
        <v>0</v>
      </c>
      <c r="Q478" s="242">
        <v>0</v>
      </c>
      <c r="R478" s="242">
        <f>Q478*H478</f>
        <v>0</v>
      </c>
      <c r="S478" s="242">
        <v>0</v>
      </c>
      <c r="T478" s="243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44" t="s">
        <v>328</v>
      </c>
      <c r="AT478" s="244" t="s">
        <v>324</v>
      </c>
      <c r="AU478" s="244" t="s">
        <v>83</v>
      </c>
      <c r="AY478" s="19" t="s">
        <v>322</v>
      </c>
      <c r="BE478" s="245">
        <f>IF(N478="základní",J478,0)</f>
        <v>0</v>
      </c>
      <c r="BF478" s="245">
        <f>IF(N478="snížená",J478,0)</f>
        <v>0</v>
      </c>
      <c r="BG478" s="245">
        <f>IF(N478="zákl. přenesená",J478,0)</f>
        <v>0</v>
      </c>
      <c r="BH478" s="245">
        <f>IF(N478="sníž. přenesená",J478,0)</f>
        <v>0</v>
      </c>
      <c r="BI478" s="245">
        <f>IF(N478="nulová",J478,0)</f>
        <v>0</v>
      </c>
      <c r="BJ478" s="19" t="s">
        <v>83</v>
      </c>
      <c r="BK478" s="245">
        <f>ROUND(I478*H478,2)</f>
        <v>0</v>
      </c>
      <c r="BL478" s="19" t="s">
        <v>328</v>
      </c>
      <c r="BM478" s="244" t="s">
        <v>767</v>
      </c>
    </row>
    <row r="479" spans="1:47" s="2" customFormat="1" ht="12">
      <c r="A479" s="40"/>
      <c r="B479" s="41"/>
      <c r="C479" s="42"/>
      <c r="D479" s="246" t="s">
        <v>330</v>
      </c>
      <c r="E479" s="42"/>
      <c r="F479" s="247" t="s">
        <v>766</v>
      </c>
      <c r="G479" s="42"/>
      <c r="H479" s="42"/>
      <c r="I479" s="150"/>
      <c r="J479" s="42"/>
      <c r="K479" s="42"/>
      <c r="L479" s="46"/>
      <c r="M479" s="248"/>
      <c r="N479" s="249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330</v>
      </c>
      <c r="AU479" s="19" t="s">
        <v>83</v>
      </c>
    </row>
    <row r="480" spans="1:65" s="2" customFormat="1" ht="21.75" customHeight="1">
      <c r="A480" s="40"/>
      <c r="B480" s="41"/>
      <c r="C480" s="233" t="s">
        <v>768</v>
      </c>
      <c r="D480" s="233" t="s">
        <v>324</v>
      </c>
      <c r="E480" s="234" t="s">
        <v>769</v>
      </c>
      <c r="F480" s="235" t="s">
        <v>770</v>
      </c>
      <c r="G480" s="236" t="s">
        <v>750</v>
      </c>
      <c r="H480" s="237">
        <v>4</v>
      </c>
      <c r="I480" s="238"/>
      <c r="J480" s="239">
        <f>ROUND(I480*H480,2)</f>
        <v>0</v>
      </c>
      <c r="K480" s="235" t="s">
        <v>532</v>
      </c>
      <c r="L480" s="46"/>
      <c r="M480" s="240" t="s">
        <v>19</v>
      </c>
      <c r="N480" s="241" t="s">
        <v>42</v>
      </c>
      <c r="O480" s="86"/>
      <c r="P480" s="242">
        <f>O480*H480</f>
        <v>0</v>
      </c>
      <c r="Q480" s="242">
        <v>0</v>
      </c>
      <c r="R480" s="242">
        <f>Q480*H480</f>
        <v>0</v>
      </c>
      <c r="S480" s="242">
        <v>0</v>
      </c>
      <c r="T480" s="243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44" t="s">
        <v>328</v>
      </c>
      <c r="AT480" s="244" t="s">
        <v>324</v>
      </c>
      <c r="AU480" s="244" t="s">
        <v>83</v>
      </c>
      <c r="AY480" s="19" t="s">
        <v>322</v>
      </c>
      <c r="BE480" s="245">
        <f>IF(N480="základní",J480,0)</f>
        <v>0</v>
      </c>
      <c r="BF480" s="245">
        <f>IF(N480="snížená",J480,0)</f>
        <v>0</v>
      </c>
      <c r="BG480" s="245">
        <f>IF(N480="zákl. přenesená",J480,0)</f>
        <v>0</v>
      </c>
      <c r="BH480" s="245">
        <f>IF(N480="sníž. přenesená",J480,0)</f>
        <v>0</v>
      </c>
      <c r="BI480" s="245">
        <f>IF(N480="nulová",J480,0)</f>
        <v>0</v>
      </c>
      <c r="BJ480" s="19" t="s">
        <v>83</v>
      </c>
      <c r="BK480" s="245">
        <f>ROUND(I480*H480,2)</f>
        <v>0</v>
      </c>
      <c r="BL480" s="19" t="s">
        <v>328</v>
      </c>
      <c r="BM480" s="244" t="s">
        <v>771</v>
      </c>
    </row>
    <row r="481" spans="1:47" s="2" customFormat="1" ht="12">
      <c r="A481" s="40"/>
      <c r="B481" s="41"/>
      <c r="C481" s="42"/>
      <c r="D481" s="246" t="s">
        <v>330</v>
      </c>
      <c r="E481" s="42"/>
      <c r="F481" s="247" t="s">
        <v>770</v>
      </c>
      <c r="G481" s="42"/>
      <c r="H481" s="42"/>
      <c r="I481" s="150"/>
      <c r="J481" s="42"/>
      <c r="K481" s="42"/>
      <c r="L481" s="46"/>
      <c r="M481" s="248"/>
      <c r="N481" s="249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330</v>
      </c>
      <c r="AU481" s="19" t="s">
        <v>83</v>
      </c>
    </row>
    <row r="482" spans="1:65" s="2" customFormat="1" ht="21.75" customHeight="1">
      <c r="A482" s="40"/>
      <c r="B482" s="41"/>
      <c r="C482" s="233" t="s">
        <v>772</v>
      </c>
      <c r="D482" s="233" t="s">
        <v>324</v>
      </c>
      <c r="E482" s="234" t="s">
        <v>773</v>
      </c>
      <c r="F482" s="235" t="s">
        <v>774</v>
      </c>
      <c r="G482" s="236" t="s">
        <v>750</v>
      </c>
      <c r="H482" s="237">
        <v>4</v>
      </c>
      <c r="I482" s="238"/>
      <c r="J482" s="239">
        <f>ROUND(I482*H482,2)</f>
        <v>0</v>
      </c>
      <c r="K482" s="235" t="s">
        <v>532</v>
      </c>
      <c r="L482" s="46"/>
      <c r="M482" s="240" t="s">
        <v>19</v>
      </c>
      <c r="N482" s="241" t="s">
        <v>42</v>
      </c>
      <c r="O482" s="86"/>
      <c r="P482" s="242">
        <f>O482*H482</f>
        <v>0</v>
      </c>
      <c r="Q482" s="242">
        <v>0</v>
      </c>
      <c r="R482" s="242">
        <f>Q482*H482</f>
        <v>0</v>
      </c>
      <c r="S482" s="242">
        <v>0</v>
      </c>
      <c r="T482" s="243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44" t="s">
        <v>328</v>
      </c>
      <c r="AT482" s="244" t="s">
        <v>324</v>
      </c>
      <c r="AU482" s="244" t="s">
        <v>83</v>
      </c>
      <c r="AY482" s="19" t="s">
        <v>322</v>
      </c>
      <c r="BE482" s="245">
        <f>IF(N482="základní",J482,0)</f>
        <v>0</v>
      </c>
      <c r="BF482" s="245">
        <f>IF(N482="snížená",J482,0)</f>
        <v>0</v>
      </c>
      <c r="BG482" s="245">
        <f>IF(N482="zákl. přenesená",J482,0)</f>
        <v>0</v>
      </c>
      <c r="BH482" s="245">
        <f>IF(N482="sníž. přenesená",J482,0)</f>
        <v>0</v>
      </c>
      <c r="BI482" s="245">
        <f>IF(N482="nulová",J482,0)</f>
        <v>0</v>
      </c>
      <c r="BJ482" s="19" t="s">
        <v>83</v>
      </c>
      <c r="BK482" s="245">
        <f>ROUND(I482*H482,2)</f>
        <v>0</v>
      </c>
      <c r="BL482" s="19" t="s">
        <v>328</v>
      </c>
      <c r="BM482" s="244" t="s">
        <v>775</v>
      </c>
    </row>
    <row r="483" spans="1:47" s="2" customFormat="1" ht="12">
      <c r="A483" s="40"/>
      <c r="B483" s="41"/>
      <c r="C483" s="42"/>
      <c r="D483" s="246" t="s">
        <v>330</v>
      </c>
      <c r="E483" s="42"/>
      <c r="F483" s="247" t="s">
        <v>774</v>
      </c>
      <c r="G483" s="42"/>
      <c r="H483" s="42"/>
      <c r="I483" s="150"/>
      <c r="J483" s="42"/>
      <c r="K483" s="42"/>
      <c r="L483" s="46"/>
      <c r="M483" s="248"/>
      <c r="N483" s="249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330</v>
      </c>
      <c r="AU483" s="19" t="s">
        <v>83</v>
      </c>
    </row>
    <row r="484" spans="1:65" s="2" customFormat="1" ht="21.75" customHeight="1">
      <c r="A484" s="40"/>
      <c r="B484" s="41"/>
      <c r="C484" s="233" t="s">
        <v>776</v>
      </c>
      <c r="D484" s="233" t="s">
        <v>324</v>
      </c>
      <c r="E484" s="234" t="s">
        <v>777</v>
      </c>
      <c r="F484" s="235" t="s">
        <v>778</v>
      </c>
      <c r="G484" s="236" t="s">
        <v>135</v>
      </c>
      <c r="H484" s="237">
        <v>15</v>
      </c>
      <c r="I484" s="238"/>
      <c r="J484" s="239">
        <f>ROUND(I484*H484,2)</f>
        <v>0</v>
      </c>
      <c r="K484" s="235" t="s">
        <v>532</v>
      </c>
      <c r="L484" s="46"/>
      <c r="M484" s="240" t="s">
        <v>19</v>
      </c>
      <c r="N484" s="241" t="s">
        <v>42</v>
      </c>
      <c r="O484" s="86"/>
      <c r="P484" s="242">
        <f>O484*H484</f>
        <v>0</v>
      </c>
      <c r="Q484" s="242">
        <v>0</v>
      </c>
      <c r="R484" s="242">
        <f>Q484*H484</f>
        <v>0</v>
      </c>
      <c r="S484" s="242">
        <v>0</v>
      </c>
      <c r="T484" s="243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44" t="s">
        <v>328</v>
      </c>
      <c r="AT484" s="244" t="s">
        <v>324</v>
      </c>
      <c r="AU484" s="244" t="s">
        <v>83</v>
      </c>
      <c r="AY484" s="19" t="s">
        <v>322</v>
      </c>
      <c r="BE484" s="245">
        <f>IF(N484="základní",J484,0)</f>
        <v>0</v>
      </c>
      <c r="BF484" s="245">
        <f>IF(N484="snížená",J484,0)</f>
        <v>0</v>
      </c>
      <c r="BG484" s="245">
        <f>IF(N484="zákl. přenesená",J484,0)</f>
        <v>0</v>
      </c>
      <c r="BH484" s="245">
        <f>IF(N484="sníž. přenesená",J484,0)</f>
        <v>0</v>
      </c>
      <c r="BI484" s="245">
        <f>IF(N484="nulová",J484,0)</f>
        <v>0</v>
      </c>
      <c r="BJ484" s="19" t="s">
        <v>83</v>
      </c>
      <c r="BK484" s="245">
        <f>ROUND(I484*H484,2)</f>
        <v>0</v>
      </c>
      <c r="BL484" s="19" t="s">
        <v>328</v>
      </c>
      <c r="BM484" s="244" t="s">
        <v>779</v>
      </c>
    </row>
    <row r="485" spans="1:47" s="2" customFormat="1" ht="12">
      <c r="A485" s="40"/>
      <c r="B485" s="41"/>
      <c r="C485" s="42"/>
      <c r="D485" s="246" t="s">
        <v>330</v>
      </c>
      <c r="E485" s="42"/>
      <c r="F485" s="247" t="s">
        <v>778</v>
      </c>
      <c r="G485" s="42"/>
      <c r="H485" s="42"/>
      <c r="I485" s="150"/>
      <c r="J485" s="42"/>
      <c r="K485" s="42"/>
      <c r="L485" s="46"/>
      <c r="M485" s="248"/>
      <c r="N485" s="249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330</v>
      </c>
      <c r="AU485" s="19" t="s">
        <v>83</v>
      </c>
    </row>
    <row r="486" spans="1:65" s="2" customFormat="1" ht="21.75" customHeight="1">
      <c r="A486" s="40"/>
      <c r="B486" s="41"/>
      <c r="C486" s="233" t="s">
        <v>186</v>
      </c>
      <c r="D486" s="233" t="s">
        <v>324</v>
      </c>
      <c r="E486" s="234" t="s">
        <v>780</v>
      </c>
      <c r="F486" s="235" t="s">
        <v>781</v>
      </c>
      <c r="G486" s="236" t="s">
        <v>128</v>
      </c>
      <c r="H486" s="237">
        <v>69.007</v>
      </c>
      <c r="I486" s="238"/>
      <c r="J486" s="239">
        <f>ROUND(I486*H486,2)</f>
        <v>0</v>
      </c>
      <c r="K486" s="235" t="s">
        <v>327</v>
      </c>
      <c r="L486" s="46"/>
      <c r="M486" s="240" t="s">
        <v>19</v>
      </c>
      <c r="N486" s="241" t="s">
        <v>42</v>
      </c>
      <c r="O486" s="86"/>
      <c r="P486" s="242">
        <f>O486*H486</f>
        <v>0</v>
      </c>
      <c r="Q486" s="242">
        <v>0.025</v>
      </c>
      <c r="R486" s="242">
        <f>Q486*H486</f>
        <v>1.7251750000000001</v>
      </c>
      <c r="S486" s="242">
        <v>0</v>
      </c>
      <c r="T486" s="243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44" t="s">
        <v>328</v>
      </c>
      <c r="AT486" s="244" t="s">
        <v>324</v>
      </c>
      <c r="AU486" s="244" t="s">
        <v>83</v>
      </c>
      <c r="AY486" s="19" t="s">
        <v>322</v>
      </c>
      <c r="BE486" s="245">
        <f>IF(N486="základní",J486,0)</f>
        <v>0</v>
      </c>
      <c r="BF486" s="245">
        <f>IF(N486="snížená",J486,0)</f>
        <v>0</v>
      </c>
      <c r="BG486" s="245">
        <f>IF(N486="zákl. přenesená",J486,0)</f>
        <v>0</v>
      </c>
      <c r="BH486" s="245">
        <f>IF(N486="sníž. přenesená",J486,0)</f>
        <v>0</v>
      </c>
      <c r="BI486" s="245">
        <f>IF(N486="nulová",J486,0)</f>
        <v>0</v>
      </c>
      <c r="BJ486" s="19" t="s">
        <v>83</v>
      </c>
      <c r="BK486" s="245">
        <f>ROUND(I486*H486,2)</f>
        <v>0</v>
      </c>
      <c r="BL486" s="19" t="s">
        <v>328</v>
      </c>
      <c r="BM486" s="244" t="s">
        <v>782</v>
      </c>
    </row>
    <row r="487" spans="1:47" s="2" customFormat="1" ht="12">
      <c r="A487" s="40"/>
      <c r="B487" s="41"/>
      <c r="C487" s="42"/>
      <c r="D487" s="246" t="s">
        <v>330</v>
      </c>
      <c r="E487" s="42"/>
      <c r="F487" s="247" t="s">
        <v>783</v>
      </c>
      <c r="G487" s="42"/>
      <c r="H487" s="42"/>
      <c r="I487" s="150"/>
      <c r="J487" s="42"/>
      <c r="K487" s="42"/>
      <c r="L487" s="46"/>
      <c r="M487" s="248"/>
      <c r="N487" s="249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330</v>
      </c>
      <c r="AU487" s="19" t="s">
        <v>83</v>
      </c>
    </row>
    <row r="488" spans="1:51" s="13" customFormat="1" ht="12">
      <c r="A488" s="13"/>
      <c r="B488" s="250"/>
      <c r="C488" s="251"/>
      <c r="D488" s="246" t="s">
        <v>332</v>
      </c>
      <c r="E488" s="252" t="s">
        <v>19</v>
      </c>
      <c r="F488" s="253" t="s">
        <v>784</v>
      </c>
      <c r="G488" s="251"/>
      <c r="H488" s="254">
        <v>0</v>
      </c>
      <c r="I488" s="255"/>
      <c r="J488" s="251"/>
      <c r="K488" s="251"/>
      <c r="L488" s="256"/>
      <c r="M488" s="257"/>
      <c r="N488" s="258"/>
      <c r="O488" s="258"/>
      <c r="P488" s="258"/>
      <c r="Q488" s="258"/>
      <c r="R488" s="258"/>
      <c r="S488" s="258"/>
      <c r="T488" s="25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0" t="s">
        <v>332</v>
      </c>
      <c r="AU488" s="260" t="s">
        <v>83</v>
      </c>
      <c r="AV488" s="13" t="s">
        <v>83</v>
      </c>
      <c r="AW488" s="13" t="s">
        <v>32</v>
      </c>
      <c r="AX488" s="13" t="s">
        <v>70</v>
      </c>
      <c r="AY488" s="260" t="s">
        <v>322</v>
      </c>
    </row>
    <row r="489" spans="1:51" s="13" customFormat="1" ht="12">
      <c r="A489" s="13"/>
      <c r="B489" s="250"/>
      <c r="C489" s="251"/>
      <c r="D489" s="246" t="s">
        <v>332</v>
      </c>
      <c r="E489" s="252" t="s">
        <v>19</v>
      </c>
      <c r="F489" s="253" t="s">
        <v>785</v>
      </c>
      <c r="G489" s="251"/>
      <c r="H489" s="254">
        <v>8.126</v>
      </c>
      <c r="I489" s="255"/>
      <c r="J489" s="251"/>
      <c r="K489" s="251"/>
      <c r="L489" s="256"/>
      <c r="M489" s="257"/>
      <c r="N489" s="258"/>
      <c r="O489" s="258"/>
      <c r="P489" s="258"/>
      <c r="Q489" s="258"/>
      <c r="R489" s="258"/>
      <c r="S489" s="258"/>
      <c r="T489" s="25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0" t="s">
        <v>332</v>
      </c>
      <c r="AU489" s="260" t="s">
        <v>83</v>
      </c>
      <c r="AV489" s="13" t="s">
        <v>83</v>
      </c>
      <c r="AW489" s="13" t="s">
        <v>32</v>
      </c>
      <c r="AX489" s="13" t="s">
        <v>70</v>
      </c>
      <c r="AY489" s="260" t="s">
        <v>322</v>
      </c>
    </row>
    <row r="490" spans="1:51" s="13" customFormat="1" ht="12">
      <c r="A490" s="13"/>
      <c r="B490" s="250"/>
      <c r="C490" s="251"/>
      <c r="D490" s="246" t="s">
        <v>332</v>
      </c>
      <c r="E490" s="252" t="s">
        <v>19</v>
      </c>
      <c r="F490" s="253" t="s">
        <v>786</v>
      </c>
      <c r="G490" s="251"/>
      <c r="H490" s="254">
        <v>60.881</v>
      </c>
      <c r="I490" s="255"/>
      <c r="J490" s="251"/>
      <c r="K490" s="251"/>
      <c r="L490" s="256"/>
      <c r="M490" s="257"/>
      <c r="N490" s="258"/>
      <c r="O490" s="258"/>
      <c r="P490" s="258"/>
      <c r="Q490" s="258"/>
      <c r="R490" s="258"/>
      <c r="S490" s="258"/>
      <c r="T490" s="25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0" t="s">
        <v>332</v>
      </c>
      <c r="AU490" s="260" t="s">
        <v>83</v>
      </c>
      <c r="AV490" s="13" t="s">
        <v>83</v>
      </c>
      <c r="AW490" s="13" t="s">
        <v>32</v>
      </c>
      <c r="AX490" s="13" t="s">
        <v>70</v>
      </c>
      <c r="AY490" s="260" t="s">
        <v>322</v>
      </c>
    </row>
    <row r="491" spans="1:51" s="14" customFormat="1" ht="12">
      <c r="A491" s="14"/>
      <c r="B491" s="261"/>
      <c r="C491" s="262"/>
      <c r="D491" s="246" t="s">
        <v>332</v>
      </c>
      <c r="E491" s="263" t="s">
        <v>162</v>
      </c>
      <c r="F491" s="264" t="s">
        <v>336</v>
      </c>
      <c r="G491" s="262"/>
      <c r="H491" s="265">
        <v>69.007</v>
      </c>
      <c r="I491" s="266"/>
      <c r="J491" s="262"/>
      <c r="K491" s="262"/>
      <c r="L491" s="267"/>
      <c r="M491" s="268"/>
      <c r="N491" s="269"/>
      <c r="O491" s="269"/>
      <c r="P491" s="269"/>
      <c r="Q491" s="269"/>
      <c r="R491" s="269"/>
      <c r="S491" s="269"/>
      <c r="T491" s="27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1" t="s">
        <v>332</v>
      </c>
      <c r="AU491" s="271" t="s">
        <v>83</v>
      </c>
      <c r="AV491" s="14" t="s">
        <v>328</v>
      </c>
      <c r="AW491" s="14" t="s">
        <v>32</v>
      </c>
      <c r="AX491" s="14" t="s">
        <v>77</v>
      </c>
      <c r="AY491" s="271" t="s">
        <v>322</v>
      </c>
    </row>
    <row r="492" spans="1:65" s="2" customFormat="1" ht="21.75" customHeight="1">
      <c r="A492" s="40"/>
      <c r="B492" s="41"/>
      <c r="C492" s="233" t="s">
        <v>229</v>
      </c>
      <c r="D492" s="233" t="s">
        <v>324</v>
      </c>
      <c r="E492" s="234" t="s">
        <v>787</v>
      </c>
      <c r="F492" s="235" t="s">
        <v>788</v>
      </c>
      <c r="G492" s="236" t="s">
        <v>128</v>
      </c>
      <c r="H492" s="237">
        <v>69.007</v>
      </c>
      <c r="I492" s="238"/>
      <c r="J492" s="239">
        <f>ROUND(I492*H492,2)</f>
        <v>0</v>
      </c>
      <c r="K492" s="235" t="s">
        <v>327</v>
      </c>
      <c r="L492" s="46"/>
      <c r="M492" s="240" t="s">
        <v>19</v>
      </c>
      <c r="N492" s="241" t="s">
        <v>42</v>
      </c>
      <c r="O492" s="86"/>
      <c r="P492" s="242">
        <f>O492*H492</f>
        <v>0</v>
      </c>
      <c r="Q492" s="242">
        <v>0.007</v>
      </c>
      <c r="R492" s="242">
        <f>Q492*H492</f>
        <v>0.48304900000000006</v>
      </c>
      <c r="S492" s="242">
        <v>0</v>
      </c>
      <c r="T492" s="243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44" t="s">
        <v>328</v>
      </c>
      <c r="AT492" s="244" t="s">
        <v>324</v>
      </c>
      <c r="AU492" s="244" t="s">
        <v>83</v>
      </c>
      <c r="AY492" s="19" t="s">
        <v>322</v>
      </c>
      <c r="BE492" s="245">
        <f>IF(N492="základní",J492,0)</f>
        <v>0</v>
      </c>
      <c r="BF492" s="245">
        <f>IF(N492="snížená",J492,0)</f>
        <v>0</v>
      </c>
      <c r="BG492" s="245">
        <f>IF(N492="zákl. přenesená",J492,0)</f>
        <v>0</v>
      </c>
      <c r="BH492" s="245">
        <f>IF(N492="sníž. přenesená",J492,0)</f>
        <v>0</v>
      </c>
      <c r="BI492" s="245">
        <f>IF(N492="nulová",J492,0)</f>
        <v>0</v>
      </c>
      <c r="BJ492" s="19" t="s">
        <v>83</v>
      </c>
      <c r="BK492" s="245">
        <f>ROUND(I492*H492,2)</f>
        <v>0</v>
      </c>
      <c r="BL492" s="19" t="s">
        <v>328</v>
      </c>
      <c r="BM492" s="244" t="s">
        <v>789</v>
      </c>
    </row>
    <row r="493" spans="1:47" s="2" customFormat="1" ht="12">
      <c r="A493" s="40"/>
      <c r="B493" s="41"/>
      <c r="C493" s="42"/>
      <c r="D493" s="246" t="s">
        <v>330</v>
      </c>
      <c r="E493" s="42"/>
      <c r="F493" s="247" t="s">
        <v>790</v>
      </c>
      <c r="G493" s="42"/>
      <c r="H493" s="42"/>
      <c r="I493" s="150"/>
      <c r="J493" s="42"/>
      <c r="K493" s="42"/>
      <c r="L493" s="46"/>
      <c r="M493" s="248"/>
      <c r="N493" s="249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330</v>
      </c>
      <c r="AU493" s="19" t="s">
        <v>83</v>
      </c>
    </row>
    <row r="494" spans="1:65" s="2" customFormat="1" ht="21.75" customHeight="1">
      <c r="A494" s="40"/>
      <c r="B494" s="41"/>
      <c r="C494" s="233" t="s">
        <v>791</v>
      </c>
      <c r="D494" s="233" t="s">
        <v>324</v>
      </c>
      <c r="E494" s="234" t="s">
        <v>792</v>
      </c>
      <c r="F494" s="235" t="s">
        <v>793</v>
      </c>
      <c r="G494" s="236" t="s">
        <v>128</v>
      </c>
      <c r="H494" s="237">
        <v>36.3</v>
      </c>
      <c r="I494" s="238"/>
      <c r="J494" s="239">
        <f>ROUND(I494*H494,2)</f>
        <v>0</v>
      </c>
      <c r="K494" s="235" t="s">
        <v>327</v>
      </c>
      <c r="L494" s="46"/>
      <c r="M494" s="240" t="s">
        <v>19</v>
      </c>
      <c r="N494" s="241" t="s">
        <v>42</v>
      </c>
      <c r="O494" s="86"/>
      <c r="P494" s="242">
        <f>O494*H494</f>
        <v>0</v>
      </c>
      <c r="Q494" s="242">
        <v>0.01455</v>
      </c>
      <c r="R494" s="242">
        <f>Q494*H494</f>
        <v>0.528165</v>
      </c>
      <c r="S494" s="242">
        <v>0</v>
      </c>
      <c r="T494" s="243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44" t="s">
        <v>328</v>
      </c>
      <c r="AT494" s="244" t="s">
        <v>324</v>
      </c>
      <c r="AU494" s="244" t="s">
        <v>83</v>
      </c>
      <c r="AY494" s="19" t="s">
        <v>322</v>
      </c>
      <c r="BE494" s="245">
        <f>IF(N494="základní",J494,0)</f>
        <v>0</v>
      </c>
      <c r="BF494" s="245">
        <f>IF(N494="snížená",J494,0)</f>
        <v>0</v>
      </c>
      <c r="BG494" s="245">
        <f>IF(N494="zákl. přenesená",J494,0)</f>
        <v>0</v>
      </c>
      <c r="BH494" s="245">
        <f>IF(N494="sníž. přenesená",J494,0)</f>
        <v>0</v>
      </c>
      <c r="BI494" s="245">
        <f>IF(N494="nulová",J494,0)</f>
        <v>0</v>
      </c>
      <c r="BJ494" s="19" t="s">
        <v>83</v>
      </c>
      <c r="BK494" s="245">
        <f>ROUND(I494*H494,2)</f>
        <v>0</v>
      </c>
      <c r="BL494" s="19" t="s">
        <v>328</v>
      </c>
      <c r="BM494" s="244" t="s">
        <v>794</v>
      </c>
    </row>
    <row r="495" spans="1:47" s="2" customFormat="1" ht="12">
      <c r="A495" s="40"/>
      <c r="B495" s="41"/>
      <c r="C495" s="42"/>
      <c r="D495" s="246" t="s">
        <v>330</v>
      </c>
      <c r="E495" s="42"/>
      <c r="F495" s="247" t="s">
        <v>795</v>
      </c>
      <c r="G495" s="42"/>
      <c r="H495" s="42"/>
      <c r="I495" s="150"/>
      <c r="J495" s="42"/>
      <c r="K495" s="42"/>
      <c r="L495" s="46"/>
      <c r="M495" s="248"/>
      <c r="N495" s="249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330</v>
      </c>
      <c r="AU495" s="19" t="s">
        <v>83</v>
      </c>
    </row>
    <row r="496" spans="1:51" s="13" customFormat="1" ht="12">
      <c r="A496" s="13"/>
      <c r="B496" s="250"/>
      <c r="C496" s="251"/>
      <c r="D496" s="246" t="s">
        <v>332</v>
      </c>
      <c r="E496" s="252" t="s">
        <v>19</v>
      </c>
      <c r="F496" s="253" t="s">
        <v>796</v>
      </c>
      <c r="G496" s="251"/>
      <c r="H496" s="254">
        <v>36.3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0" t="s">
        <v>332</v>
      </c>
      <c r="AU496" s="260" t="s">
        <v>83</v>
      </c>
      <c r="AV496" s="13" t="s">
        <v>83</v>
      </c>
      <c r="AW496" s="13" t="s">
        <v>32</v>
      </c>
      <c r="AX496" s="13" t="s">
        <v>77</v>
      </c>
      <c r="AY496" s="260" t="s">
        <v>322</v>
      </c>
    </row>
    <row r="497" spans="1:65" s="2" customFormat="1" ht="21.75" customHeight="1">
      <c r="A497" s="40"/>
      <c r="B497" s="41"/>
      <c r="C497" s="233" t="s">
        <v>797</v>
      </c>
      <c r="D497" s="233" t="s">
        <v>324</v>
      </c>
      <c r="E497" s="234" t="s">
        <v>798</v>
      </c>
      <c r="F497" s="235" t="s">
        <v>799</v>
      </c>
      <c r="G497" s="236" t="s">
        <v>128</v>
      </c>
      <c r="H497" s="237">
        <v>140.81</v>
      </c>
      <c r="I497" s="238"/>
      <c r="J497" s="239">
        <f>ROUND(I497*H497,2)</f>
        <v>0</v>
      </c>
      <c r="K497" s="235" t="s">
        <v>327</v>
      </c>
      <c r="L497" s="46"/>
      <c r="M497" s="240" t="s">
        <v>19</v>
      </c>
      <c r="N497" s="241" t="s">
        <v>42</v>
      </c>
      <c r="O497" s="86"/>
      <c r="P497" s="242">
        <f>O497*H497</f>
        <v>0</v>
      </c>
      <c r="Q497" s="242">
        <v>0.00478</v>
      </c>
      <c r="R497" s="242">
        <f>Q497*H497</f>
        <v>0.6730718000000001</v>
      </c>
      <c r="S497" s="242">
        <v>0</v>
      </c>
      <c r="T497" s="243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44" t="s">
        <v>328</v>
      </c>
      <c r="AT497" s="244" t="s">
        <v>324</v>
      </c>
      <c r="AU497" s="244" t="s">
        <v>83</v>
      </c>
      <c r="AY497" s="19" t="s">
        <v>322</v>
      </c>
      <c r="BE497" s="245">
        <f>IF(N497="základní",J497,0)</f>
        <v>0</v>
      </c>
      <c r="BF497" s="245">
        <f>IF(N497="snížená",J497,0)</f>
        <v>0</v>
      </c>
      <c r="BG497" s="245">
        <f>IF(N497="zákl. přenesená",J497,0)</f>
        <v>0</v>
      </c>
      <c r="BH497" s="245">
        <f>IF(N497="sníž. přenesená",J497,0)</f>
        <v>0</v>
      </c>
      <c r="BI497" s="245">
        <f>IF(N497="nulová",J497,0)</f>
        <v>0</v>
      </c>
      <c r="BJ497" s="19" t="s">
        <v>83</v>
      </c>
      <c r="BK497" s="245">
        <f>ROUND(I497*H497,2)</f>
        <v>0</v>
      </c>
      <c r="BL497" s="19" t="s">
        <v>328</v>
      </c>
      <c r="BM497" s="244" t="s">
        <v>800</v>
      </c>
    </row>
    <row r="498" spans="1:47" s="2" customFormat="1" ht="12">
      <c r="A498" s="40"/>
      <c r="B498" s="41"/>
      <c r="C498" s="42"/>
      <c r="D498" s="246" t="s">
        <v>330</v>
      </c>
      <c r="E498" s="42"/>
      <c r="F498" s="247" t="s">
        <v>801</v>
      </c>
      <c r="G498" s="42"/>
      <c r="H498" s="42"/>
      <c r="I498" s="150"/>
      <c r="J498" s="42"/>
      <c r="K498" s="42"/>
      <c r="L498" s="46"/>
      <c r="M498" s="248"/>
      <c r="N498" s="249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330</v>
      </c>
      <c r="AU498" s="19" t="s">
        <v>83</v>
      </c>
    </row>
    <row r="499" spans="1:51" s="13" customFormat="1" ht="12">
      <c r="A499" s="13"/>
      <c r="B499" s="250"/>
      <c r="C499" s="251"/>
      <c r="D499" s="246" t="s">
        <v>332</v>
      </c>
      <c r="E499" s="252" t="s">
        <v>19</v>
      </c>
      <c r="F499" s="253" t="s">
        <v>683</v>
      </c>
      <c r="G499" s="251"/>
      <c r="H499" s="254">
        <v>41.6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0" t="s">
        <v>332</v>
      </c>
      <c r="AU499" s="260" t="s">
        <v>83</v>
      </c>
      <c r="AV499" s="13" t="s">
        <v>83</v>
      </c>
      <c r="AW499" s="13" t="s">
        <v>32</v>
      </c>
      <c r="AX499" s="13" t="s">
        <v>70</v>
      </c>
      <c r="AY499" s="260" t="s">
        <v>322</v>
      </c>
    </row>
    <row r="500" spans="1:51" s="13" customFormat="1" ht="12">
      <c r="A500" s="13"/>
      <c r="B500" s="250"/>
      <c r="C500" s="251"/>
      <c r="D500" s="246" t="s">
        <v>332</v>
      </c>
      <c r="E500" s="252" t="s">
        <v>19</v>
      </c>
      <c r="F500" s="253" t="s">
        <v>802</v>
      </c>
      <c r="G500" s="251"/>
      <c r="H500" s="254">
        <v>99.21</v>
      </c>
      <c r="I500" s="255"/>
      <c r="J500" s="251"/>
      <c r="K500" s="251"/>
      <c r="L500" s="256"/>
      <c r="M500" s="257"/>
      <c r="N500" s="258"/>
      <c r="O500" s="258"/>
      <c r="P500" s="258"/>
      <c r="Q500" s="258"/>
      <c r="R500" s="258"/>
      <c r="S500" s="258"/>
      <c r="T500" s="25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0" t="s">
        <v>332</v>
      </c>
      <c r="AU500" s="260" t="s">
        <v>83</v>
      </c>
      <c r="AV500" s="13" t="s">
        <v>83</v>
      </c>
      <c r="AW500" s="13" t="s">
        <v>32</v>
      </c>
      <c r="AX500" s="13" t="s">
        <v>70</v>
      </c>
      <c r="AY500" s="260" t="s">
        <v>322</v>
      </c>
    </row>
    <row r="501" spans="1:51" s="13" customFormat="1" ht="12">
      <c r="A501" s="13"/>
      <c r="B501" s="250"/>
      <c r="C501" s="251"/>
      <c r="D501" s="246" t="s">
        <v>332</v>
      </c>
      <c r="E501" s="252" t="s">
        <v>19</v>
      </c>
      <c r="F501" s="253" t="s">
        <v>803</v>
      </c>
      <c r="G501" s="251"/>
      <c r="H501" s="254">
        <v>0</v>
      </c>
      <c r="I501" s="255"/>
      <c r="J501" s="251"/>
      <c r="K501" s="251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332</v>
      </c>
      <c r="AU501" s="260" t="s">
        <v>83</v>
      </c>
      <c r="AV501" s="13" t="s">
        <v>83</v>
      </c>
      <c r="AW501" s="13" t="s">
        <v>32</v>
      </c>
      <c r="AX501" s="13" t="s">
        <v>70</v>
      </c>
      <c r="AY501" s="260" t="s">
        <v>322</v>
      </c>
    </row>
    <row r="502" spans="1:51" s="14" customFormat="1" ht="12">
      <c r="A502" s="14"/>
      <c r="B502" s="261"/>
      <c r="C502" s="262"/>
      <c r="D502" s="246" t="s">
        <v>332</v>
      </c>
      <c r="E502" s="263" t="s">
        <v>19</v>
      </c>
      <c r="F502" s="264" t="s">
        <v>336</v>
      </c>
      <c r="G502" s="262"/>
      <c r="H502" s="265">
        <v>140.81</v>
      </c>
      <c r="I502" s="266"/>
      <c r="J502" s="262"/>
      <c r="K502" s="262"/>
      <c r="L502" s="267"/>
      <c r="M502" s="268"/>
      <c r="N502" s="269"/>
      <c r="O502" s="269"/>
      <c r="P502" s="269"/>
      <c r="Q502" s="269"/>
      <c r="R502" s="269"/>
      <c r="S502" s="269"/>
      <c r="T502" s="27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1" t="s">
        <v>332</v>
      </c>
      <c r="AU502" s="271" t="s">
        <v>83</v>
      </c>
      <c r="AV502" s="14" t="s">
        <v>328</v>
      </c>
      <c r="AW502" s="14" t="s">
        <v>32</v>
      </c>
      <c r="AX502" s="14" t="s">
        <v>77</v>
      </c>
      <c r="AY502" s="271" t="s">
        <v>322</v>
      </c>
    </row>
    <row r="503" spans="1:65" s="2" customFormat="1" ht="16.5" customHeight="1">
      <c r="A503" s="40"/>
      <c r="B503" s="41"/>
      <c r="C503" s="233" t="s">
        <v>804</v>
      </c>
      <c r="D503" s="233" t="s">
        <v>324</v>
      </c>
      <c r="E503" s="234" t="s">
        <v>805</v>
      </c>
      <c r="F503" s="235" t="s">
        <v>806</v>
      </c>
      <c r="G503" s="236" t="s">
        <v>128</v>
      </c>
      <c r="H503" s="237">
        <v>18.847</v>
      </c>
      <c r="I503" s="238"/>
      <c r="J503" s="239">
        <f>ROUND(I503*H503,2)</f>
        <v>0</v>
      </c>
      <c r="K503" s="235" t="s">
        <v>532</v>
      </c>
      <c r="L503" s="46"/>
      <c r="M503" s="240" t="s">
        <v>19</v>
      </c>
      <c r="N503" s="241" t="s">
        <v>42</v>
      </c>
      <c r="O503" s="86"/>
      <c r="P503" s="242">
        <f>O503*H503</f>
        <v>0</v>
      </c>
      <c r="Q503" s="242">
        <v>0</v>
      </c>
      <c r="R503" s="242">
        <f>Q503*H503</f>
        <v>0</v>
      </c>
      <c r="S503" s="242">
        <v>0</v>
      </c>
      <c r="T503" s="243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44" t="s">
        <v>328</v>
      </c>
      <c r="AT503" s="244" t="s">
        <v>324</v>
      </c>
      <c r="AU503" s="244" t="s">
        <v>83</v>
      </c>
      <c r="AY503" s="19" t="s">
        <v>322</v>
      </c>
      <c r="BE503" s="245">
        <f>IF(N503="základní",J503,0)</f>
        <v>0</v>
      </c>
      <c r="BF503" s="245">
        <f>IF(N503="snížená",J503,0)</f>
        <v>0</v>
      </c>
      <c r="BG503" s="245">
        <f>IF(N503="zákl. přenesená",J503,0)</f>
        <v>0</v>
      </c>
      <c r="BH503" s="245">
        <f>IF(N503="sníž. přenesená",J503,0)</f>
        <v>0</v>
      </c>
      <c r="BI503" s="245">
        <f>IF(N503="nulová",J503,0)</f>
        <v>0</v>
      </c>
      <c r="BJ503" s="19" t="s">
        <v>83</v>
      </c>
      <c r="BK503" s="245">
        <f>ROUND(I503*H503,2)</f>
        <v>0</v>
      </c>
      <c r="BL503" s="19" t="s">
        <v>328</v>
      </c>
      <c r="BM503" s="244" t="s">
        <v>807</v>
      </c>
    </row>
    <row r="504" spans="1:47" s="2" customFormat="1" ht="12">
      <c r="A504" s="40"/>
      <c r="B504" s="41"/>
      <c r="C504" s="42"/>
      <c r="D504" s="246" t="s">
        <v>330</v>
      </c>
      <c r="E504" s="42"/>
      <c r="F504" s="247" t="s">
        <v>808</v>
      </c>
      <c r="G504" s="42"/>
      <c r="H504" s="42"/>
      <c r="I504" s="150"/>
      <c r="J504" s="42"/>
      <c r="K504" s="42"/>
      <c r="L504" s="46"/>
      <c r="M504" s="248"/>
      <c r="N504" s="249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330</v>
      </c>
      <c r="AU504" s="19" t="s">
        <v>83</v>
      </c>
    </row>
    <row r="505" spans="1:51" s="13" customFormat="1" ht="12">
      <c r="A505" s="13"/>
      <c r="B505" s="250"/>
      <c r="C505" s="251"/>
      <c r="D505" s="246" t="s">
        <v>332</v>
      </c>
      <c r="E505" s="252" t="s">
        <v>19</v>
      </c>
      <c r="F505" s="253" t="s">
        <v>809</v>
      </c>
      <c r="G505" s="251"/>
      <c r="H505" s="254">
        <v>8.126</v>
      </c>
      <c r="I505" s="255"/>
      <c r="J505" s="251"/>
      <c r="K505" s="251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332</v>
      </c>
      <c r="AU505" s="260" t="s">
        <v>83</v>
      </c>
      <c r="AV505" s="13" t="s">
        <v>83</v>
      </c>
      <c r="AW505" s="13" t="s">
        <v>32</v>
      </c>
      <c r="AX505" s="13" t="s">
        <v>70</v>
      </c>
      <c r="AY505" s="260" t="s">
        <v>322</v>
      </c>
    </row>
    <row r="506" spans="1:51" s="13" customFormat="1" ht="12">
      <c r="A506" s="13"/>
      <c r="B506" s="250"/>
      <c r="C506" s="251"/>
      <c r="D506" s="246" t="s">
        <v>332</v>
      </c>
      <c r="E506" s="252" t="s">
        <v>19</v>
      </c>
      <c r="F506" s="253" t="s">
        <v>810</v>
      </c>
      <c r="G506" s="251"/>
      <c r="H506" s="254">
        <v>10.721</v>
      </c>
      <c r="I506" s="255"/>
      <c r="J506" s="251"/>
      <c r="K506" s="251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332</v>
      </c>
      <c r="AU506" s="260" t="s">
        <v>83</v>
      </c>
      <c r="AV506" s="13" t="s">
        <v>83</v>
      </c>
      <c r="AW506" s="13" t="s">
        <v>32</v>
      </c>
      <c r="AX506" s="13" t="s">
        <v>70</v>
      </c>
      <c r="AY506" s="260" t="s">
        <v>322</v>
      </c>
    </row>
    <row r="507" spans="1:51" s="14" customFormat="1" ht="12">
      <c r="A507" s="14"/>
      <c r="B507" s="261"/>
      <c r="C507" s="262"/>
      <c r="D507" s="246" t="s">
        <v>332</v>
      </c>
      <c r="E507" s="263" t="s">
        <v>19</v>
      </c>
      <c r="F507" s="264" t="s">
        <v>336</v>
      </c>
      <c r="G507" s="262"/>
      <c r="H507" s="265">
        <v>18.847</v>
      </c>
      <c r="I507" s="266"/>
      <c r="J507" s="262"/>
      <c r="K507" s="262"/>
      <c r="L507" s="267"/>
      <c r="M507" s="268"/>
      <c r="N507" s="269"/>
      <c r="O507" s="269"/>
      <c r="P507" s="269"/>
      <c r="Q507" s="269"/>
      <c r="R507" s="269"/>
      <c r="S507" s="269"/>
      <c r="T507" s="27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1" t="s">
        <v>332</v>
      </c>
      <c r="AU507" s="271" t="s">
        <v>83</v>
      </c>
      <c r="AV507" s="14" t="s">
        <v>328</v>
      </c>
      <c r="AW507" s="14" t="s">
        <v>32</v>
      </c>
      <c r="AX507" s="14" t="s">
        <v>77</v>
      </c>
      <c r="AY507" s="271" t="s">
        <v>322</v>
      </c>
    </row>
    <row r="508" spans="1:65" s="2" customFormat="1" ht="21.75" customHeight="1">
      <c r="A508" s="40"/>
      <c r="B508" s="41"/>
      <c r="C508" s="233" t="s">
        <v>811</v>
      </c>
      <c r="D508" s="233" t="s">
        <v>324</v>
      </c>
      <c r="E508" s="234" t="s">
        <v>812</v>
      </c>
      <c r="F508" s="235" t="s">
        <v>813</v>
      </c>
      <c r="G508" s="236" t="s">
        <v>131</v>
      </c>
      <c r="H508" s="237">
        <v>30.544</v>
      </c>
      <c r="I508" s="238"/>
      <c r="J508" s="239">
        <f>ROUND(I508*H508,2)</f>
        <v>0</v>
      </c>
      <c r="K508" s="235" t="s">
        <v>327</v>
      </c>
      <c r="L508" s="46"/>
      <c r="M508" s="240" t="s">
        <v>19</v>
      </c>
      <c r="N508" s="241" t="s">
        <v>42</v>
      </c>
      <c r="O508" s="86"/>
      <c r="P508" s="242">
        <f>O508*H508</f>
        <v>0</v>
      </c>
      <c r="Q508" s="242">
        <v>2.45329</v>
      </c>
      <c r="R508" s="242">
        <f>Q508*H508</f>
        <v>74.93328976</v>
      </c>
      <c r="S508" s="242">
        <v>0</v>
      </c>
      <c r="T508" s="243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44" t="s">
        <v>328</v>
      </c>
      <c r="AT508" s="244" t="s">
        <v>324</v>
      </c>
      <c r="AU508" s="244" t="s">
        <v>83</v>
      </c>
      <c r="AY508" s="19" t="s">
        <v>322</v>
      </c>
      <c r="BE508" s="245">
        <f>IF(N508="základní",J508,0)</f>
        <v>0</v>
      </c>
      <c r="BF508" s="245">
        <f>IF(N508="snížená",J508,0)</f>
        <v>0</v>
      </c>
      <c r="BG508" s="245">
        <f>IF(N508="zákl. přenesená",J508,0)</f>
        <v>0</v>
      </c>
      <c r="BH508" s="245">
        <f>IF(N508="sníž. přenesená",J508,0)</f>
        <v>0</v>
      </c>
      <c r="BI508" s="245">
        <f>IF(N508="nulová",J508,0)</f>
        <v>0</v>
      </c>
      <c r="BJ508" s="19" t="s">
        <v>83</v>
      </c>
      <c r="BK508" s="245">
        <f>ROUND(I508*H508,2)</f>
        <v>0</v>
      </c>
      <c r="BL508" s="19" t="s">
        <v>328</v>
      </c>
      <c r="BM508" s="244" t="s">
        <v>814</v>
      </c>
    </row>
    <row r="509" spans="1:47" s="2" customFormat="1" ht="12">
      <c r="A509" s="40"/>
      <c r="B509" s="41"/>
      <c r="C509" s="42"/>
      <c r="D509" s="246" t="s">
        <v>330</v>
      </c>
      <c r="E509" s="42"/>
      <c r="F509" s="247" t="s">
        <v>815</v>
      </c>
      <c r="G509" s="42"/>
      <c r="H509" s="42"/>
      <c r="I509" s="150"/>
      <c r="J509" s="42"/>
      <c r="K509" s="42"/>
      <c r="L509" s="46"/>
      <c r="M509" s="248"/>
      <c r="N509" s="249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330</v>
      </c>
      <c r="AU509" s="19" t="s">
        <v>83</v>
      </c>
    </row>
    <row r="510" spans="1:51" s="13" customFormat="1" ht="12">
      <c r="A510" s="13"/>
      <c r="B510" s="250"/>
      <c r="C510" s="251"/>
      <c r="D510" s="246" t="s">
        <v>332</v>
      </c>
      <c r="E510" s="252" t="s">
        <v>19</v>
      </c>
      <c r="F510" s="253" t="s">
        <v>816</v>
      </c>
      <c r="G510" s="251"/>
      <c r="H510" s="254">
        <v>13.028</v>
      </c>
      <c r="I510" s="255"/>
      <c r="J510" s="251"/>
      <c r="K510" s="251"/>
      <c r="L510" s="256"/>
      <c r="M510" s="257"/>
      <c r="N510" s="258"/>
      <c r="O510" s="258"/>
      <c r="P510" s="258"/>
      <c r="Q510" s="258"/>
      <c r="R510" s="258"/>
      <c r="S510" s="258"/>
      <c r="T510" s="25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0" t="s">
        <v>332</v>
      </c>
      <c r="AU510" s="260" t="s">
        <v>83</v>
      </c>
      <c r="AV510" s="13" t="s">
        <v>83</v>
      </c>
      <c r="AW510" s="13" t="s">
        <v>32</v>
      </c>
      <c r="AX510" s="13" t="s">
        <v>70</v>
      </c>
      <c r="AY510" s="260" t="s">
        <v>322</v>
      </c>
    </row>
    <row r="511" spans="1:51" s="13" customFormat="1" ht="12">
      <c r="A511" s="13"/>
      <c r="B511" s="250"/>
      <c r="C511" s="251"/>
      <c r="D511" s="246" t="s">
        <v>332</v>
      </c>
      <c r="E511" s="252" t="s">
        <v>19</v>
      </c>
      <c r="F511" s="253" t="s">
        <v>817</v>
      </c>
      <c r="G511" s="251"/>
      <c r="H511" s="254">
        <v>17.516</v>
      </c>
      <c r="I511" s="255"/>
      <c r="J511" s="251"/>
      <c r="K511" s="251"/>
      <c r="L511" s="256"/>
      <c r="M511" s="257"/>
      <c r="N511" s="258"/>
      <c r="O511" s="258"/>
      <c r="P511" s="258"/>
      <c r="Q511" s="258"/>
      <c r="R511" s="258"/>
      <c r="S511" s="258"/>
      <c r="T511" s="25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0" t="s">
        <v>332</v>
      </c>
      <c r="AU511" s="260" t="s">
        <v>83</v>
      </c>
      <c r="AV511" s="13" t="s">
        <v>83</v>
      </c>
      <c r="AW511" s="13" t="s">
        <v>32</v>
      </c>
      <c r="AX511" s="13" t="s">
        <v>70</v>
      </c>
      <c r="AY511" s="260" t="s">
        <v>322</v>
      </c>
    </row>
    <row r="512" spans="1:51" s="14" customFormat="1" ht="12">
      <c r="A512" s="14"/>
      <c r="B512" s="261"/>
      <c r="C512" s="262"/>
      <c r="D512" s="246" t="s">
        <v>332</v>
      </c>
      <c r="E512" s="263" t="s">
        <v>19</v>
      </c>
      <c r="F512" s="264" t="s">
        <v>336</v>
      </c>
      <c r="G512" s="262"/>
      <c r="H512" s="265">
        <v>30.544</v>
      </c>
      <c r="I512" s="266"/>
      <c r="J512" s="262"/>
      <c r="K512" s="262"/>
      <c r="L512" s="267"/>
      <c r="M512" s="268"/>
      <c r="N512" s="269"/>
      <c r="O512" s="269"/>
      <c r="P512" s="269"/>
      <c r="Q512" s="269"/>
      <c r="R512" s="269"/>
      <c r="S512" s="269"/>
      <c r="T512" s="27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1" t="s">
        <v>332</v>
      </c>
      <c r="AU512" s="271" t="s">
        <v>83</v>
      </c>
      <c r="AV512" s="14" t="s">
        <v>328</v>
      </c>
      <c r="AW512" s="14" t="s">
        <v>32</v>
      </c>
      <c r="AX512" s="14" t="s">
        <v>77</v>
      </c>
      <c r="AY512" s="271" t="s">
        <v>322</v>
      </c>
    </row>
    <row r="513" spans="1:65" s="2" customFormat="1" ht="21.75" customHeight="1">
      <c r="A513" s="40"/>
      <c r="B513" s="41"/>
      <c r="C513" s="233" t="s">
        <v>818</v>
      </c>
      <c r="D513" s="233" t="s">
        <v>324</v>
      </c>
      <c r="E513" s="234" t="s">
        <v>819</v>
      </c>
      <c r="F513" s="235" t="s">
        <v>820</v>
      </c>
      <c r="G513" s="236" t="s">
        <v>131</v>
      </c>
      <c r="H513" s="237">
        <v>7.817</v>
      </c>
      <c r="I513" s="238"/>
      <c r="J513" s="239">
        <f>ROUND(I513*H513,2)</f>
        <v>0</v>
      </c>
      <c r="K513" s="235" t="s">
        <v>327</v>
      </c>
      <c r="L513" s="46"/>
      <c r="M513" s="240" t="s">
        <v>19</v>
      </c>
      <c r="N513" s="241" t="s">
        <v>42</v>
      </c>
      <c r="O513" s="86"/>
      <c r="P513" s="242">
        <f>O513*H513</f>
        <v>0</v>
      </c>
      <c r="Q513" s="242">
        <v>2.45329</v>
      </c>
      <c r="R513" s="242">
        <f>Q513*H513</f>
        <v>19.17736793</v>
      </c>
      <c r="S513" s="242">
        <v>0</v>
      </c>
      <c r="T513" s="243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44" t="s">
        <v>328</v>
      </c>
      <c r="AT513" s="244" t="s">
        <v>324</v>
      </c>
      <c r="AU513" s="244" t="s">
        <v>83</v>
      </c>
      <c r="AY513" s="19" t="s">
        <v>322</v>
      </c>
      <c r="BE513" s="245">
        <f>IF(N513="základní",J513,0)</f>
        <v>0</v>
      </c>
      <c r="BF513" s="245">
        <f>IF(N513="snížená",J513,0)</f>
        <v>0</v>
      </c>
      <c r="BG513" s="245">
        <f>IF(N513="zákl. přenesená",J513,0)</f>
        <v>0</v>
      </c>
      <c r="BH513" s="245">
        <f>IF(N513="sníž. přenesená",J513,0)</f>
        <v>0</v>
      </c>
      <c r="BI513" s="245">
        <f>IF(N513="nulová",J513,0)</f>
        <v>0</v>
      </c>
      <c r="BJ513" s="19" t="s">
        <v>83</v>
      </c>
      <c r="BK513" s="245">
        <f>ROUND(I513*H513,2)</f>
        <v>0</v>
      </c>
      <c r="BL513" s="19" t="s">
        <v>328</v>
      </c>
      <c r="BM513" s="244" t="s">
        <v>821</v>
      </c>
    </row>
    <row r="514" spans="1:47" s="2" customFormat="1" ht="12">
      <c r="A514" s="40"/>
      <c r="B514" s="41"/>
      <c r="C514" s="42"/>
      <c r="D514" s="246" t="s">
        <v>330</v>
      </c>
      <c r="E514" s="42"/>
      <c r="F514" s="247" t="s">
        <v>822</v>
      </c>
      <c r="G514" s="42"/>
      <c r="H514" s="42"/>
      <c r="I514" s="150"/>
      <c r="J514" s="42"/>
      <c r="K514" s="42"/>
      <c r="L514" s="46"/>
      <c r="M514" s="248"/>
      <c r="N514" s="249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330</v>
      </c>
      <c r="AU514" s="19" t="s">
        <v>83</v>
      </c>
    </row>
    <row r="515" spans="1:51" s="13" customFormat="1" ht="12">
      <c r="A515" s="13"/>
      <c r="B515" s="250"/>
      <c r="C515" s="251"/>
      <c r="D515" s="246" t="s">
        <v>332</v>
      </c>
      <c r="E515" s="252" t="s">
        <v>19</v>
      </c>
      <c r="F515" s="253" t="s">
        <v>823</v>
      </c>
      <c r="G515" s="251"/>
      <c r="H515" s="254">
        <v>7.817</v>
      </c>
      <c r="I515" s="255"/>
      <c r="J515" s="251"/>
      <c r="K515" s="251"/>
      <c r="L515" s="256"/>
      <c r="M515" s="257"/>
      <c r="N515" s="258"/>
      <c r="O515" s="258"/>
      <c r="P515" s="258"/>
      <c r="Q515" s="258"/>
      <c r="R515" s="258"/>
      <c r="S515" s="258"/>
      <c r="T515" s="25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0" t="s">
        <v>332</v>
      </c>
      <c r="AU515" s="260" t="s">
        <v>83</v>
      </c>
      <c r="AV515" s="13" t="s">
        <v>83</v>
      </c>
      <c r="AW515" s="13" t="s">
        <v>32</v>
      </c>
      <c r="AX515" s="13" t="s">
        <v>70</v>
      </c>
      <c r="AY515" s="260" t="s">
        <v>322</v>
      </c>
    </row>
    <row r="516" spans="1:51" s="14" customFormat="1" ht="12">
      <c r="A516" s="14"/>
      <c r="B516" s="261"/>
      <c r="C516" s="262"/>
      <c r="D516" s="246" t="s">
        <v>332</v>
      </c>
      <c r="E516" s="263" t="s">
        <v>19</v>
      </c>
      <c r="F516" s="264" t="s">
        <v>336</v>
      </c>
      <c r="G516" s="262"/>
      <c r="H516" s="265">
        <v>7.817</v>
      </c>
      <c r="I516" s="266"/>
      <c r="J516" s="262"/>
      <c r="K516" s="262"/>
      <c r="L516" s="267"/>
      <c r="M516" s="268"/>
      <c r="N516" s="269"/>
      <c r="O516" s="269"/>
      <c r="P516" s="269"/>
      <c r="Q516" s="269"/>
      <c r="R516" s="269"/>
      <c r="S516" s="269"/>
      <c r="T516" s="27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1" t="s">
        <v>332</v>
      </c>
      <c r="AU516" s="271" t="s">
        <v>83</v>
      </c>
      <c r="AV516" s="14" t="s">
        <v>328</v>
      </c>
      <c r="AW516" s="14" t="s">
        <v>32</v>
      </c>
      <c r="AX516" s="14" t="s">
        <v>77</v>
      </c>
      <c r="AY516" s="271" t="s">
        <v>322</v>
      </c>
    </row>
    <row r="517" spans="1:65" s="2" customFormat="1" ht="21.75" customHeight="1">
      <c r="A517" s="40"/>
      <c r="B517" s="41"/>
      <c r="C517" s="233" t="s">
        <v>824</v>
      </c>
      <c r="D517" s="233" t="s">
        <v>324</v>
      </c>
      <c r="E517" s="234" t="s">
        <v>825</v>
      </c>
      <c r="F517" s="235" t="s">
        <v>826</v>
      </c>
      <c r="G517" s="236" t="s">
        <v>131</v>
      </c>
      <c r="H517" s="237">
        <v>36.957</v>
      </c>
      <c r="I517" s="238"/>
      <c r="J517" s="239">
        <f>ROUND(I517*H517,2)</f>
        <v>0</v>
      </c>
      <c r="K517" s="235" t="s">
        <v>327</v>
      </c>
      <c r="L517" s="46"/>
      <c r="M517" s="240" t="s">
        <v>19</v>
      </c>
      <c r="N517" s="241" t="s">
        <v>42</v>
      </c>
      <c r="O517" s="86"/>
      <c r="P517" s="242">
        <f>O517*H517</f>
        <v>0</v>
      </c>
      <c r="Q517" s="242">
        <v>0.04</v>
      </c>
      <c r="R517" s="242">
        <f>Q517*H517</f>
        <v>1.47828</v>
      </c>
      <c r="S517" s="242">
        <v>0</v>
      </c>
      <c r="T517" s="243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44" t="s">
        <v>328</v>
      </c>
      <c r="AT517" s="244" t="s">
        <v>324</v>
      </c>
      <c r="AU517" s="244" t="s">
        <v>83</v>
      </c>
      <c r="AY517" s="19" t="s">
        <v>322</v>
      </c>
      <c r="BE517" s="245">
        <f>IF(N517="základní",J517,0)</f>
        <v>0</v>
      </c>
      <c r="BF517" s="245">
        <f>IF(N517="snížená",J517,0)</f>
        <v>0</v>
      </c>
      <c r="BG517" s="245">
        <f>IF(N517="zákl. přenesená",J517,0)</f>
        <v>0</v>
      </c>
      <c r="BH517" s="245">
        <f>IF(N517="sníž. přenesená",J517,0)</f>
        <v>0</v>
      </c>
      <c r="BI517" s="245">
        <f>IF(N517="nulová",J517,0)</f>
        <v>0</v>
      </c>
      <c r="BJ517" s="19" t="s">
        <v>83</v>
      </c>
      <c r="BK517" s="245">
        <f>ROUND(I517*H517,2)</f>
        <v>0</v>
      </c>
      <c r="BL517" s="19" t="s">
        <v>328</v>
      </c>
      <c r="BM517" s="244" t="s">
        <v>827</v>
      </c>
    </row>
    <row r="518" spans="1:47" s="2" customFormat="1" ht="12">
      <c r="A518" s="40"/>
      <c r="B518" s="41"/>
      <c r="C518" s="42"/>
      <c r="D518" s="246" t="s">
        <v>330</v>
      </c>
      <c r="E518" s="42"/>
      <c r="F518" s="247" t="s">
        <v>828</v>
      </c>
      <c r="G518" s="42"/>
      <c r="H518" s="42"/>
      <c r="I518" s="150"/>
      <c r="J518" s="42"/>
      <c r="K518" s="42"/>
      <c r="L518" s="46"/>
      <c r="M518" s="248"/>
      <c r="N518" s="249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330</v>
      </c>
      <c r="AU518" s="19" t="s">
        <v>83</v>
      </c>
    </row>
    <row r="519" spans="1:51" s="13" customFormat="1" ht="12">
      <c r="A519" s="13"/>
      <c r="B519" s="250"/>
      <c r="C519" s="251"/>
      <c r="D519" s="246" t="s">
        <v>332</v>
      </c>
      <c r="E519" s="252" t="s">
        <v>19</v>
      </c>
      <c r="F519" s="253" t="s">
        <v>829</v>
      </c>
      <c r="G519" s="251"/>
      <c r="H519" s="254">
        <v>36.957</v>
      </c>
      <c r="I519" s="255"/>
      <c r="J519" s="251"/>
      <c r="K519" s="251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332</v>
      </c>
      <c r="AU519" s="260" t="s">
        <v>83</v>
      </c>
      <c r="AV519" s="13" t="s">
        <v>83</v>
      </c>
      <c r="AW519" s="13" t="s">
        <v>32</v>
      </c>
      <c r="AX519" s="13" t="s">
        <v>70</v>
      </c>
      <c r="AY519" s="260" t="s">
        <v>322</v>
      </c>
    </row>
    <row r="520" spans="1:51" s="14" customFormat="1" ht="12">
      <c r="A520" s="14"/>
      <c r="B520" s="261"/>
      <c r="C520" s="262"/>
      <c r="D520" s="246" t="s">
        <v>332</v>
      </c>
      <c r="E520" s="263" t="s">
        <v>19</v>
      </c>
      <c r="F520" s="264" t="s">
        <v>336</v>
      </c>
      <c r="G520" s="262"/>
      <c r="H520" s="265">
        <v>36.957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332</v>
      </c>
      <c r="AU520" s="271" t="s">
        <v>83</v>
      </c>
      <c r="AV520" s="14" t="s">
        <v>328</v>
      </c>
      <c r="AW520" s="14" t="s">
        <v>32</v>
      </c>
      <c r="AX520" s="14" t="s">
        <v>77</v>
      </c>
      <c r="AY520" s="271" t="s">
        <v>322</v>
      </c>
    </row>
    <row r="521" spans="1:65" s="2" customFormat="1" ht="21.75" customHeight="1">
      <c r="A521" s="40"/>
      <c r="B521" s="41"/>
      <c r="C521" s="233" t="s">
        <v>830</v>
      </c>
      <c r="D521" s="233" t="s">
        <v>324</v>
      </c>
      <c r="E521" s="234" t="s">
        <v>831</v>
      </c>
      <c r="F521" s="235" t="s">
        <v>832</v>
      </c>
      <c r="G521" s="236" t="s">
        <v>131</v>
      </c>
      <c r="H521" s="237">
        <v>36.957</v>
      </c>
      <c r="I521" s="238"/>
      <c r="J521" s="239">
        <f>ROUND(I521*H521,2)</f>
        <v>0</v>
      </c>
      <c r="K521" s="235" t="s">
        <v>327</v>
      </c>
      <c r="L521" s="46"/>
      <c r="M521" s="240" t="s">
        <v>19</v>
      </c>
      <c r="N521" s="241" t="s">
        <v>42</v>
      </c>
      <c r="O521" s="86"/>
      <c r="P521" s="242">
        <f>O521*H521</f>
        <v>0</v>
      </c>
      <c r="Q521" s="242">
        <v>0</v>
      </c>
      <c r="R521" s="242">
        <f>Q521*H521</f>
        <v>0</v>
      </c>
      <c r="S521" s="242">
        <v>0</v>
      </c>
      <c r="T521" s="243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44" t="s">
        <v>328</v>
      </c>
      <c r="AT521" s="244" t="s">
        <v>324</v>
      </c>
      <c r="AU521" s="244" t="s">
        <v>83</v>
      </c>
      <c r="AY521" s="19" t="s">
        <v>322</v>
      </c>
      <c r="BE521" s="245">
        <f>IF(N521="základní",J521,0)</f>
        <v>0</v>
      </c>
      <c r="BF521" s="245">
        <f>IF(N521="snížená",J521,0)</f>
        <v>0</v>
      </c>
      <c r="BG521" s="245">
        <f>IF(N521="zákl. přenesená",J521,0)</f>
        <v>0</v>
      </c>
      <c r="BH521" s="245">
        <f>IF(N521="sníž. přenesená",J521,0)</f>
        <v>0</v>
      </c>
      <c r="BI521" s="245">
        <f>IF(N521="nulová",J521,0)</f>
        <v>0</v>
      </c>
      <c r="BJ521" s="19" t="s">
        <v>83</v>
      </c>
      <c r="BK521" s="245">
        <f>ROUND(I521*H521,2)</f>
        <v>0</v>
      </c>
      <c r="BL521" s="19" t="s">
        <v>328</v>
      </c>
      <c r="BM521" s="244" t="s">
        <v>833</v>
      </c>
    </row>
    <row r="522" spans="1:47" s="2" customFormat="1" ht="12">
      <c r="A522" s="40"/>
      <c r="B522" s="41"/>
      <c r="C522" s="42"/>
      <c r="D522" s="246" t="s">
        <v>330</v>
      </c>
      <c r="E522" s="42"/>
      <c r="F522" s="247" t="s">
        <v>834</v>
      </c>
      <c r="G522" s="42"/>
      <c r="H522" s="42"/>
      <c r="I522" s="150"/>
      <c r="J522" s="42"/>
      <c r="K522" s="42"/>
      <c r="L522" s="46"/>
      <c r="M522" s="248"/>
      <c r="N522" s="249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330</v>
      </c>
      <c r="AU522" s="19" t="s">
        <v>83</v>
      </c>
    </row>
    <row r="523" spans="1:51" s="13" customFormat="1" ht="12">
      <c r="A523" s="13"/>
      <c r="B523" s="250"/>
      <c r="C523" s="251"/>
      <c r="D523" s="246" t="s">
        <v>332</v>
      </c>
      <c r="E523" s="252" t="s">
        <v>19</v>
      </c>
      <c r="F523" s="253" t="s">
        <v>829</v>
      </c>
      <c r="G523" s="251"/>
      <c r="H523" s="254">
        <v>36.957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332</v>
      </c>
      <c r="AU523" s="260" t="s">
        <v>83</v>
      </c>
      <c r="AV523" s="13" t="s">
        <v>83</v>
      </c>
      <c r="AW523" s="13" t="s">
        <v>32</v>
      </c>
      <c r="AX523" s="13" t="s">
        <v>70</v>
      </c>
      <c r="AY523" s="260" t="s">
        <v>322</v>
      </c>
    </row>
    <row r="524" spans="1:51" s="14" customFormat="1" ht="12">
      <c r="A524" s="14"/>
      <c r="B524" s="261"/>
      <c r="C524" s="262"/>
      <c r="D524" s="246" t="s">
        <v>332</v>
      </c>
      <c r="E524" s="263" t="s">
        <v>19</v>
      </c>
      <c r="F524" s="264" t="s">
        <v>336</v>
      </c>
      <c r="G524" s="262"/>
      <c r="H524" s="265">
        <v>36.957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1" t="s">
        <v>332</v>
      </c>
      <c r="AU524" s="271" t="s">
        <v>83</v>
      </c>
      <c r="AV524" s="14" t="s">
        <v>328</v>
      </c>
      <c r="AW524" s="14" t="s">
        <v>32</v>
      </c>
      <c r="AX524" s="14" t="s">
        <v>77</v>
      </c>
      <c r="AY524" s="271" t="s">
        <v>322</v>
      </c>
    </row>
    <row r="525" spans="1:65" s="2" customFormat="1" ht="16.5" customHeight="1">
      <c r="A525" s="40"/>
      <c r="B525" s="41"/>
      <c r="C525" s="233" t="s">
        <v>835</v>
      </c>
      <c r="D525" s="233" t="s">
        <v>324</v>
      </c>
      <c r="E525" s="234" t="s">
        <v>836</v>
      </c>
      <c r="F525" s="235" t="s">
        <v>837</v>
      </c>
      <c r="G525" s="236" t="s">
        <v>131</v>
      </c>
      <c r="H525" s="237">
        <v>4.669</v>
      </c>
      <c r="I525" s="238"/>
      <c r="J525" s="239">
        <f>ROUND(I525*H525,2)</f>
        <v>0</v>
      </c>
      <c r="K525" s="235" t="s">
        <v>327</v>
      </c>
      <c r="L525" s="46"/>
      <c r="M525" s="240" t="s">
        <v>19</v>
      </c>
      <c r="N525" s="241" t="s">
        <v>42</v>
      </c>
      <c r="O525" s="86"/>
      <c r="P525" s="242">
        <f>O525*H525</f>
        <v>0</v>
      </c>
      <c r="Q525" s="242">
        <v>0</v>
      </c>
      <c r="R525" s="242">
        <f>Q525*H525</f>
        <v>0</v>
      </c>
      <c r="S525" s="242">
        <v>0</v>
      </c>
      <c r="T525" s="243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44" t="s">
        <v>328</v>
      </c>
      <c r="AT525" s="244" t="s">
        <v>324</v>
      </c>
      <c r="AU525" s="244" t="s">
        <v>83</v>
      </c>
      <c r="AY525" s="19" t="s">
        <v>322</v>
      </c>
      <c r="BE525" s="245">
        <f>IF(N525="základní",J525,0)</f>
        <v>0</v>
      </c>
      <c r="BF525" s="245">
        <f>IF(N525="snížená",J525,0)</f>
        <v>0</v>
      </c>
      <c r="BG525" s="245">
        <f>IF(N525="zákl. přenesená",J525,0)</f>
        <v>0</v>
      </c>
      <c r="BH525" s="245">
        <f>IF(N525="sníž. přenesená",J525,0)</f>
        <v>0</v>
      </c>
      <c r="BI525" s="245">
        <f>IF(N525="nulová",J525,0)</f>
        <v>0</v>
      </c>
      <c r="BJ525" s="19" t="s">
        <v>83</v>
      </c>
      <c r="BK525" s="245">
        <f>ROUND(I525*H525,2)</f>
        <v>0</v>
      </c>
      <c r="BL525" s="19" t="s">
        <v>328</v>
      </c>
      <c r="BM525" s="244" t="s">
        <v>838</v>
      </c>
    </row>
    <row r="526" spans="1:47" s="2" customFormat="1" ht="12">
      <c r="A526" s="40"/>
      <c r="B526" s="41"/>
      <c r="C526" s="42"/>
      <c r="D526" s="246" t="s">
        <v>330</v>
      </c>
      <c r="E526" s="42"/>
      <c r="F526" s="247" t="s">
        <v>839</v>
      </c>
      <c r="G526" s="42"/>
      <c r="H526" s="42"/>
      <c r="I526" s="150"/>
      <c r="J526" s="42"/>
      <c r="K526" s="42"/>
      <c r="L526" s="46"/>
      <c r="M526" s="248"/>
      <c r="N526" s="249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330</v>
      </c>
      <c r="AU526" s="19" t="s">
        <v>83</v>
      </c>
    </row>
    <row r="527" spans="1:51" s="15" customFormat="1" ht="12">
      <c r="A527" s="15"/>
      <c r="B527" s="283"/>
      <c r="C527" s="284"/>
      <c r="D527" s="246" t="s">
        <v>332</v>
      </c>
      <c r="E527" s="285" t="s">
        <v>19</v>
      </c>
      <c r="F527" s="286" t="s">
        <v>840</v>
      </c>
      <c r="G527" s="284"/>
      <c r="H527" s="285" t="s">
        <v>19</v>
      </c>
      <c r="I527" s="287"/>
      <c r="J527" s="284"/>
      <c r="K527" s="284"/>
      <c r="L527" s="288"/>
      <c r="M527" s="289"/>
      <c r="N527" s="290"/>
      <c r="O527" s="290"/>
      <c r="P527" s="290"/>
      <c r="Q527" s="290"/>
      <c r="R527" s="290"/>
      <c r="S527" s="290"/>
      <c r="T527" s="291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92" t="s">
        <v>332</v>
      </c>
      <c r="AU527" s="292" t="s">
        <v>83</v>
      </c>
      <c r="AV527" s="15" t="s">
        <v>77</v>
      </c>
      <c r="AW527" s="15" t="s">
        <v>32</v>
      </c>
      <c r="AX527" s="15" t="s">
        <v>70</v>
      </c>
      <c r="AY527" s="292" t="s">
        <v>322</v>
      </c>
    </row>
    <row r="528" spans="1:51" s="13" customFormat="1" ht="12">
      <c r="A528" s="13"/>
      <c r="B528" s="250"/>
      <c r="C528" s="251"/>
      <c r="D528" s="246" t="s">
        <v>332</v>
      </c>
      <c r="E528" s="252" t="s">
        <v>19</v>
      </c>
      <c r="F528" s="253" t="s">
        <v>841</v>
      </c>
      <c r="G528" s="251"/>
      <c r="H528" s="254">
        <v>0.232</v>
      </c>
      <c r="I528" s="255"/>
      <c r="J528" s="251"/>
      <c r="K528" s="251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332</v>
      </c>
      <c r="AU528" s="260" t="s">
        <v>83</v>
      </c>
      <c r="AV528" s="13" t="s">
        <v>83</v>
      </c>
      <c r="AW528" s="13" t="s">
        <v>32</v>
      </c>
      <c r="AX528" s="13" t="s">
        <v>70</v>
      </c>
      <c r="AY528" s="260" t="s">
        <v>322</v>
      </c>
    </row>
    <row r="529" spans="1:51" s="13" customFormat="1" ht="12">
      <c r="A529" s="13"/>
      <c r="B529" s="250"/>
      <c r="C529" s="251"/>
      <c r="D529" s="246" t="s">
        <v>332</v>
      </c>
      <c r="E529" s="252" t="s">
        <v>19</v>
      </c>
      <c r="F529" s="253" t="s">
        <v>842</v>
      </c>
      <c r="G529" s="251"/>
      <c r="H529" s="254">
        <v>0.28</v>
      </c>
      <c r="I529" s="255"/>
      <c r="J529" s="251"/>
      <c r="K529" s="251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332</v>
      </c>
      <c r="AU529" s="260" t="s">
        <v>83</v>
      </c>
      <c r="AV529" s="13" t="s">
        <v>83</v>
      </c>
      <c r="AW529" s="13" t="s">
        <v>32</v>
      </c>
      <c r="AX529" s="13" t="s">
        <v>70</v>
      </c>
      <c r="AY529" s="260" t="s">
        <v>322</v>
      </c>
    </row>
    <row r="530" spans="1:51" s="13" customFormat="1" ht="12">
      <c r="A530" s="13"/>
      <c r="B530" s="250"/>
      <c r="C530" s="251"/>
      <c r="D530" s="246" t="s">
        <v>332</v>
      </c>
      <c r="E530" s="252" t="s">
        <v>19</v>
      </c>
      <c r="F530" s="253" t="s">
        <v>843</v>
      </c>
      <c r="G530" s="251"/>
      <c r="H530" s="254">
        <v>0.312</v>
      </c>
      <c r="I530" s="255"/>
      <c r="J530" s="251"/>
      <c r="K530" s="251"/>
      <c r="L530" s="256"/>
      <c r="M530" s="257"/>
      <c r="N530" s="258"/>
      <c r="O530" s="258"/>
      <c r="P530" s="258"/>
      <c r="Q530" s="258"/>
      <c r="R530" s="258"/>
      <c r="S530" s="258"/>
      <c r="T530" s="25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0" t="s">
        <v>332</v>
      </c>
      <c r="AU530" s="260" t="s">
        <v>83</v>
      </c>
      <c r="AV530" s="13" t="s">
        <v>83</v>
      </c>
      <c r="AW530" s="13" t="s">
        <v>32</v>
      </c>
      <c r="AX530" s="13" t="s">
        <v>70</v>
      </c>
      <c r="AY530" s="260" t="s">
        <v>322</v>
      </c>
    </row>
    <row r="531" spans="1:51" s="16" customFormat="1" ht="12">
      <c r="A531" s="16"/>
      <c r="B531" s="293"/>
      <c r="C531" s="294"/>
      <c r="D531" s="246" t="s">
        <v>332</v>
      </c>
      <c r="E531" s="295" t="s">
        <v>19</v>
      </c>
      <c r="F531" s="296" t="s">
        <v>844</v>
      </c>
      <c r="G531" s="294"/>
      <c r="H531" s="297">
        <v>0.824</v>
      </c>
      <c r="I531" s="298"/>
      <c r="J531" s="294"/>
      <c r="K531" s="294"/>
      <c r="L531" s="299"/>
      <c r="M531" s="300"/>
      <c r="N531" s="301"/>
      <c r="O531" s="301"/>
      <c r="P531" s="301"/>
      <c r="Q531" s="301"/>
      <c r="R531" s="301"/>
      <c r="S531" s="301"/>
      <c r="T531" s="302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303" t="s">
        <v>332</v>
      </c>
      <c r="AU531" s="303" t="s">
        <v>83</v>
      </c>
      <c r="AV531" s="16" t="s">
        <v>93</v>
      </c>
      <c r="AW531" s="16" t="s">
        <v>32</v>
      </c>
      <c r="AX531" s="16" t="s">
        <v>70</v>
      </c>
      <c r="AY531" s="303" t="s">
        <v>322</v>
      </c>
    </row>
    <row r="532" spans="1:51" s="15" customFormat="1" ht="12">
      <c r="A532" s="15"/>
      <c r="B532" s="283"/>
      <c r="C532" s="284"/>
      <c r="D532" s="246" t="s">
        <v>332</v>
      </c>
      <c r="E532" s="285" t="s">
        <v>19</v>
      </c>
      <c r="F532" s="286" t="s">
        <v>845</v>
      </c>
      <c r="G532" s="284"/>
      <c r="H532" s="285" t="s">
        <v>19</v>
      </c>
      <c r="I532" s="287"/>
      <c r="J532" s="284"/>
      <c r="K532" s="284"/>
      <c r="L532" s="288"/>
      <c r="M532" s="289"/>
      <c r="N532" s="290"/>
      <c r="O532" s="290"/>
      <c r="P532" s="290"/>
      <c r="Q532" s="290"/>
      <c r="R532" s="290"/>
      <c r="S532" s="290"/>
      <c r="T532" s="291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92" t="s">
        <v>332</v>
      </c>
      <c r="AU532" s="292" t="s">
        <v>83</v>
      </c>
      <c r="AV532" s="15" t="s">
        <v>77</v>
      </c>
      <c r="AW532" s="15" t="s">
        <v>32</v>
      </c>
      <c r="AX532" s="15" t="s">
        <v>70</v>
      </c>
      <c r="AY532" s="292" t="s">
        <v>322</v>
      </c>
    </row>
    <row r="533" spans="1:51" s="13" customFormat="1" ht="12">
      <c r="A533" s="13"/>
      <c r="B533" s="250"/>
      <c r="C533" s="251"/>
      <c r="D533" s="246" t="s">
        <v>332</v>
      </c>
      <c r="E533" s="252" t="s">
        <v>19</v>
      </c>
      <c r="F533" s="253" t="s">
        <v>846</v>
      </c>
      <c r="G533" s="251"/>
      <c r="H533" s="254">
        <v>0.226</v>
      </c>
      <c r="I533" s="255"/>
      <c r="J533" s="251"/>
      <c r="K533" s="251"/>
      <c r="L533" s="256"/>
      <c r="M533" s="257"/>
      <c r="N533" s="258"/>
      <c r="O533" s="258"/>
      <c r="P533" s="258"/>
      <c r="Q533" s="258"/>
      <c r="R533" s="258"/>
      <c r="S533" s="258"/>
      <c r="T533" s="25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0" t="s">
        <v>332</v>
      </c>
      <c r="AU533" s="260" t="s">
        <v>83</v>
      </c>
      <c r="AV533" s="13" t="s">
        <v>83</v>
      </c>
      <c r="AW533" s="13" t="s">
        <v>32</v>
      </c>
      <c r="AX533" s="13" t="s">
        <v>70</v>
      </c>
      <c r="AY533" s="260" t="s">
        <v>322</v>
      </c>
    </row>
    <row r="534" spans="1:51" s="13" customFormat="1" ht="12">
      <c r="A534" s="13"/>
      <c r="B534" s="250"/>
      <c r="C534" s="251"/>
      <c r="D534" s="246" t="s">
        <v>332</v>
      </c>
      <c r="E534" s="252" t="s">
        <v>19</v>
      </c>
      <c r="F534" s="253" t="s">
        <v>847</v>
      </c>
      <c r="G534" s="251"/>
      <c r="H534" s="254">
        <v>0.209</v>
      </c>
      <c r="I534" s="255"/>
      <c r="J534" s="251"/>
      <c r="K534" s="251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332</v>
      </c>
      <c r="AU534" s="260" t="s">
        <v>83</v>
      </c>
      <c r="AV534" s="13" t="s">
        <v>83</v>
      </c>
      <c r="AW534" s="13" t="s">
        <v>32</v>
      </c>
      <c r="AX534" s="13" t="s">
        <v>70</v>
      </c>
      <c r="AY534" s="260" t="s">
        <v>322</v>
      </c>
    </row>
    <row r="535" spans="1:51" s="16" customFormat="1" ht="12">
      <c r="A535" s="16"/>
      <c r="B535" s="293"/>
      <c r="C535" s="294"/>
      <c r="D535" s="246" t="s">
        <v>332</v>
      </c>
      <c r="E535" s="295" t="s">
        <v>19</v>
      </c>
      <c r="F535" s="296" t="s">
        <v>848</v>
      </c>
      <c r="G535" s="294"/>
      <c r="H535" s="297">
        <v>0.435</v>
      </c>
      <c r="I535" s="298"/>
      <c r="J535" s="294"/>
      <c r="K535" s="294"/>
      <c r="L535" s="299"/>
      <c r="M535" s="300"/>
      <c r="N535" s="301"/>
      <c r="O535" s="301"/>
      <c r="P535" s="301"/>
      <c r="Q535" s="301"/>
      <c r="R535" s="301"/>
      <c r="S535" s="301"/>
      <c r="T535" s="302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T535" s="303" t="s">
        <v>332</v>
      </c>
      <c r="AU535" s="303" t="s">
        <v>83</v>
      </c>
      <c r="AV535" s="16" t="s">
        <v>93</v>
      </c>
      <c r="AW535" s="16" t="s">
        <v>32</v>
      </c>
      <c r="AX535" s="16" t="s">
        <v>70</v>
      </c>
      <c r="AY535" s="303" t="s">
        <v>322</v>
      </c>
    </row>
    <row r="536" spans="1:51" s="15" customFormat="1" ht="12">
      <c r="A536" s="15"/>
      <c r="B536" s="283"/>
      <c r="C536" s="284"/>
      <c r="D536" s="246" t="s">
        <v>332</v>
      </c>
      <c r="E536" s="285" t="s">
        <v>19</v>
      </c>
      <c r="F536" s="286" t="s">
        <v>849</v>
      </c>
      <c r="G536" s="284"/>
      <c r="H536" s="285" t="s">
        <v>19</v>
      </c>
      <c r="I536" s="287"/>
      <c r="J536" s="284"/>
      <c r="K536" s="284"/>
      <c r="L536" s="288"/>
      <c r="M536" s="289"/>
      <c r="N536" s="290"/>
      <c r="O536" s="290"/>
      <c r="P536" s="290"/>
      <c r="Q536" s="290"/>
      <c r="R536" s="290"/>
      <c r="S536" s="290"/>
      <c r="T536" s="291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92" t="s">
        <v>332</v>
      </c>
      <c r="AU536" s="292" t="s">
        <v>83</v>
      </c>
      <c r="AV536" s="15" t="s">
        <v>77</v>
      </c>
      <c r="AW536" s="15" t="s">
        <v>32</v>
      </c>
      <c r="AX536" s="15" t="s">
        <v>70</v>
      </c>
      <c r="AY536" s="292" t="s">
        <v>322</v>
      </c>
    </row>
    <row r="537" spans="1:51" s="13" customFormat="1" ht="12">
      <c r="A537" s="13"/>
      <c r="B537" s="250"/>
      <c r="C537" s="251"/>
      <c r="D537" s="246" t="s">
        <v>332</v>
      </c>
      <c r="E537" s="252" t="s">
        <v>19</v>
      </c>
      <c r="F537" s="253" t="s">
        <v>850</v>
      </c>
      <c r="G537" s="251"/>
      <c r="H537" s="254">
        <v>0.176</v>
      </c>
      <c r="I537" s="255"/>
      <c r="J537" s="251"/>
      <c r="K537" s="251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332</v>
      </c>
      <c r="AU537" s="260" t="s">
        <v>83</v>
      </c>
      <c r="AV537" s="13" t="s">
        <v>83</v>
      </c>
      <c r="AW537" s="13" t="s">
        <v>32</v>
      </c>
      <c r="AX537" s="13" t="s">
        <v>70</v>
      </c>
      <c r="AY537" s="260" t="s">
        <v>322</v>
      </c>
    </row>
    <row r="538" spans="1:51" s="13" customFormat="1" ht="12">
      <c r="A538" s="13"/>
      <c r="B538" s="250"/>
      <c r="C538" s="251"/>
      <c r="D538" s="246" t="s">
        <v>332</v>
      </c>
      <c r="E538" s="252" t="s">
        <v>19</v>
      </c>
      <c r="F538" s="253" t="s">
        <v>851</v>
      </c>
      <c r="G538" s="251"/>
      <c r="H538" s="254">
        <v>0.187</v>
      </c>
      <c r="I538" s="255"/>
      <c r="J538" s="251"/>
      <c r="K538" s="251"/>
      <c r="L538" s="256"/>
      <c r="M538" s="257"/>
      <c r="N538" s="258"/>
      <c r="O538" s="258"/>
      <c r="P538" s="258"/>
      <c r="Q538" s="258"/>
      <c r="R538" s="258"/>
      <c r="S538" s="258"/>
      <c r="T538" s="25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0" t="s">
        <v>332</v>
      </c>
      <c r="AU538" s="260" t="s">
        <v>83</v>
      </c>
      <c r="AV538" s="13" t="s">
        <v>83</v>
      </c>
      <c r="AW538" s="13" t="s">
        <v>32</v>
      </c>
      <c r="AX538" s="13" t="s">
        <v>70</v>
      </c>
      <c r="AY538" s="260" t="s">
        <v>322</v>
      </c>
    </row>
    <row r="539" spans="1:51" s="13" customFormat="1" ht="12">
      <c r="A539" s="13"/>
      <c r="B539" s="250"/>
      <c r="C539" s="251"/>
      <c r="D539" s="246" t="s">
        <v>332</v>
      </c>
      <c r="E539" s="252" t="s">
        <v>19</v>
      </c>
      <c r="F539" s="253" t="s">
        <v>852</v>
      </c>
      <c r="G539" s="251"/>
      <c r="H539" s="254">
        <v>0.237</v>
      </c>
      <c r="I539" s="255"/>
      <c r="J539" s="251"/>
      <c r="K539" s="251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332</v>
      </c>
      <c r="AU539" s="260" t="s">
        <v>83</v>
      </c>
      <c r="AV539" s="13" t="s">
        <v>83</v>
      </c>
      <c r="AW539" s="13" t="s">
        <v>32</v>
      </c>
      <c r="AX539" s="13" t="s">
        <v>70</v>
      </c>
      <c r="AY539" s="260" t="s">
        <v>322</v>
      </c>
    </row>
    <row r="540" spans="1:51" s="13" customFormat="1" ht="12">
      <c r="A540" s="13"/>
      <c r="B540" s="250"/>
      <c r="C540" s="251"/>
      <c r="D540" s="246" t="s">
        <v>332</v>
      </c>
      <c r="E540" s="252" t="s">
        <v>19</v>
      </c>
      <c r="F540" s="253" t="s">
        <v>853</v>
      </c>
      <c r="G540" s="251"/>
      <c r="H540" s="254">
        <v>0.248</v>
      </c>
      <c r="I540" s="255"/>
      <c r="J540" s="251"/>
      <c r="K540" s="251"/>
      <c r="L540" s="256"/>
      <c r="M540" s="257"/>
      <c r="N540" s="258"/>
      <c r="O540" s="258"/>
      <c r="P540" s="258"/>
      <c r="Q540" s="258"/>
      <c r="R540" s="258"/>
      <c r="S540" s="258"/>
      <c r="T540" s="25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0" t="s">
        <v>332</v>
      </c>
      <c r="AU540" s="260" t="s">
        <v>83</v>
      </c>
      <c r="AV540" s="13" t="s">
        <v>83</v>
      </c>
      <c r="AW540" s="13" t="s">
        <v>32</v>
      </c>
      <c r="AX540" s="13" t="s">
        <v>70</v>
      </c>
      <c r="AY540" s="260" t="s">
        <v>322</v>
      </c>
    </row>
    <row r="541" spans="1:51" s="16" customFormat="1" ht="12">
      <c r="A541" s="16"/>
      <c r="B541" s="293"/>
      <c r="C541" s="294"/>
      <c r="D541" s="246" t="s">
        <v>332</v>
      </c>
      <c r="E541" s="295" t="s">
        <v>19</v>
      </c>
      <c r="F541" s="296" t="s">
        <v>854</v>
      </c>
      <c r="G541" s="294"/>
      <c r="H541" s="297">
        <v>0.848</v>
      </c>
      <c r="I541" s="298"/>
      <c r="J541" s="294"/>
      <c r="K541" s="294"/>
      <c r="L541" s="299"/>
      <c r="M541" s="300"/>
      <c r="N541" s="301"/>
      <c r="O541" s="301"/>
      <c r="P541" s="301"/>
      <c r="Q541" s="301"/>
      <c r="R541" s="301"/>
      <c r="S541" s="301"/>
      <c r="T541" s="302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T541" s="303" t="s">
        <v>332</v>
      </c>
      <c r="AU541" s="303" t="s">
        <v>83</v>
      </c>
      <c r="AV541" s="16" t="s">
        <v>93</v>
      </c>
      <c r="AW541" s="16" t="s">
        <v>32</v>
      </c>
      <c r="AX541" s="16" t="s">
        <v>70</v>
      </c>
      <c r="AY541" s="303" t="s">
        <v>322</v>
      </c>
    </row>
    <row r="542" spans="1:51" s="15" customFormat="1" ht="12">
      <c r="A542" s="15"/>
      <c r="B542" s="283"/>
      <c r="C542" s="284"/>
      <c r="D542" s="246" t="s">
        <v>332</v>
      </c>
      <c r="E542" s="285" t="s">
        <v>19</v>
      </c>
      <c r="F542" s="286" t="s">
        <v>855</v>
      </c>
      <c r="G542" s="284"/>
      <c r="H542" s="285" t="s">
        <v>19</v>
      </c>
      <c r="I542" s="287"/>
      <c r="J542" s="284"/>
      <c r="K542" s="284"/>
      <c r="L542" s="288"/>
      <c r="M542" s="289"/>
      <c r="N542" s="290"/>
      <c r="O542" s="290"/>
      <c r="P542" s="290"/>
      <c r="Q542" s="290"/>
      <c r="R542" s="290"/>
      <c r="S542" s="290"/>
      <c r="T542" s="291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92" t="s">
        <v>332</v>
      </c>
      <c r="AU542" s="292" t="s">
        <v>83</v>
      </c>
      <c r="AV542" s="15" t="s">
        <v>77</v>
      </c>
      <c r="AW542" s="15" t="s">
        <v>32</v>
      </c>
      <c r="AX542" s="15" t="s">
        <v>70</v>
      </c>
      <c r="AY542" s="292" t="s">
        <v>322</v>
      </c>
    </row>
    <row r="543" spans="1:51" s="13" customFormat="1" ht="12">
      <c r="A543" s="13"/>
      <c r="B543" s="250"/>
      <c r="C543" s="251"/>
      <c r="D543" s="246" t="s">
        <v>332</v>
      </c>
      <c r="E543" s="252" t="s">
        <v>19</v>
      </c>
      <c r="F543" s="253" t="s">
        <v>856</v>
      </c>
      <c r="G543" s="251"/>
      <c r="H543" s="254">
        <v>0.215</v>
      </c>
      <c r="I543" s="255"/>
      <c r="J543" s="251"/>
      <c r="K543" s="251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332</v>
      </c>
      <c r="AU543" s="260" t="s">
        <v>83</v>
      </c>
      <c r="AV543" s="13" t="s">
        <v>83</v>
      </c>
      <c r="AW543" s="13" t="s">
        <v>32</v>
      </c>
      <c r="AX543" s="13" t="s">
        <v>70</v>
      </c>
      <c r="AY543" s="260" t="s">
        <v>322</v>
      </c>
    </row>
    <row r="544" spans="1:51" s="13" customFormat="1" ht="12">
      <c r="A544" s="13"/>
      <c r="B544" s="250"/>
      <c r="C544" s="251"/>
      <c r="D544" s="246" t="s">
        <v>332</v>
      </c>
      <c r="E544" s="252" t="s">
        <v>19</v>
      </c>
      <c r="F544" s="253" t="s">
        <v>857</v>
      </c>
      <c r="G544" s="251"/>
      <c r="H544" s="254">
        <v>0.198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332</v>
      </c>
      <c r="AU544" s="260" t="s">
        <v>83</v>
      </c>
      <c r="AV544" s="13" t="s">
        <v>83</v>
      </c>
      <c r="AW544" s="13" t="s">
        <v>32</v>
      </c>
      <c r="AX544" s="13" t="s">
        <v>70</v>
      </c>
      <c r="AY544" s="260" t="s">
        <v>322</v>
      </c>
    </row>
    <row r="545" spans="1:51" s="13" customFormat="1" ht="12">
      <c r="A545" s="13"/>
      <c r="B545" s="250"/>
      <c r="C545" s="251"/>
      <c r="D545" s="246" t="s">
        <v>332</v>
      </c>
      <c r="E545" s="252" t="s">
        <v>19</v>
      </c>
      <c r="F545" s="253" t="s">
        <v>858</v>
      </c>
      <c r="G545" s="251"/>
      <c r="H545" s="254">
        <v>0.204</v>
      </c>
      <c r="I545" s="255"/>
      <c r="J545" s="251"/>
      <c r="K545" s="251"/>
      <c r="L545" s="256"/>
      <c r="M545" s="257"/>
      <c r="N545" s="258"/>
      <c r="O545" s="258"/>
      <c r="P545" s="258"/>
      <c r="Q545" s="258"/>
      <c r="R545" s="258"/>
      <c r="S545" s="258"/>
      <c r="T545" s="25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0" t="s">
        <v>332</v>
      </c>
      <c r="AU545" s="260" t="s">
        <v>83</v>
      </c>
      <c r="AV545" s="13" t="s">
        <v>83</v>
      </c>
      <c r="AW545" s="13" t="s">
        <v>32</v>
      </c>
      <c r="AX545" s="13" t="s">
        <v>70</v>
      </c>
      <c r="AY545" s="260" t="s">
        <v>322</v>
      </c>
    </row>
    <row r="546" spans="1:51" s="13" customFormat="1" ht="12">
      <c r="A546" s="13"/>
      <c r="B546" s="250"/>
      <c r="C546" s="251"/>
      <c r="D546" s="246" t="s">
        <v>332</v>
      </c>
      <c r="E546" s="252" t="s">
        <v>19</v>
      </c>
      <c r="F546" s="253" t="s">
        <v>859</v>
      </c>
      <c r="G546" s="251"/>
      <c r="H546" s="254">
        <v>0.067</v>
      </c>
      <c r="I546" s="255"/>
      <c r="J546" s="251"/>
      <c r="K546" s="251"/>
      <c r="L546" s="256"/>
      <c r="M546" s="257"/>
      <c r="N546" s="258"/>
      <c r="O546" s="258"/>
      <c r="P546" s="258"/>
      <c r="Q546" s="258"/>
      <c r="R546" s="258"/>
      <c r="S546" s="258"/>
      <c r="T546" s="25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0" t="s">
        <v>332</v>
      </c>
      <c r="AU546" s="260" t="s">
        <v>83</v>
      </c>
      <c r="AV546" s="13" t="s">
        <v>83</v>
      </c>
      <c r="AW546" s="13" t="s">
        <v>32</v>
      </c>
      <c r="AX546" s="13" t="s">
        <v>70</v>
      </c>
      <c r="AY546" s="260" t="s">
        <v>322</v>
      </c>
    </row>
    <row r="547" spans="1:51" s="13" customFormat="1" ht="12">
      <c r="A547" s="13"/>
      <c r="B547" s="250"/>
      <c r="C547" s="251"/>
      <c r="D547" s="246" t="s">
        <v>332</v>
      </c>
      <c r="E547" s="252" t="s">
        <v>19</v>
      </c>
      <c r="F547" s="253" t="s">
        <v>860</v>
      </c>
      <c r="G547" s="251"/>
      <c r="H547" s="254">
        <v>0.264</v>
      </c>
      <c r="I547" s="255"/>
      <c r="J547" s="251"/>
      <c r="K547" s="251"/>
      <c r="L547" s="256"/>
      <c r="M547" s="257"/>
      <c r="N547" s="258"/>
      <c r="O547" s="258"/>
      <c r="P547" s="258"/>
      <c r="Q547" s="258"/>
      <c r="R547" s="258"/>
      <c r="S547" s="258"/>
      <c r="T547" s="25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0" t="s">
        <v>332</v>
      </c>
      <c r="AU547" s="260" t="s">
        <v>83</v>
      </c>
      <c r="AV547" s="13" t="s">
        <v>83</v>
      </c>
      <c r="AW547" s="13" t="s">
        <v>32</v>
      </c>
      <c r="AX547" s="13" t="s">
        <v>70</v>
      </c>
      <c r="AY547" s="260" t="s">
        <v>322</v>
      </c>
    </row>
    <row r="548" spans="1:51" s="13" customFormat="1" ht="12">
      <c r="A548" s="13"/>
      <c r="B548" s="250"/>
      <c r="C548" s="251"/>
      <c r="D548" s="246" t="s">
        <v>332</v>
      </c>
      <c r="E548" s="252" t="s">
        <v>19</v>
      </c>
      <c r="F548" s="253" t="s">
        <v>861</v>
      </c>
      <c r="G548" s="251"/>
      <c r="H548" s="254">
        <v>0.226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332</v>
      </c>
      <c r="AU548" s="260" t="s">
        <v>83</v>
      </c>
      <c r="AV548" s="13" t="s">
        <v>83</v>
      </c>
      <c r="AW548" s="13" t="s">
        <v>32</v>
      </c>
      <c r="AX548" s="13" t="s">
        <v>70</v>
      </c>
      <c r="AY548" s="260" t="s">
        <v>322</v>
      </c>
    </row>
    <row r="549" spans="1:51" s="13" customFormat="1" ht="12">
      <c r="A549" s="13"/>
      <c r="B549" s="250"/>
      <c r="C549" s="251"/>
      <c r="D549" s="246" t="s">
        <v>332</v>
      </c>
      <c r="E549" s="252" t="s">
        <v>19</v>
      </c>
      <c r="F549" s="253" t="s">
        <v>862</v>
      </c>
      <c r="G549" s="251"/>
      <c r="H549" s="254">
        <v>0.231</v>
      </c>
      <c r="I549" s="255"/>
      <c r="J549" s="251"/>
      <c r="K549" s="251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332</v>
      </c>
      <c r="AU549" s="260" t="s">
        <v>83</v>
      </c>
      <c r="AV549" s="13" t="s">
        <v>83</v>
      </c>
      <c r="AW549" s="13" t="s">
        <v>32</v>
      </c>
      <c r="AX549" s="13" t="s">
        <v>70</v>
      </c>
      <c r="AY549" s="260" t="s">
        <v>322</v>
      </c>
    </row>
    <row r="550" spans="1:51" s="16" customFormat="1" ht="12">
      <c r="A550" s="16"/>
      <c r="B550" s="293"/>
      <c r="C550" s="294"/>
      <c r="D550" s="246" t="s">
        <v>332</v>
      </c>
      <c r="E550" s="295" t="s">
        <v>19</v>
      </c>
      <c r="F550" s="296" t="s">
        <v>863</v>
      </c>
      <c r="G550" s="294"/>
      <c r="H550" s="297">
        <v>1.405</v>
      </c>
      <c r="I550" s="298"/>
      <c r="J550" s="294"/>
      <c r="K550" s="294"/>
      <c r="L550" s="299"/>
      <c r="M550" s="300"/>
      <c r="N550" s="301"/>
      <c r="O550" s="301"/>
      <c r="P550" s="301"/>
      <c r="Q550" s="301"/>
      <c r="R550" s="301"/>
      <c r="S550" s="301"/>
      <c r="T550" s="302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T550" s="303" t="s">
        <v>332</v>
      </c>
      <c r="AU550" s="303" t="s">
        <v>83</v>
      </c>
      <c r="AV550" s="16" t="s">
        <v>93</v>
      </c>
      <c r="AW550" s="16" t="s">
        <v>32</v>
      </c>
      <c r="AX550" s="16" t="s">
        <v>70</v>
      </c>
      <c r="AY550" s="303" t="s">
        <v>322</v>
      </c>
    </row>
    <row r="551" spans="1:51" s="15" customFormat="1" ht="12">
      <c r="A551" s="15"/>
      <c r="B551" s="283"/>
      <c r="C551" s="284"/>
      <c r="D551" s="246" t="s">
        <v>332</v>
      </c>
      <c r="E551" s="285" t="s">
        <v>19</v>
      </c>
      <c r="F551" s="286" t="s">
        <v>864</v>
      </c>
      <c r="G551" s="284"/>
      <c r="H551" s="285" t="s">
        <v>19</v>
      </c>
      <c r="I551" s="287"/>
      <c r="J551" s="284"/>
      <c r="K551" s="284"/>
      <c r="L551" s="288"/>
      <c r="M551" s="289"/>
      <c r="N551" s="290"/>
      <c r="O551" s="290"/>
      <c r="P551" s="290"/>
      <c r="Q551" s="290"/>
      <c r="R551" s="290"/>
      <c r="S551" s="290"/>
      <c r="T551" s="291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92" t="s">
        <v>332</v>
      </c>
      <c r="AU551" s="292" t="s">
        <v>83</v>
      </c>
      <c r="AV551" s="15" t="s">
        <v>77</v>
      </c>
      <c r="AW551" s="15" t="s">
        <v>32</v>
      </c>
      <c r="AX551" s="15" t="s">
        <v>70</v>
      </c>
      <c r="AY551" s="292" t="s">
        <v>322</v>
      </c>
    </row>
    <row r="552" spans="1:51" s="13" customFormat="1" ht="12">
      <c r="A552" s="13"/>
      <c r="B552" s="250"/>
      <c r="C552" s="251"/>
      <c r="D552" s="246" t="s">
        <v>332</v>
      </c>
      <c r="E552" s="252" t="s">
        <v>19</v>
      </c>
      <c r="F552" s="253" t="s">
        <v>865</v>
      </c>
      <c r="G552" s="251"/>
      <c r="H552" s="254">
        <v>0.193</v>
      </c>
      <c r="I552" s="255"/>
      <c r="J552" s="251"/>
      <c r="K552" s="251"/>
      <c r="L552" s="256"/>
      <c r="M552" s="257"/>
      <c r="N552" s="258"/>
      <c r="O552" s="258"/>
      <c r="P552" s="258"/>
      <c r="Q552" s="258"/>
      <c r="R552" s="258"/>
      <c r="S552" s="258"/>
      <c r="T552" s="25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0" t="s">
        <v>332</v>
      </c>
      <c r="AU552" s="260" t="s">
        <v>83</v>
      </c>
      <c r="AV552" s="13" t="s">
        <v>83</v>
      </c>
      <c r="AW552" s="13" t="s">
        <v>32</v>
      </c>
      <c r="AX552" s="13" t="s">
        <v>70</v>
      </c>
      <c r="AY552" s="260" t="s">
        <v>322</v>
      </c>
    </row>
    <row r="553" spans="1:51" s="16" customFormat="1" ht="12">
      <c r="A553" s="16"/>
      <c r="B553" s="293"/>
      <c r="C553" s="294"/>
      <c r="D553" s="246" t="s">
        <v>332</v>
      </c>
      <c r="E553" s="295" t="s">
        <v>19</v>
      </c>
      <c r="F553" s="296" t="s">
        <v>866</v>
      </c>
      <c r="G553" s="294"/>
      <c r="H553" s="297">
        <v>0.193</v>
      </c>
      <c r="I553" s="298"/>
      <c r="J553" s="294"/>
      <c r="K553" s="294"/>
      <c r="L553" s="299"/>
      <c r="M553" s="300"/>
      <c r="N553" s="301"/>
      <c r="O553" s="301"/>
      <c r="P553" s="301"/>
      <c r="Q553" s="301"/>
      <c r="R553" s="301"/>
      <c r="S553" s="301"/>
      <c r="T553" s="302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303" t="s">
        <v>332</v>
      </c>
      <c r="AU553" s="303" t="s">
        <v>83</v>
      </c>
      <c r="AV553" s="16" t="s">
        <v>93</v>
      </c>
      <c r="AW553" s="16" t="s">
        <v>32</v>
      </c>
      <c r="AX553" s="16" t="s">
        <v>70</v>
      </c>
      <c r="AY553" s="303" t="s">
        <v>322</v>
      </c>
    </row>
    <row r="554" spans="1:51" s="15" customFormat="1" ht="12">
      <c r="A554" s="15"/>
      <c r="B554" s="283"/>
      <c r="C554" s="284"/>
      <c r="D554" s="246" t="s">
        <v>332</v>
      </c>
      <c r="E554" s="285" t="s">
        <v>19</v>
      </c>
      <c r="F554" s="286" t="s">
        <v>867</v>
      </c>
      <c r="G554" s="284"/>
      <c r="H554" s="285" t="s">
        <v>19</v>
      </c>
      <c r="I554" s="287"/>
      <c r="J554" s="284"/>
      <c r="K554" s="284"/>
      <c r="L554" s="288"/>
      <c r="M554" s="289"/>
      <c r="N554" s="290"/>
      <c r="O554" s="290"/>
      <c r="P554" s="290"/>
      <c r="Q554" s="290"/>
      <c r="R554" s="290"/>
      <c r="S554" s="290"/>
      <c r="T554" s="291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92" t="s">
        <v>332</v>
      </c>
      <c r="AU554" s="292" t="s">
        <v>83</v>
      </c>
      <c r="AV554" s="15" t="s">
        <v>77</v>
      </c>
      <c r="AW554" s="15" t="s">
        <v>32</v>
      </c>
      <c r="AX554" s="15" t="s">
        <v>70</v>
      </c>
      <c r="AY554" s="292" t="s">
        <v>322</v>
      </c>
    </row>
    <row r="555" spans="1:51" s="13" customFormat="1" ht="12">
      <c r="A555" s="13"/>
      <c r="B555" s="250"/>
      <c r="C555" s="251"/>
      <c r="D555" s="246" t="s">
        <v>332</v>
      </c>
      <c r="E555" s="252" t="s">
        <v>19</v>
      </c>
      <c r="F555" s="253" t="s">
        <v>868</v>
      </c>
      <c r="G555" s="251"/>
      <c r="H555" s="254">
        <v>0.578</v>
      </c>
      <c r="I555" s="255"/>
      <c r="J555" s="251"/>
      <c r="K555" s="251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332</v>
      </c>
      <c r="AU555" s="260" t="s">
        <v>83</v>
      </c>
      <c r="AV555" s="13" t="s">
        <v>83</v>
      </c>
      <c r="AW555" s="13" t="s">
        <v>32</v>
      </c>
      <c r="AX555" s="13" t="s">
        <v>70</v>
      </c>
      <c r="AY555" s="260" t="s">
        <v>322</v>
      </c>
    </row>
    <row r="556" spans="1:51" s="13" customFormat="1" ht="12">
      <c r="A556" s="13"/>
      <c r="B556" s="250"/>
      <c r="C556" s="251"/>
      <c r="D556" s="246" t="s">
        <v>332</v>
      </c>
      <c r="E556" s="252" t="s">
        <v>19</v>
      </c>
      <c r="F556" s="253" t="s">
        <v>869</v>
      </c>
      <c r="G556" s="251"/>
      <c r="H556" s="254">
        <v>0.386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0" t="s">
        <v>332</v>
      </c>
      <c r="AU556" s="260" t="s">
        <v>83</v>
      </c>
      <c r="AV556" s="13" t="s">
        <v>83</v>
      </c>
      <c r="AW556" s="13" t="s">
        <v>32</v>
      </c>
      <c r="AX556" s="13" t="s">
        <v>70</v>
      </c>
      <c r="AY556" s="260" t="s">
        <v>322</v>
      </c>
    </row>
    <row r="557" spans="1:51" s="16" customFormat="1" ht="12">
      <c r="A557" s="16"/>
      <c r="B557" s="293"/>
      <c r="C557" s="294"/>
      <c r="D557" s="246" t="s">
        <v>332</v>
      </c>
      <c r="E557" s="295" t="s">
        <v>19</v>
      </c>
      <c r="F557" s="296" t="s">
        <v>480</v>
      </c>
      <c r="G557" s="294"/>
      <c r="H557" s="297">
        <v>0.964</v>
      </c>
      <c r="I557" s="298"/>
      <c r="J557" s="294"/>
      <c r="K557" s="294"/>
      <c r="L557" s="299"/>
      <c r="M557" s="300"/>
      <c r="N557" s="301"/>
      <c r="O557" s="301"/>
      <c r="P557" s="301"/>
      <c r="Q557" s="301"/>
      <c r="R557" s="301"/>
      <c r="S557" s="301"/>
      <c r="T557" s="302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303" t="s">
        <v>332</v>
      </c>
      <c r="AU557" s="303" t="s">
        <v>83</v>
      </c>
      <c r="AV557" s="16" t="s">
        <v>93</v>
      </c>
      <c r="AW557" s="16" t="s">
        <v>32</v>
      </c>
      <c r="AX557" s="16" t="s">
        <v>70</v>
      </c>
      <c r="AY557" s="303" t="s">
        <v>322</v>
      </c>
    </row>
    <row r="558" spans="1:51" s="14" customFormat="1" ht="12">
      <c r="A558" s="14"/>
      <c r="B558" s="261"/>
      <c r="C558" s="262"/>
      <c r="D558" s="246" t="s">
        <v>332</v>
      </c>
      <c r="E558" s="263" t="s">
        <v>19</v>
      </c>
      <c r="F558" s="264" t="s">
        <v>336</v>
      </c>
      <c r="G558" s="262"/>
      <c r="H558" s="265">
        <v>4.669</v>
      </c>
      <c r="I558" s="266"/>
      <c r="J558" s="262"/>
      <c r="K558" s="262"/>
      <c r="L558" s="267"/>
      <c r="M558" s="268"/>
      <c r="N558" s="269"/>
      <c r="O558" s="269"/>
      <c r="P558" s="269"/>
      <c r="Q558" s="269"/>
      <c r="R558" s="269"/>
      <c r="S558" s="269"/>
      <c r="T558" s="27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1" t="s">
        <v>332</v>
      </c>
      <c r="AU558" s="271" t="s">
        <v>83</v>
      </c>
      <c r="AV558" s="14" t="s">
        <v>328</v>
      </c>
      <c r="AW558" s="14" t="s">
        <v>32</v>
      </c>
      <c r="AX558" s="14" t="s">
        <v>77</v>
      </c>
      <c r="AY558" s="271" t="s">
        <v>322</v>
      </c>
    </row>
    <row r="559" spans="1:65" s="2" customFormat="1" ht="16.5" customHeight="1">
      <c r="A559" s="40"/>
      <c r="B559" s="41"/>
      <c r="C559" s="233" t="s">
        <v>870</v>
      </c>
      <c r="D559" s="233" t="s">
        <v>324</v>
      </c>
      <c r="E559" s="234" t="s">
        <v>871</v>
      </c>
      <c r="F559" s="235" t="s">
        <v>872</v>
      </c>
      <c r="G559" s="236" t="s">
        <v>160</v>
      </c>
      <c r="H559" s="237">
        <v>0.381</v>
      </c>
      <c r="I559" s="238"/>
      <c r="J559" s="239">
        <f>ROUND(I559*H559,2)</f>
        <v>0</v>
      </c>
      <c r="K559" s="235" t="s">
        <v>327</v>
      </c>
      <c r="L559" s="46"/>
      <c r="M559" s="240" t="s">
        <v>19</v>
      </c>
      <c r="N559" s="241" t="s">
        <v>42</v>
      </c>
      <c r="O559" s="86"/>
      <c r="P559" s="242">
        <f>O559*H559</f>
        <v>0</v>
      </c>
      <c r="Q559" s="242">
        <v>1.04143</v>
      </c>
      <c r="R559" s="242">
        <f>Q559*H559</f>
        <v>0.39678483000000003</v>
      </c>
      <c r="S559" s="242">
        <v>0</v>
      </c>
      <c r="T559" s="243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44" t="s">
        <v>328</v>
      </c>
      <c r="AT559" s="244" t="s">
        <v>324</v>
      </c>
      <c r="AU559" s="244" t="s">
        <v>83</v>
      </c>
      <c r="AY559" s="19" t="s">
        <v>322</v>
      </c>
      <c r="BE559" s="245">
        <f>IF(N559="základní",J559,0)</f>
        <v>0</v>
      </c>
      <c r="BF559" s="245">
        <f>IF(N559="snížená",J559,0)</f>
        <v>0</v>
      </c>
      <c r="BG559" s="245">
        <f>IF(N559="zákl. přenesená",J559,0)</f>
        <v>0</v>
      </c>
      <c r="BH559" s="245">
        <f>IF(N559="sníž. přenesená",J559,0)</f>
        <v>0</v>
      </c>
      <c r="BI559" s="245">
        <f>IF(N559="nulová",J559,0)</f>
        <v>0</v>
      </c>
      <c r="BJ559" s="19" t="s">
        <v>83</v>
      </c>
      <c r="BK559" s="245">
        <f>ROUND(I559*H559,2)</f>
        <v>0</v>
      </c>
      <c r="BL559" s="19" t="s">
        <v>328</v>
      </c>
      <c r="BM559" s="244" t="s">
        <v>873</v>
      </c>
    </row>
    <row r="560" spans="1:47" s="2" customFormat="1" ht="12">
      <c r="A560" s="40"/>
      <c r="B560" s="41"/>
      <c r="C560" s="42"/>
      <c r="D560" s="246" t="s">
        <v>330</v>
      </c>
      <c r="E560" s="42"/>
      <c r="F560" s="247" t="s">
        <v>874</v>
      </c>
      <c r="G560" s="42"/>
      <c r="H560" s="42"/>
      <c r="I560" s="150"/>
      <c r="J560" s="42"/>
      <c r="K560" s="42"/>
      <c r="L560" s="46"/>
      <c r="M560" s="248"/>
      <c r="N560" s="249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330</v>
      </c>
      <c r="AU560" s="19" t="s">
        <v>83</v>
      </c>
    </row>
    <row r="561" spans="1:51" s="13" customFormat="1" ht="12">
      <c r="A561" s="13"/>
      <c r="B561" s="250"/>
      <c r="C561" s="251"/>
      <c r="D561" s="246" t="s">
        <v>332</v>
      </c>
      <c r="E561" s="252" t="s">
        <v>19</v>
      </c>
      <c r="F561" s="253" t="s">
        <v>875</v>
      </c>
      <c r="G561" s="251"/>
      <c r="H561" s="254">
        <v>0.381</v>
      </c>
      <c r="I561" s="255"/>
      <c r="J561" s="251"/>
      <c r="K561" s="251"/>
      <c r="L561" s="256"/>
      <c r="M561" s="257"/>
      <c r="N561" s="258"/>
      <c r="O561" s="258"/>
      <c r="P561" s="258"/>
      <c r="Q561" s="258"/>
      <c r="R561" s="258"/>
      <c r="S561" s="258"/>
      <c r="T561" s="25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0" t="s">
        <v>332</v>
      </c>
      <c r="AU561" s="260" t="s">
        <v>83</v>
      </c>
      <c r="AV561" s="13" t="s">
        <v>83</v>
      </c>
      <c r="AW561" s="13" t="s">
        <v>32</v>
      </c>
      <c r="AX561" s="13" t="s">
        <v>70</v>
      </c>
      <c r="AY561" s="260" t="s">
        <v>322</v>
      </c>
    </row>
    <row r="562" spans="1:51" s="14" customFormat="1" ht="12">
      <c r="A562" s="14"/>
      <c r="B562" s="261"/>
      <c r="C562" s="262"/>
      <c r="D562" s="246" t="s">
        <v>332</v>
      </c>
      <c r="E562" s="263" t="s">
        <v>19</v>
      </c>
      <c r="F562" s="264" t="s">
        <v>336</v>
      </c>
      <c r="G562" s="262"/>
      <c r="H562" s="265">
        <v>0.381</v>
      </c>
      <c r="I562" s="266"/>
      <c r="J562" s="262"/>
      <c r="K562" s="262"/>
      <c r="L562" s="267"/>
      <c r="M562" s="268"/>
      <c r="N562" s="269"/>
      <c r="O562" s="269"/>
      <c r="P562" s="269"/>
      <c r="Q562" s="269"/>
      <c r="R562" s="269"/>
      <c r="S562" s="269"/>
      <c r="T562" s="27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1" t="s">
        <v>332</v>
      </c>
      <c r="AU562" s="271" t="s">
        <v>83</v>
      </c>
      <c r="AV562" s="14" t="s">
        <v>328</v>
      </c>
      <c r="AW562" s="14" t="s">
        <v>32</v>
      </c>
      <c r="AX562" s="14" t="s">
        <v>77</v>
      </c>
      <c r="AY562" s="271" t="s">
        <v>322</v>
      </c>
    </row>
    <row r="563" spans="1:65" s="2" customFormat="1" ht="16.5" customHeight="1">
      <c r="A563" s="40"/>
      <c r="B563" s="41"/>
      <c r="C563" s="233" t="s">
        <v>876</v>
      </c>
      <c r="D563" s="233" t="s">
        <v>324</v>
      </c>
      <c r="E563" s="234" t="s">
        <v>877</v>
      </c>
      <c r="F563" s="235" t="s">
        <v>878</v>
      </c>
      <c r="G563" s="236" t="s">
        <v>160</v>
      </c>
      <c r="H563" s="237">
        <v>2.223</v>
      </c>
      <c r="I563" s="238"/>
      <c r="J563" s="239">
        <f>ROUND(I563*H563,2)</f>
        <v>0</v>
      </c>
      <c r="K563" s="235" t="s">
        <v>327</v>
      </c>
      <c r="L563" s="46"/>
      <c r="M563" s="240" t="s">
        <v>19</v>
      </c>
      <c r="N563" s="241" t="s">
        <v>42</v>
      </c>
      <c r="O563" s="86"/>
      <c r="P563" s="242">
        <f>O563*H563</f>
        <v>0</v>
      </c>
      <c r="Q563" s="242">
        <v>1.06277</v>
      </c>
      <c r="R563" s="242">
        <f>Q563*H563</f>
        <v>2.36253771</v>
      </c>
      <c r="S563" s="242">
        <v>0</v>
      </c>
      <c r="T563" s="243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44" t="s">
        <v>328</v>
      </c>
      <c r="AT563" s="244" t="s">
        <v>324</v>
      </c>
      <c r="AU563" s="244" t="s">
        <v>83</v>
      </c>
      <c r="AY563" s="19" t="s">
        <v>322</v>
      </c>
      <c r="BE563" s="245">
        <f>IF(N563="základní",J563,0)</f>
        <v>0</v>
      </c>
      <c r="BF563" s="245">
        <f>IF(N563="snížená",J563,0)</f>
        <v>0</v>
      </c>
      <c r="BG563" s="245">
        <f>IF(N563="zákl. přenesená",J563,0)</f>
        <v>0</v>
      </c>
      <c r="BH563" s="245">
        <f>IF(N563="sníž. přenesená",J563,0)</f>
        <v>0</v>
      </c>
      <c r="BI563" s="245">
        <f>IF(N563="nulová",J563,0)</f>
        <v>0</v>
      </c>
      <c r="BJ563" s="19" t="s">
        <v>83</v>
      </c>
      <c r="BK563" s="245">
        <f>ROUND(I563*H563,2)</f>
        <v>0</v>
      </c>
      <c r="BL563" s="19" t="s">
        <v>328</v>
      </c>
      <c r="BM563" s="244" t="s">
        <v>879</v>
      </c>
    </row>
    <row r="564" spans="1:47" s="2" customFormat="1" ht="12">
      <c r="A564" s="40"/>
      <c r="B564" s="41"/>
      <c r="C564" s="42"/>
      <c r="D564" s="246" t="s">
        <v>330</v>
      </c>
      <c r="E564" s="42"/>
      <c r="F564" s="247" t="s">
        <v>880</v>
      </c>
      <c r="G564" s="42"/>
      <c r="H564" s="42"/>
      <c r="I564" s="150"/>
      <c r="J564" s="42"/>
      <c r="K564" s="42"/>
      <c r="L564" s="46"/>
      <c r="M564" s="248"/>
      <c r="N564" s="249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330</v>
      </c>
      <c r="AU564" s="19" t="s">
        <v>83</v>
      </c>
    </row>
    <row r="565" spans="1:51" s="13" customFormat="1" ht="12">
      <c r="A565" s="13"/>
      <c r="B565" s="250"/>
      <c r="C565" s="251"/>
      <c r="D565" s="246" t="s">
        <v>332</v>
      </c>
      <c r="E565" s="252" t="s">
        <v>19</v>
      </c>
      <c r="F565" s="253" t="s">
        <v>881</v>
      </c>
      <c r="G565" s="251"/>
      <c r="H565" s="254">
        <v>0.203</v>
      </c>
      <c r="I565" s="255"/>
      <c r="J565" s="251"/>
      <c r="K565" s="251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332</v>
      </c>
      <c r="AU565" s="260" t="s">
        <v>83</v>
      </c>
      <c r="AV565" s="13" t="s">
        <v>83</v>
      </c>
      <c r="AW565" s="13" t="s">
        <v>32</v>
      </c>
      <c r="AX565" s="13" t="s">
        <v>70</v>
      </c>
      <c r="AY565" s="260" t="s">
        <v>322</v>
      </c>
    </row>
    <row r="566" spans="1:51" s="13" customFormat="1" ht="12">
      <c r="A566" s="13"/>
      <c r="B566" s="250"/>
      <c r="C566" s="251"/>
      <c r="D566" s="246" t="s">
        <v>332</v>
      </c>
      <c r="E566" s="252" t="s">
        <v>19</v>
      </c>
      <c r="F566" s="253" t="s">
        <v>882</v>
      </c>
      <c r="G566" s="251"/>
      <c r="H566" s="254">
        <v>0.032</v>
      </c>
      <c r="I566" s="255"/>
      <c r="J566" s="251"/>
      <c r="K566" s="251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332</v>
      </c>
      <c r="AU566" s="260" t="s">
        <v>83</v>
      </c>
      <c r="AV566" s="13" t="s">
        <v>83</v>
      </c>
      <c r="AW566" s="13" t="s">
        <v>32</v>
      </c>
      <c r="AX566" s="13" t="s">
        <v>70</v>
      </c>
      <c r="AY566" s="260" t="s">
        <v>322</v>
      </c>
    </row>
    <row r="567" spans="1:51" s="13" customFormat="1" ht="12">
      <c r="A567" s="13"/>
      <c r="B567" s="250"/>
      <c r="C567" s="251"/>
      <c r="D567" s="246" t="s">
        <v>332</v>
      </c>
      <c r="E567" s="252" t="s">
        <v>19</v>
      </c>
      <c r="F567" s="253" t="s">
        <v>883</v>
      </c>
      <c r="G567" s="251"/>
      <c r="H567" s="254">
        <v>1.2</v>
      </c>
      <c r="I567" s="255"/>
      <c r="J567" s="251"/>
      <c r="K567" s="251"/>
      <c r="L567" s="256"/>
      <c r="M567" s="257"/>
      <c r="N567" s="258"/>
      <c r="O567" s="258"/>
      <c r="P567" s="258"/>
      <c r="Q567" s="258"/>
      <c r="R567" s="258"/>
      <c r="S567" s="258"/>
      <c r="T567" s="25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0" t="s">
        <v>332</v>
      </c>
      <c r="AU567" s="260" t="s">
        <v>83</v>
      </c>
      <c r="AV567" s="13" t="s">
        <v>83</v>
      </c>
      <c r="AW567" s="13" t="s">
        <v>32</v>
      </c>
      <c r="AX567" s="13" t="s">
        <v>70</v>
      </c>
      <c r="AY567" s="260" t="s">
        <v>322</v>
      </c>
    </row>
    <row r="568" spans="1:51" s="13" customFormat="1" ht="12">
      <c r="A568" s="13"/>
      <c r="B568" s="250"/>
      <c r="C568" s="251"/>
      <c r="D568" s="246" t="s">
        <v>332</v>
      </c>
      <c r="E568" s="252" t="s">
        <v>19</v>
      </c>
      <c r="F568" s="253" t="s">
        <v>884</v>
      </c>
      <c r="G568" s="251"/>
      <c r="H568" s="254">
        <v>0.241</v>
      </c>
      <c r="I568" s="255"/>
      <c r="J568" s="251"/>
      <c r="K568" s="251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332</v>
      </c>
      <c r="AU568" s="260" t="s">
        <v>83</v>
      </c>
      <c r="AV568" s="13" t="s">
        <v>83</v>
      </c>
      <c r="AW568" s="13" t="s">
        <v>32</v>
      </c>
      <c r="AX568" s="13" t="s">
        <v>70</v>
      </c>
      <c r="AY568" s="260" t="s">
        <v>322</v>
      </c>
    </row>
    <row r="569" spans="1:51" s="13" customFormat="1" ht="12">
      <c r="A569" s="13"/>
      <c r="B569" s="250"/>
      <c r="C569" s="251"/>
      <c r="D569" s="246" t="s">
        <v>332</v>
      </c>
      <c r="E569" s="252" t="s">
        <v>19</v>
      </c>
      <c r="F569" s="253" t="s">
        <v>885</v>
      </c>
      <c r="G569" s="251"/>
      <c r="H569" s="254">
        <v>0.014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332</v>
      </c>
      <c r="AU569" s="260" t="s">
        <v>83</v>
      </c>
      <c r="AV569" s="13" t="s">
        <v>83</v>
      </c>
      <c r="AW569" s="13" t="s">
        <v>32</v>
      </c>
      <c r="AX569" s="13" t="s">
        <v>70</v>
      </c>
      <c r="AY569" s="260" t="s">
        <v>322</v>
      </c>
    </row>
    <row r="570" spans="1:51" s="13" customFormat="1" ht="12">
      <c r="A570" s="13"/>
      <c r="B570" s="250"/>
      <c r="C570" s="251"/>
      <c r="D570" s="246" t="s">
        <v>332</v>
      </c>
      <c r="E570" s="252" t="s">
        <v>19</v>
      </c>
      <c r="F570" s="253" t="s">
        <v>886</v>
      </c>
      <c r="G570" s="251"/>
      <c r="H570" s="254">
        <v>0.533</v>
      </c>
      <c r="I570" s="255"/>
      <c r="J570" s="251"/>
      <c r="K570" s="251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332</v>
      </c>
      <c r="AU570" s="260" t="s">
        <v>83</v>
      </c>
      <c r="AV570" s="13" t="s">
        <v>83</v>
      </c>
      <c r="AW570" s="13" t="s">
        <v>32</v>
      </c>
      <c r="AX570" s="13" t="s">
        <v>70</v>
      </c>
      <c r="AY570" s="260" t="s">
        <v>322</v>
      </c>
    </row>
    <row r="571" spans="1:51" s="14" customFormat="1" ht="12">
      <c r="A571" s="14"/>
      <c r="B571" s="261"/>
      <c r="C571" s="262"/>
      <c r="D571" s="246" t="s">
        <v>332</v>
      </c>
      <c r="E571" s="263" t="s">
        <v>19</v>
      </c>
      <c r="F571" s="264" t="s">
        <v>336</v>
      </c>
      <c r="G571" s="262"/>
      <c r="H571" s="265">
        <v>2.223</v>
      </c>
      <c r="I571" s="266"/>
      <c r="J571" s="262"/>
      <c r="K571" s="262"/>
      <c r="L571" s="267"/>
      <c r="M571" s="268"/>
      <c r="N571" s="269"/>
      <c r="O571" s="269"/>
      <c r="P571" s="269"/>
      <c r="Q571" s="269"/>
      <c r="R571" s="269"/>
      <c r="S571" s="269"/>
      <c r="T571" s="27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1" t="s">
        <v>332</v>
      </c>
      <c r="AU571" s="271" t="s">
        <v>83</v>
      </c>
      <c r="AV571" s="14" t="s">
        <v>328</v>
      </c>
      <c r="AW571" s="14" t="s">
        <v>32</v>
      </c>
      <c r="AX571" s="14" t="s">
        <v>77</v>
      </c>
      <c r="AY571" s="271" t="s">
        <v>322</v>
      </c>
    </row>
    <row r="572" spans="1:65" s="2" customFormat="1" ht="16.5" customHeight="1">
      <c r="A572" s="40"/>
      <c r="B572" s="41"/>
      <c r="C572" s="233" t="s">
        <v>887</v>
      </c>
      <c r="D572" s="233" t="s">
        <v>324</v>
      </c>
      <c r="E572" s="234" t="s">
        <v>888</v>
      </c>
      <c r="F572" s="235" t="s">
        <v>889</v>
      </c>
      <c r="G572" s="236" t="s">
        <v>128</v>
      </c>
      <c r="H572" s="237">
        <v>25.54</v>
      </c>
      <c r="I572" s="238"/>
      <c r="J572" s="239">
        <f>ROUND(I572*H572,2)</f>
        <v>0</v>
      </c>
      <c r="K572" s="235" t="s">
        <v>327</v>
      </c>
      <c r="L572" s="46"/>
      <c r="M572" s="240" t="s">
        <v>19</v>
      </c>
      <c r="N572" s="241" t="s">
        <v>42</v>
      </c>
      <c r="O572" s="86"/>
      <c r="P572" s="242">
        <f>O572*H572</f>
        <v>0</v>
      </c>
      <c r="Q572" s="242">
        <v>0.1386</v>
      </c>
      <c r="R572" s="242">
        <f>Q572*H572</f>
        <v>3.539844</v>
      </c>
      <c r="S572" s="242">
        <v>0</v>
      </c>
      <c r="T572" s="243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44" t="s">
        <v>328</v>
      </c>
      <c r="AT572" s="244" t="s">
        <v>324</v>
      </c>
      <c r="AU572" s="244" t="s">
        <v>83</v>
      </c>
      <c r="AY572" s="19" t="s">
        <v>322</v>
      </c>
      <c r="BE572" s="245">
        <f>IF(N572="základní",J572,0)</f>
        <v>0</v>
      </c>
      <c r="BF572" s="245">
        <f>IF(N572="snížená",J572,0)</f>
        <v>0</v>
      </c>
      <c r="BG572" s="245">
        <f>IF(N572="zákl. přenesená",J572,0)</f>
        <v>0</v>
      </c>
      <c r="BH572" s="245">
        <f>IF(N572="sníž. přenesená",J572,0)</f>
        <v>0</v>
      </c>
      <c r="BI572" s="245">
        <f>IF(N572="nulová",J572,0)</f>
        <v>0</v>
      </c>
      <c r="BJ572" s="19" t="s">
        <v>83</v>
      </c>
      <c r="BK572" s="245">
        <f>ROUND(I572*H572,2)</f>
        <v>0</v>
      </c>
      <c r="BL572" s="19" t="s">
        <v>328</v>
      </c>
      <c r="BM572" s="244" t="s">
        <v>890</v>
      </c>
    </row>
    <row r="573" spans="1:47" s="2" customFormat="1" ht="12">
      <c r="A573" s="40"/>
      <c r="B573" s="41"/>
      <c r="C573" s="42"/>
      <c r="D573" s="246" t="s">
        <v>330</v>
      </c>
      <c r="E573" s="42"/>
      <c r="F573" s="247" t="s">
        <v>891</v>
      </c>
      <c r="G573" s="42"/>
      <c r="H573" s="42"/>
      <c r="I573" s="150"/>
      <c r="J573" s="42"/>
      <c r="K573" s="42"/>
      <c r="L573" s="46"/>
      <c r="M573" s="248"/>
      <c r="N573" s="249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330</v>
      </c>
      <c r="AU573" s="19" t="s">
        <v>83</v>
      </c>
    </row>
    <row r="574" spans="1:51" s="13" customFormat="1" ht="12">
      <c r="A574" s="13"/>
      <c r="B574" s="250"/>
      <c r="C574" s="251"/>
      <c r="D574" s="246" t="s">
        <v>332</v>
      </c>
      <c r="E574" s="252" t="s">
        <v>19</v>
      </c>
      <c r="F574" s="253" t="s">
        <v>217</v>
      </c>
      <c r="G574" s="251"/>
      <c r="H574" s="254">
        <v>25.54</v>
      </c>
      <c r="I574" s="255"/>
      <c r="J574" s="251"/>
      <c r="K574" s="251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332</v>
      </c>
      <c r="AU574" s="260" t="s">
        <v>83</v>
      </c>
      <c r="AV574" s="13" t="s">
        <v>83</v>
      </c>
      <c r="AW574" s="13" t="s">
        <v>32</v>
      </c>
      <c r="AX574" s="13" t="s">
        <v>70</v>
      </c>
      <c r="AY574" s="260" t="s">
        <v>322</v>
      </c>
    </row>
    <row r="575" spans="1:51" s="14" customFormat="1" ht="12">
      <c r="A575" s="14"/>
      <c r="B575" s="261"/>
      <c r="C575" s="262"/>
      <c r="D575" s="246" t="s">
        <v>332</v>
      </c>
      <c r="E575" s="263" t="s">
        <v>19</v>
      </c>
      <c r="F575" s="264" t="s">
        <v>336</v>
      </c>
      <c r="G575" s="262"/>
      <c r="H575" s="265">
        <v>25.54</v>
      </c>
      <c r="I575" s="266"/>
      <c r="J575" s="262"/>
      <c r="K575" s="262"/>
      <c r="L575" s="267"/>
      <c r="M575" s="268"/>
      <c r="N575" s="269"/>
      <c r="O575" s="269"/>
      <c r="P575" s="269"/>
      <c r="Q575" s="269"/>
      <c r="R575" s="269"/>
      <c r="S575" s="269"/>
      <c r="T575" s="270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1" t="s">
        <v>332</v>
      </c>
      <c r="AU575" s="271" t="s">
        <v>83</v>
      </c>
      <c r="AV575" s="14" t="s">
        <v>328</v>
      </c>
      <c r="AW575" s="14" t="s">
        <v>32</v>
      </c>
      <c r="AX575" s="14" t="s">
        <v>77</v>
      </c>
      <c r="AY575" s="271" t="s">
        <v>322</v>
      </c>
    </row>
    <row r="576" spans="1:65" s="2" customFormat="1" ht="16.5" customHeight="1">
      <c r="A576" s="40"/>
      <c r="B576" s="41"/>
      <c r="C576" s="233" t="s">
        <v>892</v>
      </c>
      <c r="D576" s="233" t="s">
        <v>324</v>
      </c>
      <c r="E576" s="234" t="s">
        <v>893</v>
      </c>
      <c r="F576" s="235" t="s">
        <v>894</v>
      </c>
      <c r="G576" s="236" t="s">
        <v>128</v>
      </c>
      <c r="H576" s="237">
        <v>292.94</v>
      </c>
      <c r="I576" s="238"/>
      <c r="J576" s="239">
        <f>ROUND(I576*H576,2)</f>
        <v>0</v>
      </c>
      <c r="K576" s="235" t="s">
        <v>532</v>
      </c>
      <c r="L576" s="46"/>
      <c r="M576" s="240" t="s">
        <v>19</v>
      </c>
      <c r="N576" s="241" t="s">
        <v>42</v>
      </c>
      <c r="O576" s="86"/>
      <c r="P576" s="242">
        <f>O576*H576</f>
        <v>0</v>
      </c>
      <c r="Q576" s="242">
        <v>0.1617</v>
      </c>
      <c r="R576" s="242">
        <f>Q576*H576</f>
        <v>47.368398000000006</v>
      </c>
      <c r="S576" s="242">
        <v>0</v>
      </c>
      <c r="T576" s="243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44" t="s">
        <v>328</v>
      </c>
      <c r="AT576" s="244" t="s">
        <v>324</v>
      </c>
      <c r="AU576" s="244" t="s">
        <v>83</v>
      </c>
      <c r="AY576" s="19" t="s">
        <v>322</v>
      </c>
      <c r="BE576" s="245">
        <f>IF(N576="základní",J576,0)</f>
        <v>0</v>
      </c>
      <c r="BF576" s="245">
        <f>IF(N576="snížená",J576,0)</f>
        <v>0</v>
      </c>
      <c r="BG576" s="245">
        <f>IF(N576="zákl. přenesená",J576,0)</f>
        <v>0</v>
      </c>
      <c r="BH576" s="245">
        <f>IF(N576="sníž. přenesená",J576,0)</f>
        <v>0</v>
      </c>
      <c r="BI576" s="245">
        <f>IF(N576="nulová",J576,0)</f>
        <v>0</v>
      </c>
      <c r="BJ576" s="19" t="s">
        <v>83</v>
      </c>
      <c r="BK576" s="245">
        <f>ROUND(I576*H576,2)</f>
        <v>0</v>
      </c>
      <c r="BL576" s="19" t="s">
        <v>328</v>
      </c>
      <c r="BM576" s="244" t="s">
        <v>895</v>
      </c>
    </row>
    <row r="577" spans="1:47" s="2" customFormat="1" ht="12">
      <c r="A577" s="40"/>
      <c r="B577" s="41"/>
      <c r="C577" s="42"/>
      <c r="D577" s="246" t="s">
        <v>330</v>
      </c>
      <c r="E577" s="42"/>
      <c r="F577" s="247" t="s">
        <v>896</v>
      </c>
      <c r="G577" s="42"/>
      <c r="H577" s="42"/>
      <c r="I577" s="150"/>
      <c r="J577" s="42"/>
      <c r="K577" s="42"/>
      <c r="L577" s="46"/>
      <c r="M577" s="248"/>
      <c r="N577" s="249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330</v>
      </c>
      <c r="AU577" s="19" t="s">
        <v>83</v>
      </c>
    </row>
    <row r="578" spans="1:51" s="13" customFormat="1" ht="12">
      <c r="A578" s="13"/>
      <c r="B578" s="250"/>
      <c r="C578" s="251"/>
      <c r="D578" s="246" t="s">
        <v>332</v>
      </c>
      <c r="E578" s="252" t="s">
        <v>19</v>
      </c>
      <c r="F578" s="253" t="s">
        <v>211</v>
      </c>
      <c r="G578" s="251"/>
      <c r="H578" s="254">
        <v>292.94</v>
      </c>
      <c r="I578" s="255"/>
      <c r="J578" s="251"/>
      <c r="K578" s="251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332</v>
      </c>
      <c r="AU578" s="260" t="s">
        <v>83</v>
      </c>
      <c r="AV578" s="13" t="s">
        <v>83</v>
      </c>
      <c r="AW578" s="13" t="s">
        <v>32</v>
      </c>
      <c r="AX578" s="13" t="s">
        <v>70</v>
      </c>
      <c r="AY578" s="260" t="s">
        <v>322</v>
      </c>
    </row>
    <row r="579" spans="1:51" s="14" customFormat="1" ht="12">
      <c r="A579" s="14"/>
      <c r="B579" s="261"/>
      <c r="C579" s="262"/>
      <c r="D579" s="246" t="s">
        <v>332</v>
      </c>
      <c r="E579" s="263" t="s">
        <v>19</v>
      </c>
      <c r="F579" s="264" t="s">
        <v>336</v>
      </c>
      <c r="G579" s="262"/>
      <c r="H579" s="265">
        <v>292.94</v>
      </c>
      <c r="I579" s="266"/>
      <c r="J579" s="262"/>
      <c r="K579" s="262"/>
      <c r="L579" s="267"/>
      <c r="M579" s="268"/>
      <c r="N579" s="269"/>
      <c r="O579" s="269"/>
      <c r="P579" s="269"/>
      <c r="Q579" s="269"/>
      <c r="R579" s="269"/>
      <c r="S579" s="269"/>
      <c r="T579" s="27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1" t="s">
        <v>332</v>
      </c>
      <c r="AU579" s="271" t="s">
        <v>83</v>
      </c>
      <c r="AV579" s="14" t="s">
        <v>328</v>
      </c>
      <c r="AW579" s="14" t="s">
        <v>32</v>
      </c>
      <c r="AX579" s="14" t="s">
        <v>77</v>
      </c>
      <c r="AY579" s="271" t="s">
        <v>322</v>
      </c>
    </row>
    <row r="580" spans="1:65" s="2" customFormat="1" ht="21.75" customHeight="1">
      <c r="A580" s="40"/>
      <c r="B580" s="41"/>
      <c r="C580" s="233" t="s">
        <v>897</v>
      </c>
      <c r="D580" s="233" t="s">
        <v>324</v>
      </c>
      <c r="E580" s="234" t="s">
        <v>898</v>
      </c>
      <c r="F580" s="235" t="s">
        <v>899</v>
      </c>
      <c r="G580" s="236" t="s">
        <v>135</v>
      </c>
      <c r="H580" s="237">
        <v>583.82</v>
      </c>
      <c r="I580" s="238"/>
      <c r="J580" s="239">
        <f>ROUND(I580*H580,2)</f>
        <v>0</v>
      </c>
      <c r="K580" s="235" t="s">
        <v>327</v>
      </c>
      <c r="L580" s="46"/>
      <c r="M580" s="240" t="s">
        <v>19</v>
      </c>
      <c r="N580" s="241" t="s">
        <v>42</v>
      </c>
      <c r="O580" s="86"/>
      <c r="P580" s="242">
        <f>O580*H580</f>
        <v>0</v>
      </c>
      <c r="Q580" s="242">
        <v>3E-05</v>
      </c>
      <c r="R580" s="242">
        <f>Q580*H580</f>
        <v>0.0175146</v>
      </c>
      <c r="S580" s="242">
        <v>0</v>
      </c>
      <c r="T580" s="243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44" t="s">
        <v>328</v>
      </c>
      <c r="AT580" s="244" t="s">
        <v>324</v>
      </c>
      <c r="AU580" s="244" t="s">
        <v>83</v>
      </c>
      <c r="AY580" s="19" t="s">
        <v>322</v>
      </c>
      <c r="BE580" s="245">
        <f>IF(N580="základní",J580,0)</f>
        <v>0</v>
      </c>
      <c r="BF580" s="245">
        <f>IF(N580="snížená",J580,0)</f>
        <v>0</v>
      </c>
      <c r="BG580" s="245">
        <f>IF(N580="zákl. přenesená",J580,0)</f>
        <v>0</v>
      </c>
      <c r="BH580" s="245">
        <f>IF(N580="sníž. přenesená",J580,0)</f>
        <v>0</v>
      </c>
      <c r="BI580" s="245">
        <f>IF(N580="nulová",J580,0)</f>
        <v>0</v>
      </c>
      <c r="BJ580" s="19" t="s">
        <v>83</v>
      </c>
      <c r="BK580" s="245">
        <f>ROUND(I580*H580,2)</f>
        <v>0</v>
      </c>
      <c r="BL580" s="19" t="s">
        <v>328</v>
      </c>
      <c r="BM580" s="244" t="s">
        <v>900</v>
      </c>
    </row>
    <row r="581" spans="1:47" s="2" customFormat="1" ht="12">
      <c r="A581" s="40"/>
      <c r="B581" s="41"/>
      <c r="C581" s="42"/>
      <c r="D581" s="246" t="s">
        <v>330</v>
      </c>
      <c r="E581" s="42"/>
      <c r="F581" s="247" t="s">
        <v>901</v>
      </c>
      <c r="G581" s="42"/>
      <c r="H581" s="42"/>
      <c r="I581" s="150"/>
      <c r="J581" s="42"/>
      <c r="K581" s="42"/>
      <c r="L581" s="46"/>
      <c r="M581" s="248"/>
      <c r="N581" s="249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330</v>
      </c>
      <c r="AU581" s="19" t="s">
        <v>83</v>
      </c>
    </row>
    <row r="582" spans="1:51" s="15" customFormat="1" ht="12">
      <c r="A582" s="15"/>
      <c r="B582" s="283"/>
      <c r="C582" s="284"/>
      <c r="D582" s="246" t="s">
        <v>332</v>
      </c>
      <c r="E582" s="285" t="s">
        <v>19</v>
      </c>
      <c r="F582" s="286" t="s">
        <v>840</v>
      </c>
      <c r="G582" s="284"/>
      <c r="H582" s="285" t="s">
        <v>19</v>
      </c>
      <c r="I582" s="287"/>
      <c r="J582" s="284"/>
      <c r="K582" s="284"/>
      <c r="L582" s="288"/>
      <c r="M582" s="289"/>
      <c r="N582" s="290"/>
      <c r="O582" s="290"/>
      <c r="P582" s="290"/>
      <c r="Q582" s="290"/>
      <c r="R582" s="290"/>
      <c r="S582" s="290"/>
      <c r="T582" s="291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92" t="s">
        <v>332</v>
      </c>
      <c r="AU582" s="292" t="s">
        <v>83</v>
      </c>
      <c r="AV582" s="15" t="s">
        <v>77</v>
      </c>
      <c r="AW582" s="15" t="s">
        <v>32</v>
      </c>
      <c r="AX582" s="15" t="s">
        <v>70</v>
      </c>
      <c r="AY582" s="292" t="s">
        <v>322</v>
      </c>
    </row>
    <row r="583" spans="1:51" s="13" customFormat="1" ht="12">
      <c r="A583" s="13"/>
      <c r="B583" s="250"/>
      <c r="C583" s="251"/>
      <c r="D583" s="246" t="s">
        <v>332</v>
      </c>
      <c r="E583" s="252" t="s">
        <v>19</v>
      </c>
      <c r="F583" s="253" t="s">
        <v>902</v>
      </c>
      <c r="G583" s="251"/>
      <c r="H583" s="254">
        <v>6.9</v>
      </c>
      <c r="I583" s="255"/>
      <c r="J583" s="251"/>
      <c r="K583" s="251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332</v>
      </c>
      <c r="AU583" s="260" t="s">
        <v>83</v>
      </c>
      <c r="AV583" s="13" t="s">
        <v>83</v>
      </c>
      <c r="AW583" s="13" t="s">
        <v>32</v>
      </c>
      <c r="AX583" s="13" t="s">
        <v>70</v>
      </c>
      <c r="AY583" s="260" t="s">
        <v>322</v>
      </c>
    </row>
    <row r="584" spans="1:51" s="13" customFormat="1" ht="12">
      <c r="A584" s="13"/>
      <c r="B584" s="250"/>
      <c r="C584" s="251"/>
      <c r="D584" s="246" t="s">
        <v>332</v>
      </c>
      <c r="E584" s="252" t="s">
        <v>19</v>
      </c>
      <c r="F584" s="253" t="s">
        <v>903</v>
      </c>
      <c r="G584" s="251"/>
      <c r="H584" s="254">
        <v>14.6</v>
      </c>
      <c r="I584" s="255"/>
      <c r="J584" s="251"/>
      <c r="K584" s="251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332</v>
      </c>
      <c r="AU584" s="260" t="s">
        <v>83</v>
      </c>
      <c r="AV584" s="13" t="s">
        <v>83</v>
      </c>
      <c r="AW584" s="13" t="s">
        <v>32</v>
      </c>
      <c r="AX584" s="13" t="s">
        <v>70</v>
      </c>
      <c r="AY584" s="260" t="s">
        <v>322</v>
      </c>
    </row>
    <row r="585" spans="1:51" s="13" customFormat="1" ht="12">
      <c r="A585" s="13"/>
      <c r="B585" s="250"/>
      <c r="C585" s="251"/>
      <c r="D585" s="246" t="s">
        <v>332</v>
      </c>
      <c r="E585" s="252" t="s">
        <v>19</v>
      </c>
      <c r="F585" s="253" t="s">
        <v>904</v>
      </c>
      <c r="G585" s="251"/>
      <c r="H585" s="254">
        <v>19.5</v>
      </c>
      <c r="I585" s="255"/>
      <c r="J585" s="251"/>
      <c r="K585" s="251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332</v>
      </c>
      <c r="AU585" s="260" t="s">
        <v>83</v>
      </c>
      <c r="AV585" s="13" t="s">
        <v>83</v>
      </c>
      <c r="AW585" s="13" t="s">
        <v>32</v>
      </c>
      <c r="AX585" s="13" t="s">
        <v>70</v>
      </c>
      <c r="AY585" s="260" t="s">
        <v>322</v>
      </c>
    </row>
    <row r="586" spans="1:51" s="13" customFormat="1" ht="12">
      <c r="A586" s="13"/>
      <c r="B586" s="250"/>
      <c r="C586" s="251"/>
      <c r="D586" s="246" t="s">
        <v>332</v>
      </c>
      <c r="E586" s="252" t="s">
        <v>19</v>
      </c>
      <c r="F586" s="253" t="s">
        <v>905</v>
      </c>
      <c r="G586" s="251"/>
      <c r="H586" s="254">
        <v>8</v>
      </c>
      <c r="I586" s="255"/>
      <c r="J586" s="251"/>
      <c r="K586" s="251"/>
      <c r="L586" s="256"/>
      <c r="M586" s="257"/>
      <c r="N586" s="258"/>
      <c r="O586" s="258"/>
      <c r="P586" s="258"/>
      <c r="Q586" s="258"/>
      <c r="R586" s="258"/>
      <c r="S586" s="258"/>
      <c r="T586" s="25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0" t="s">
        <v>332</v>
      </c>
      <c r="AU586" s="260" t="s">
        <v>83</v>
      </c>
      <c r="AV586" s="13" t="s">
        <v>83</v>
      </c>
      <c r="AW586" s="13" t="s">
        <v>32</v>
      </c>
      <c r="AX586" s="13" t="s">
        <v>70</v>
      </c>
      <c r="AY586" s="260" t="s">
        <v>322</v>
      </c>
    </row>
    <row r="587" spans="1:51" s="13" customFormat="1" ht="12">
      <c r="A587" s="13"/>
      <c r="B587" s="250"/>
      <c r="C587" s="251"/>
      <c r="D587" s="246" t="s">
        <v>332</v>
      </c>
      <c r="E587" s="252" t="s">
        <v>19</v>
      </c>
      <c r="F587" s="253" t="s">
        <v>906</v>
      </c>
      <c r="G587" s="251"/>
      <c r="H587" s="254">
        <v>8.3</v>
      </c>
      <c r="I587" s="255"/>
      <c r="J587" s="251"/>
      <c r="K587" s="251"/>
      <c r="L587" s="256"/>
      <c r="M587" s="257"/>
      <c r="N587" s="258"/>
      <c r="O587" s="258"/>
      <c r="P587" s="258"/>
      <c r="Q587" s="258"/>
      <c r="R587" s="258"/>
      <c r="S587" s="258"/>
      <c r="T587" s="25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0" t="s">
        <v>332</v>
      </c>
      <c r="AU587" s="260" t="s">
        <v>83</v>
      </c>
      <c r="AV587" s="13" t="s">
        <v>83</v>
      </c>
      <c r="AW587" s="13" t="s">
        <v>32</v>
      </c>
      <c r="AX587" s="13" t="s">
        <v>70</v>
      </c>
      <c r="AY587" s="260" t="s">
        <v>322</v>
      </c>
    </row>
    <row r="588" spans="1:51" s="13" customFormat="1" ht="12">
      <c r="A588" s="13"/>
      <c r="B588" s="250"/>
      <c r="C588" s="251"/>
      <c r="D588" s="246" t="s">
        <v>332</v>
      </c>
      <c r="E588" s="252" t="s">
        <v>19</v>
      </c>
      <c r="F588" s="253" t="s">
        <v>907</v>
      </c>
      <c r="G588" s="251"/>
      <c r="H588" s="254">
        <v>11.3</v>
      </c>
      <c r="I588" s="255"/>
      <c r="J588" s="251"/>
      <c r="K588" s="251"/>
      <c r="L588" s="256"/>
      <c r="M588" s="257"/>
      <c r="N588" s="258"/>
      <c r="O588" s="258"/>
      <c r="P588" s="258"/>
      <c r="Q588" s="258"/>
      <c r="R588" s="258"/>
      <c r="S588" s="258"/>
      <c r="T588" s="25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332</v>
      </c>
      <c r="AU588" s="260" t="s">
        <v>83</v>
      </c>
      <c r="AV588" s="13" t="s">
        <v>83</v>
      </c>
      <c r="AW588" s="13" t="s">
        <v>32</v>
      </c>
      <c r="AX588" s="13" t="s">
        <v>70</v>
      </c>
      <c r="AY588" s="260" t="s">
        <v>322</v>
      </c>
    </row>
    <row r="589" spans="1:51" s="16" customFormat="1" ht="12">
      <c r="A589" s="16"/>
      <c r="B589" s="293"/>
      <c r="C589" s="294"/>
      <c r="D589" s="246" t="s">
        <v>332</v>
      </c>
      <c r="E589" s="295" t="s">
        <v>195</v>
      </c>
      <c r="F589" s="296" t="s">
        <v>908</v>
      </c>
      <c r="G589" s="294"/>
      <c r="H589" s="297">
        <v>68.6</v>
      </c>
      <c r="I589" s="298"/>
      <c r="J589" s="294"/>
      <c r="K589" s="294"/>
      <c r="L589" s="299"/>
      <c r="M589" s="300"/>
      <c r="N589" s="301"/>
      <c r="O589" s="301"/>
      <c r="P589" s="301"/>
      <c r="Q589" s="301"/>
      <c r="R589" s="301"/>
      <c r="S589" s="301"/>
      <c r="T589" s="302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303" t="s">
        <v>332</v>
      </c>
      <c r="AU589" s="303" t="s">
        <v>83</v>
      </c>
      <c r="AV589" s="16" t="s">
        <v>93</v>
      </c>
      <c r="AW589" s="16" t="s">
        <v>32</v>
      </c>
      <c r="AX589" s="16" t="s">
        <v>70</v>
      </c>
      <c r="AY589" s="303" t="s">
        <v>322</v>
      </c>
    </row>
    <row r="590" spans="1:51" s="15" customFormat="1" ht="12">
      <c r="A590" s="15"/>
      <c r="B590" s="283"/>
      <c r="C590" s="284"/>
      <c r="D590" s="246" t="s">
        <v>332</v>
      </c>
      <c r="E590" s="285" t="s">
        <v>19</v>
      </c>
      <c r="F590" s="286" t="s">
        <v>849</v>
      </c>
      <c r="G590" s="284"/>
      <c r="H590" s="285" t="s">
        <v>19</v>
      </c>
      <c r="I590" s="287"/>
      <c r="J590" s="284"/>
      <c r="K590" s="284"/>
      <c r="L590" s="288"/>
      <c r="M590" s="289"/>
      <c r="N590" s="290"/>
      <c r="O590" s="290"/>
      <c r="P590" s="290"/>
      <c r="Q590" s="290"/>
      <c r="R590" s="290"/>
      <c r="S590" s="290"/>
      <c r="T590" s="291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92" t="s">
        <v>332</v>
      </c>
      <c r="AU590" s="292" t="s">
        <v>83</v>
      </c>
      <c r="AV590" s="15" t="s">
        <v>77</v>
      </c>
      <c r="AW590" s="15" t="s">
        <v>32</v>
      </c>
      <c r="AX590" s="15" t="s">
        <v>70</v>
      </c>
      <c r="AY590" s="292" t="s">
        <v>322</v>
      </c>
    </row>
    <row r="591" spans="1:51" s="13" customFormat="1" ht="12">
      <c r="A591" s="13"/>
      <c r="B591" s="250"/>
      <c r="C591" s="251"/>
      <c r="D591" s="246" t="s">
        <v>332</v>
      </c>
      <c r="E591" s="252" t="s">
        <v>19</v>
      </c>
      <c r="F591" s="253" t="s">
        <v>909</v>
      </c>
      <c r="G591" s="251"/>
      <c r="H591" s="254">
        <v>7.2</v>
      </c>
      <c r="I591" s="255"/>
      <c r="J591" s="251"/>
      <c r="K591" s="251"/>
      <c r="L591" s="256"/>
      <c r="M591" s="257"/>
      <c r="N591" s="258"/>
      <c r="O591" s="258"/>
      <c r="P591" s="258"/>
      <c r="Q591" s="258"/>
      <c r="R591" s="258"/>
      <c r="S591" s="258"/>
      <c r="T591" s="25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0" t="s">
        <v>332</v>
      </c>
      <c r="AU591" s="260" t="s">
        <v>83</v>
      </c>
      <c r="AV591" s="13" t="s">
        <v>83</v>
      </c>
      <c r="AW591" s="13" t="s">
        <v>32</v>
      </c>
      <c r="AX591" s="13" t="s">
        <v>70</v>
      </c>
      <c r="AY591" s="260" t="s">
        <v>322</v>
      </c>
    </row>
    <row r="592" spans="1:51" s="13" customFormat="1" ht="12">
      <c r="A592" s="13"/>
      <c r="B592" s="250"/>
      <c r="C592" s="251"/>
      <c r="D592" s="246" t="s">
        <v>332</v>
      </c>
      <c r="E592" s="252" t="s">
        <v>19</v>
      </c>
      <c r="F592" s="253" t="s">
        <v>910</v>
      </c>
      <c r="G592" s="251"/>
      <c r="H592" s="254">
        <v>14</v>
      </c>
      <c r="I592" s="255"/>
      <c r="J592" s="251"/>
      <c r="K592" s="251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332</v>
      </c>
      <c r="AU592" s="260" t="s">
        <v>83</v>
      </c>
      <c r="AV592" s="13" t="s">
        <v>83</v>
      </c>
      <c r="AW592" s="13" t="s">
        <v>32</v>
      </c>
      <c r="AX592" s="13" t="s">
        <v>70</v>
      </c>
      <c r="AY592" s="260" t="s">
        <v>322</v>
      </c>
    </row>
    <row r="593" spans="1:51" s="13" customFormat="1" ht="12">
      <c r="A593" s="13"/>
      <c r="B593" s="250"/>
      <c r="C593" s="251"/>
      <c r="D593" s="246" t="s">
        <v>332</v>
      </c>
      <c r="E593" s="252" t="s">
        <v>19</v>
      </c>
      <c r="F593" s="253" t="s">
        <v>911</v>
      </c>
      <c r="G593" s="251"/>
      <c r="H593" s="254">
        <v>19.7</v>
      </c>
      <c r="I593" s="255"/>
      <c r="J593" s="251"/>
      <c r="K593" s="251"/>
      <c r="L593" s="256"/>
      <c r="M593" s="257"/>
      <c r="N593" s="258"/>
      <c r="O593" s="258"/>
      <c r="P593" s="258"/>
      <c r="Q593" s="258"/>
      <c r="R593" s="258"/>
      <c r="S593" s="258"/>
      <c r="T593" s="25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0" t="s">
        <v>332</v>
      </c>
      <c r="AU593" s="260" t="s">
        <v>83</v>
      </c>
      <c r="AV593" s="13" t="s">
        <v>83</v>
      </c>
      <c r="AW593" s="13" t="s">
        <v>32</v>
      </c>
      <c r="AX593" s="13" t="s">
        <v>70</v>
      </c>
      <c r="AY593" s="260" t="s">
        <v>322</v>
      </c>
    </row>
    <row r="594" spans="1:51" s="13" customFormat="1" ht="12">
      <c r="A594" s="13"/>
      <c r="B594" s="250"/>
      <c r="C594" s="251"/>
      <c r="D594" s="246" t="s">
        <v>332</v>
      </c>
      <c r="E594" s="252" t="s">
        <v>19</v>
      </c>
      <c r="F594" s="253" t="s">
        <v>912</v>
      </c>
      <c r="G594" s="251"/>
      <c r="H594" s="254">
        <v>7.72</v>
      </c>
      <c r="I594" s="255"/>
      <c r="J594" s="251"/>
      <c r="K594" s="251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332</v>
      </c>
      <c r="AU594" s="260" t="s">
        <v>83</v>
      </c>
      <c r="AV594" s="13" t="s">
        <v>83</v>
      </c>
      <c r="AW594" s="13" t="s">
        <v>32</v>
      </c>
      <c r="AX594" s="13" t="s">
        <v>70</v>
      </c>
      <c r="AY594" s="260" t="s">
        <v>322</v>
      </c>
    </row>
    <row r="595" spans="1:51" s="13" customFormat="1" ht="12">
      <c r="A595" s="13"/>
      <c r="B595" s="250"/>
      <c r="C595" s="251"/>
      <c r="D595" s="246" t="s">
        <v>332</v>
      </c>
      <c r="E595" s="252" t="s">
        <v>19</v>
      </c>
      <c r="F595" s="253" t="s">
        <v>913</v>
      </c>
      <c r="G595" s="251"/>
      <c r="H595" s="254">
        <v>8.6</v>
      </c>
      <c r="I595" s="255"/>
      <c r="J595" s="251"/>
      <c r="K595" s="251"/>
      <c r="L595" s="256"/>
      <c r="M595" s="257"/>
      <c r="N595" s="258"/>
      <c r="O595" s="258"/>
      <c r="P595" s="258"/>
      <c r="Q595" s="258"/>
      <c r="R595" s="258"/>
      <c r="S595" s="258"/>
      <c r="T595" s="25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0" t="s">
        <v>332</v>
      </c>
      <c r="AU595" s="260" t="s">
        <v>83</v>
      </c>
      <c r="AV595" s="13" t="s">
        <v>83</v>
      </c>
      <c r="AW595" s="13" t="s">
        <v>32</v>
      </c>
      <c r="AX595" s="13" t="s">
        <v>70</v>
      </c>
      <c r="AY595" s="260" t="s">
        <v>322</v>
      </c>
    </row>
    <row r="596" spans="1:51" s="13" customFormat="1" ht="12">
      <c r="A596" s="13"/>
      <c r="B596" s="250"/>
      <c r="C596" s="251"/>
      <c r="D596" s="246" t="s">
        <v>332</v>
      </c>
      <c r="E596" s="252" t="s">
        <v>19</v>
      </c>
      <c r="F596" s="253" t="s">
        <v>914</v>
      </c>
      <c r="G596" s="251"/>
      <c r="H596" s="254">
        <v>11.5</v>
      </c>
      <c r="I596" s="255"/>
      <c r="J596" s="251"/>
      <c r="K596" s="251"/>
      <c r="L596" s="256"/>
      <c r="M596" s="257"/>
      <c r="N596" s="258"/>
      <c r="O596" s="258"/>
      <c r="P596" s="258"/>
      <c r="Q596" s="258"/>
      <c r="R596" s="258"/>
      <c r="S596" s="258"/>
      <c r="T596" s="25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0" t="s">
        <v>332</v>
      </c>
      <c r="AU596" s="260" t="s">
        <v>83</v>
      </c>
      <c r="AV596" s="13" t="s">
        <v>83</v>
      </c>
      <c r="AW596" s="13" t="s">
        <v>32</v>
      </c>
      <c r="AX596" s="13" t="s">
        <v>70</v>
      </c>
      <c r="AY596" s="260" t="s">
        <v>322</v>
      </c>
    </row>
    <row r="597" spans="1:51" s="13" customFormat="1" ht="12">
      <c r="A597" s="13"/>
      <c r="B597" s="250"/>
      <c r="C597" s="251"/>
      <c r="D597" s="246" t="s">
        <v>332</v>
      </c>
      <c r="E597" s="252" t="s">
        <v>19</v>
      </c>
      <c r="F597" s="253" t="s">
        <v>915</v>
      </c>
      <c r="G597" s="251"/>
      <c r="H597" s="254">
        <v>20.9</v>
      </c>
      <c r="I597" s="255"/>
      <c r="J597" s="251"/>
      <c r="K597" s="251"/>
      <c r="L597" s="256"/>
      <c r="M597" s="257"/>
      <c r="N597" s="258"/>
      <c r="O597" s="258"/>
      <c r="P597" s="258"/>
      <c r="Q597" s="258"/>
      <c r="R597" s="258"/>
      <c r="S597" s="258"/>
      <c r="T597" s="25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0" t="s">
        <v>332</v>
      </c>
      <c r="AU597" s="260" t="s">
        <v>83</v>
      </c>
      <c r="AV597" s="13" t="s">
        <v>83</v>
      </c>
      <c r="AW597" s="13" t="s">
        <v>32</v>
      </c>
      <c r="AX597" s="13" t="s">
        <v>70</v>
      </c>
      <c r="AY597" s="260" t="s">
        <v>322</v>
      </c>
    </row>
    <row r="598" spans="1:51" s="13" customFormat="1" ht="12">
      <c r="A598" s="13"/>
      <c r="B598" s="250"/>
      <c r="C598" s="251"/>
      <c r="D598" s="246" t="s">
        <v>332</v>
      </c>
      <c r="E598" s="252" t="s">
        <v>19</v>
      </c>
      <c r="F598" s="253" t="s">
        <v>916</v>
      </c>
      <c r="G598" s="251"/>
      <c r="H598" s="254">
        <v>23.9</v>
      </c>
      <c r="I598" s="255"/>
      <c r="J598" s="251"/>
      <c r="K598" s="251"/>
      <c r="L598" s="256"/>
      <c r="M598" s="257"/>
      <c r="N598" s="258"/>
      <c r="O598" s="258"/>
      <c r="P598" s="258"/>
      <c r="Q598" s="258"/>
      <c r="R598" s="258"/>
      <c r="S598" s="258"/>
      <c r="T598" s="25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0" t="s">
        <v>332</v>
      </c>
      <c r="AU598" s="260" t="s">
        <v>83</v>
      </c>
      <c r="AV598" s="13" t="s">
        <v>83</v>
      </c>
      <c r="AW598" s="13" t="s">
        <v>32</v>
      </c>
      <c r="AX598" s="13" t="s">
        <v>70</v>
      </c>
      <c r="AY598" s="260" t="s">
        <v>322</v>
      </c>
    </row>
    <row r="599" spans="1:51" s="13" customFormat="1" ht="12">
      <c r="A599" s="13"/>
      <c r="B599" s="250"/>
      <c r="C599" s="251"/>
      <c r="D599" s="246" t="s">
        <v>332</v>
      </c>
      <c r="E599" s="252" t="s">
        <v>19</v>
      </c>
      <c r="F599" s="253" t="s">
        <v>917</v>
      </c>
      <c r="G599" s="251"/>
      <c r="H599" s="254">
        <v>20.6</v>
      </c>
      <c r="I599" s="255"/>
      <c r="J599" s="251"/>
      <c r="K599" s="251"/>
      <c r="L599" s="256"/>
      <c r="M599" s="257"/>
      <c r="N599" s="258"/>
      <c r="O599" s="258"/>
      <c r="P599" s="258"/>
      <c r="Q599" s="258"/>
      <c r="R599" s="258"/>
      <c r="S599" s="258"/>
      <c r="T599" s="25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0" t="s">
        <v>332</v>
      </c>
      <c r="AU599" s="260" t="s">
        <v>83</v>
      </c>
      <c r="AV599" s="13" t="s">
        <v>83</v>
      </c>
      <c r="AW599" s="13" t="s">
        <v>32</v>
      </c>
      <c r="AX599" s="13" t="s">
        <v>70</v>
      </c>
      <c r="AY599" s="260" t="s">
        <v>322</v>
      </c>
    </row>
    <row r="600" spans="1:51" s="13" customFormat="1" ht="12">
      <c r="A600" s="13"/>
      <c r="B600" s="250"/>
      <c r="C600" s="251"/>
      <c r="D600" s="246" t="s">
        <v>332</v>
      </c>
      <c r="E600" s="252" t="s">
        <v>19</v>
      </c>
      <c r="F600" s="253" t="s">
        <v>918</v>
      </c>
      <c r="G600" s="251"/>
      <c r="H600" s="254">
        <v>15.9</v>
      </c>
      <c r="I600" s="255"/>
      <c r="J600" s="251"/>
      <c r="K600" s="251"/>
      <c r="L600" s="256"/>
      <c r="M600" s="257"/>
      <c r="N600" s="258"/>
      <c r="O600" s="258"/>
      <c r="P600" s="258"/>
      <c r="Q600" s="258"/>
      <c r="R600" s="258"/>
      <c r="S600" s="258"/>
      <c r="T600" s="25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0" t="s">
        <v>332</v>
      </c>
      <c r="AU600" s="260" t="s">
        <v>83</v>
      </c>
      <c r="AV600" s="13" t="s">
        <v>83</v>
      </c>
      <c r="AW600" s="13" t="s">
        <v>32</v>
      </c>
      <c r="AX600" s="13" t="s">
        <v>70</v>
      </c>
      <c r="AY600" s="260" t="s">
        <v>322</v>
      </c>
    </row>
    <row r="601" spans="1:51" s="13" customFormat="1" ht="12">
      <c r="A601" s="13"/>
      <c r="B601" s="250"/>
      <c r="C601" s="251"/>
      <c r="D601" s="246" t="s">
        <v>332</v>
      </c>
      <c r="E601" s="252" t="s">
        <v>19</v>
      </c>
      <c r="F601" s="253" t="s">
        <v>919</v>
      </c>
      <c r="G601" s="251"/>
      <c r="H601" s="254">
        <v>18</v>
      </c>
      <c r="I601" s="255"/>
      <c r="J601" s="251"/>
      <c r="K601" s="251"/>
      <c r="L601" s="256"/>
      <c r="M601" s="257"/>
      <c r="N601" s="258"/>
      <c r="O601" s="258"/>
      <c r="P601" s="258"/>
      <c r="Q601" s="258"/>
      <c r="R601" s="258"/>
      <c r="S601" s="258"/>
      <c r="T601" s="25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0" t="s">
        <v>332</v>
      </c>
      <c r="AU601" s="260" t="s">
        <v>83</v>
      </c>
      <c r="AV601" s="13" t="s">
        <v>83</v>
      </c>
      <c r="AW601" s="13" t="s">
        <v>32</v>
      </c>
      <c r="AX601" s="13" t="s">
        <v>70</v>
      </c>
      <c r="AY601" s="260" t="s">
        <v>322</v>
      </c>
    </row>
    <row r="602" spans="1:51" s="13" customFormat="1" ht="12">
      <c r="A602" s="13"/>
      <c r="B602" s="250"/>
      <c r="C602" s="251"/>
      <c r="D602" s="246" t="s">
        <v>332</v>
      </c>
      <c r="E602" s="252" t="s">
        <v>19</v>
      </c>
      <c r="F602" s="253" t="s">
        <v>920</v>
      </c>
      <c r="G602" s="251"/>
      <c r="H602" s="254">
        <v>12.4</v>
      </c>
      <c r="I602" s="255"/>
      <c r="J602" s="251"/>
      <c r="K602" s="251"/>
      <c r="L602" s="256"/>
      <c r="M602" s="257"/>
      <c r="N602" s="258"/>
      <c r="O602" s="258"/>
      <c r="P602" s="258"/>
      <c r="Q602" s="258"/>
      <c r="R602" s="258"/>
      <c r="S602" s="258"/>
      <c r="T602" s="25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0" t="s">
        <v>332</v>
      </c>
      <c r="AU602" s="260" t="s">
        <v>83</v>
      </c>
      <c r="AV602" s="13" t="s">
        <v>83</v>
      </c>
      <c r="AW602" s="13" t="s">
        <v>32</v>
      </c>
      <c r="AX602" s="13" t="s">
        <v>70</v>
      </c>
      <c r="AY602" s="260" t="s">
        <v>322</v>
      </c>
    </row>
    <row r="603" spans="1:51" s="13" customFormat="1" ht="12">
      <c r="A603" s="13"/>
      <c r="B603" s="250"/>
      <c r="C603" s="251"/>
      <c r="D603" s="246" t="s">
        <v>332</v>
      </c>
      <c r="E603" s="252" t="s">
        <v>19</v>
      </c>
      <c r="F603" s="253" t="s">
        <v>921</v>
      </c>
      <c r="G603" s="251"/>
      <c r="H603" s="254">
        <v>22.5</v>
      </c>
      <c r="I603" s="255"/>
      <c r="J603" s="251"/>
      <c r="K603" s="251"/>
      <c r="L603" s="256"/>
      <c r="M603" s="257"/>
      <c r="N603" s="258"/>
      <c r="O603" s="258"/>
      <c r="P603" s="258"/>
      <c r="Q603" s="258"/>
      <c r="R603" s="258"/>
      <c r="S603" s="258"/>
      <c r="T603" s="25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0" t="s">
        <v>332</v>
      </c>
      <c r="AU603" s="260" t="s">
        <v>83</v>
      </c>
      <c r="AV603" s="13" t="s">
        <v>83</v>
      </c>
      <c r="AW603" s="13" t="s">
        <v>32</v>
      </c>
      <c r="AX603" s="13" t="s">
        <v>70</v>
      </c>
      <c r="AY603" s="260" t="s">
        <v>322</v>
      </c>
    </row>
    <row r="604" spans="1:51" s="13" customFormat="1" ht="12">
      <c r="A604" s="13"/>
      <c r="B604" s="250"/>
      <c r="C604" s="251"/>
      <c r="D604" s="246" t="s">
        <v>332</v>
      </c>
      <c r="E604" s="252" t="s">
        <v>19</v>
      </c>
      <c r="F604" s="253" t="s">
        <v>922</v>
      </c>
      <c r="G604" s="251"/>
      <c r="H604" s="254">
        <v>22.5</v>
      </c>
      <c r="I604" s="255"/>
      <c r="J604" s="251"/>
      <c r="K604" s="251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332</v>
      </c>
      <c r="AU604" s="260" t="s">
        <v>83</v>
      </c>
      <c r="AV604" s="13" t="s">
        <v>83</v>
      </c>
      <c r="AW604" s="13" t="s">
        <v>32</v>
      </c>
      <c r="AX604" s="13" t="s">
        <v>70</v>
      </c>
      <c r="AY604" s="260" t="s">
        <v>322</v>
      </c>
    </row>
    <row r="605" spans="1:51" s="13" customFormat="1" ht="12">
      <c r="A605" s="13"/>
      <c r="B605" s="250"/>
      <c r="C605" s="251"/>
      <c r="D605" s="246" t="s">
        <v>332</v>
      </c>
      <c r="E605" s="252" t="s">
        <v>19</v>
      </c>
      <c r="F605" s="253" t="s">
        <v>923</v>
      </c>
      <c r="G605" s="251"/>
      <c r="H605" s="254">
        <v>10.2</v>
      </c>
      <c r="I605" s="255"/>
      <c r="J605" s="251"/>
      <c r="K605" s="251"/>
      <c r="L605" s="256"/>
      <c r="M605" s="257"/>
      <c r="N605" s="258"/>
      <c r="O605" s="258"/>
      <c r="P605" s="258"/>
      <c r="Q605" s="258"/>
      <c r="R605" s="258"/>
      <c r="S605" s="258"/>
      <c r="T605" s="25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0" t="s">
        <v>332</v>
      </c>
      <c r="AU605" s="260" t="s">
        <v>83</v>
      </c>
      <c r="AV605" s="13" t="s">
        <v>83</v>
      </c>
      <c r="AW605" s="13" t="s">
        <v>32</v>
      </c>
      <c r="AX605" s="13" t="s">
        <v>70</v>
      </c>
      <c r="AY605" s="260" t="s">
        <v>322</v>
      </c>
    </row>
    <row r="606" spans="1:51" s="13" customFormat="1" ht="12">
      <c r="A606" s="13"/>
      <c r="B606" s="250"/>
      <c r="C606" s="251"/>
      <c r="D606" s="246" t="s">
        <v>332</v>
      </c>
      <c r="E606" s="252" t="s">
        <v>19</v>
      </c>
      <c r="F606" s="253" t="s">
        <v>924</v>
      </c>
      <c r="G606" s="251"/>
      <c r="H606" s="254">
        <v>21.6</v>
      </c>
      <c r="I606" s="255"/>
      <c r="J606" s="251"/>
      <c r="K606" s="251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332</v>
      </c>
      <c r="AU606" s="260" t="s">
        <v>83</v>
      </c>
      <c r="AV606" s="13" t="s">
        <v>83</v>
      </c>
      <c r="AW606" s="13" t="s">
        <v>32</v>
      </c>
      <c r="AX606" s="13" t="s">
        <v>70</v>
      </c>
      <c r="AY606" s="260" t="s">
        <v>322</v>
      </c>
    </row>
    <row r="607" spans="1:51" s="13" customFormat="1" ht="12">
      <c r="A607" s="13"/>
      <c r="B607" s="250"/>
      <c r="C607" s="251"/>
      <c r="D607" s="246" t="s">
        <v>332</v>
      </c>
      <c r="E607" s="252" t="s">
        <v>19</v>
      </c>
      <c r="F607" s="253" t="s">
        <v>925</v>
      </c>
      <c r="G607" s="251"/>
      <c r="H607" s="254">
        <v>12.4</v>
      </c>
      <c r="I607" s="255"/>
      <c r="J607" s="251"/>
      <c r="K607" s="251"/>
      <c r="L607" s="256"/>
      <c r="M607" s="257"/>
      <c r="N607" s="258"/>
      <c r="O607" s="258"/>
      <c r="P607" s="258"/>
      <c r="Q607" s="258"/>
      <c r="R607" s="258"/>
      <c r="S607" s="258"/>
      <c r="T607" s="25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0" t="s">
        <v>332</v>
      </c>
      <c r="AU607" s="260" t="s">
        <v>83</v>
      </c>
      <c r="AV607" s="13" t="s">
        <v>83</v>
      </c>
      <c r="AW607" s="13" t="s">
        <v>32</v>
      </c>
      <c r="AX607" s="13" t="s">
        <v>70</v>
      </c>
      <c r="AY607" s="260" t="s">
        <v>322</v>
      </c>
    </row>
    <row r="608" spans="1:51" s="13" customFormat="1" ht="12">
      <c r="A608" s="13"/>
      <c r="B608" s="250"/>
      <c r="C608" s="251"/>
      <c r="D608" s="246" t="s">
        <v>332</v>
      </c>
      <c r="E608" s="252" t="s">
        <v>19</v>
      </c>
      <c r="F608" s="253" t="s">
        <v>926</v>
      </c>
      <c r="G608" s="251"/>
      <c r="H608" s="254">
        <v>15.9</v>
      </c>
      <c r="I608" s="255"/>
      <c r="J608" s="251"/>
      <c r="K608" s="251"/>
      <c r="L608" s="256"/>
      <c r="M608" s="257"/>
      <c r="N608" s="258"/>
      <c r="O608" s="258"/>
      <c r="P608" s="258"/>
      <c r="Q608" s="258"/>
      <c r="R608" s="258"/>
      <c r="S608" s="258"/>
      <c r="T608" s="25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0" t="s">
        <v>332</v>
      </c>
      <c r="AU608" s="260" t="s">
        <v>83</v>
      </c>
      <c r="AV608" s="13" t="s">
        <v>83</v>
      </c>
      <c r="AW608" s="13" t="s">
        <v>32</v>
      </c>
      <c r="AX608" s="13" t="s">
        <v>70</v>
      </c>
      <c r="AY608" s="260" t="s">
        <v>322</v>
      </c>
    </row>
    <row r="609" spans="1:51" s="13" customFormat="1" ht="12">
      <c r="A609" s="13"/>
      <c r="B609" s="250"/>
      <c r="C609" s="251"/>
      <c r="D609" s="246" t="s">
        <v>332</v>
      </c>
      <c r="E609" s="252" t="s">
        <v>19</v>
      </c>
      <c r="F609" s="253" t="s">
        <v>927</v>
      </c>
      <c r="G609" s="251"/>
      <c r="H609" s="254">
        <v>8.6</v>
      </c>
      <c r="I609" s="255"/>
      <c r="J609" s="251"/>
      <c r="K609" s="251"/>
      <c r="L609" s="256"/>
      <c r="M609" s="257"/>
      <c r="N609" s="258"/>
      <c r="O609" s="258"/>
      <c r="P609" s="258"/>
      <c r="Q609" s="258"/>
      <c r="R609" s="258"/>
      <c r="S609" s="258"/>
      <c r="T609" s="25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0" t="s">
        <v>332</v>
      </c>
      <c r="AU609" s="260" t="s">
        <v>83</v>
      </c>
      <c r="AV609" s="13" t="s">
        <v>83</v>
      </c>
      <c r="AW609" s="13" t="s">
        <v>32</v>
      </c>
      <c r="AX609" s="13" t="s">
        <v>70</v>
      </c>
      <c r="AY609" s="260" t="s">
        <v>322</v>
      </c>
    </row>
    <row r="610" spans="1:51" s="13" customFormat="1" ht="12">
      <c r="A610" s="13"/>
      <c r="B610" s="250"/>
      <c r="C610" s="251"/>
      <c r="D610" s="246" t="s">
        <v>332</v>
      </c>
      <c r="E610" s="252" t="s">
        <v>19</v>
      </c>
      <c r="F610" s="253" t="s">
        <v>928</v>
      </c>
      <c r="G610" s="251"/>
      <c r="H610" s="254">
        <v>24.4</v>
      </c>
      <c r="I610" s="255"/>
      <c r="J610" s="251"/>
      <c r="K610" s="251"/>
      <c r="L610" s="256"/>
      <c r="M610" s="257"/>
      <c r="N610" s="258"/>
      <c r="O610" s="258"/>
      <c r="P610" s="258"/>
      <c r="Q610" s="258"/>
      <c r="R610" s="258"/>
      <c r="S610" s="258"/>
      <c r="T610" s="25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0" t="s">
        <v>332</v>
      </c>
      <c r="AU610" s="260" t="s">
        <v>83</v>
      </c>
      <c r="AV610" s="13" t="s">
        <v>83</v>
      </c>
      <c r="AW610" s="13" t="s">
        <v>32</v>
      </c>
      <c r="AX610" s="13" t="s">
        <v>70</v>
      </c>
      <c r="AY610" s="260" t="s">
        <v>322</v>
      </c>
    </row>
    <row r="611" spans="1:51" s="16" customFormat="1" ht="12">
      <c r="A611" s="16"/>
      <c r="B611" s="293"/>
      <c r="C611" s="294"/>
      <c r="D611" s="246" t="s">
        <v>332</v>
      </c>
      <c r="E611" s="295" t="s">
        <v>213</v>
      </c>
      <c r="F611" s="296" t="s">
        <v>929</v>
      </c>
      <c r="G611" s="294"/>
      <c r="H611" s="297">
        <v>318.52</v>
      </c>
      <c r="I611" s="298"/>
      <c r="J611" s="294"/>
      <c r="K611" s="294"/>
      <c r="L611" s="299"/>
      <c r="M611" s="300"/>
      <c r="N611" s="301"/>
      <c r="O611" s="301"/>
      <c r="P611" s="301"/>
      <c r="Q611" s="301"/>
      <c r="R611" s="301"/>
      <c r="S611" s="301"/>
      <c r="T611" s="302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303" t="s">
        <v>332</v>
      </c>
      <c r="AU611" s="303" t="s">
        <v>83</v>
      </c>
      <c r="AV611" s="16" t="s">
        <v>93</v>
      </c>
      <c r="AW611" s="16" t="s">
        <v>32</v>
      </c>
      <c r="AX611" s="16" t="s">
        <v>70</v>
      </c>
      <c r="AY611" s="303" t="s">
        <v>322</v>
      </c>
    </row>
    <row r="612" spans="1:51" s="15" customFormat="1" ht="12">
      <c r="A612" s="15"/>
      <c r="B612" s="283"/>
      <c r="C612" s="284"/>
      <c r="D612" s="246" t="s">
        <v>332</v>
      </c>
      <c r="E612" s="285" t="s">
        <v>19</v>
      </c>
      <c r="F612" s="286" t="s">
        <v>930</v>
      </c>
      <c r="G612" s="284"/>
      <c r="H612" s="285" t="s">
        <v>19</v>
      </c>
      <c r="I612" s="287"/>
      <c r="J612" s="284"/>
      <c r="K612" s="284"/>
      <c r="L612" s="288"/>
      <c r="M612" s="289"/>
      <c r="N612" s="290"/>
      <c r="O612" s="290"/>
      <c r="P612" s="290"/>
      <c r="Q612" s="290"/>
      <c r="R612" s="290"/>
      <c r="S612" s="290"/>
      <c r="T612" s="291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92" t="s">
        <v>332</v>
      </c>
      <c r="AU612" s="292" t="s">
        <v>83</v>
      </c>
      <c r="AV612" s="15" t="s">
        <v>77</v>
      </c>
      <c r="AW612" s="15" t="s">
        <v>32</v>
      </c>
      <c r="AX612" s="15" t="s">
        <v>70</v>
      </c>
      <c r="AY612" s="292" t="s">
        <v>322</v>
      </c>
    </row>
    <row r="613" spans="1:51" s="13" customFormat="1" ht="12">
      <c r="A613" s="13"/>
      <c r="B613" s="250"/>
      <c r="C613" s="251"/>
      <c r="D613" s="246" t="s">
        <v>332</v>
      </c>
      <c r="E613" s="252" t="s">
        <v>19</v>
      </c>
      <c r="F613" s="253" t="s">
        <v>931</v>
      </c>
      <c r="G613" s="251"/>
      <c r="H613" s="254">
        <v>20.6</v>
      </c>
      <c r="I613" s="255"/>
      <c r="J613" s="251"/>
      <c r="K613" s="251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332</v>
      </c>
      <c r="AU613" s="260" t="s">
        <v>83</v>
      </c>
      <c r="AV613" s="13" t="s">
        <v>83</v>
      </c>
      <c r="AW613" s="13" t="s">
        <v>32</v>
      </c>
      <c r="AX613" s="13" t="s">
        <v>70</v>
      </c>
      <c r="AY613" s="260" t="s">
        <v>322</v>
      </c>
    </row>
    <row r="614" spans="1:51" s="13" customFormat="1" ht="12">
      <c r="A614" s="13"/>
      <c r="B614" s="250"/>
      <c r="C614" s="251"/>
      <c r="D614" s="246" t="s">
        <v>332</v>
      </c>
      <c r="E614" s="252" t="s">
        <v>19</v>
      </c>
      <c r="F614" s="253" t="s">
        <v>932</v>
      </c>
      <c r="G614" s="251"/>
      <c r="H614" s="254">
        <v>8.6</v>
      </c>
      <c r="I614" s="255"/>
      <c r="J614" s="251"/>
      <c r="K614" s="251"/>
      <c r="L614" s="256"/>
      <c r="M614" s="257"/>
      <c r="N614" s="258"/>
      <c r="O614" s="258"/>
      <c r="P614" s="258"/>
      <c r="Q614" s="258"/>
      <c r="R614" s="258"/>
      <c r="S614" s="258"/>
      <c r="T614" s="25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0" t="s">
        <v>332</v>
      </c>
      <c r="AU614" s="260" t="s">
        <v>83</v>
      </c>
      <c r="AV614" s="13" t="s">
        <v>83</v>
      </c>
      <c r="AW614" s="13" t="s">
        <v>32</v>
      </c>
      <c r="AX614" s="13" t="s">
        <v>70</v>
      </c>
      <c r="AY614" s="260" t="s">
        <v>322</v>
      </c>
    </row>
    <row r="615" spans="1:51" s="13" customFormat="1" ht="12">
      <c r="A615" s="13"/>
      <c r="B615" s="250"/>
      <c r="C615" s="251"/>
      <c r="D615" s="246" t="s">
        <v>332</v>
      </c>
      <c r="E615" s="252" t="s">
        <v>19</v>
      </c>
      <c r="F615" s="253" t="s">
        <v>933</v>
      </c>
      <c r="G615" s="251"/>
      <c r="H615" s="254">
        <v>11.5</v>
      </c>
      <c r="I615" s="255"/>
      <c r="J615" s="251"/>
      <c r="K615" s="251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332</v>
      </c>
      <c r="AU615" s="260" t="s">
        <v>83</v>
      </c>
      <c r="AV615" s="13" t="s">
        <v>83</v>
      </c>
      <c r="AW615" s="13" t="s">
        <v>32</v>
      </c>
      <c r="AX615" s="13" t="s">
        <v>70</v>
      </c>
      <c r="AY615" s="260" t="s">
        <v>322</v>
      </c>
    </row>
    <row r="616" spans="1:51" s="13" customFormat="1" ht="12">
      <c r="A616" s="13"/>
      <c r="B616" s="250"/>
      <c r="C616" s="251"/>
      <c r="D616" s="246" t="s">
        <v>332</v>
      </c>
      <c r="E616" s="252" t="s">
        <v>19</v>
      </c>
      <c r="F616" s="253" t="s">
        <v>934</v>
      </c>
      <c r="G616" s="251"/>
      <c r="H616" s="254">
        <v>20.3</v>
      </c>
      <c r="I616" s="255"/>
      <c r="J616" s="251"/>
      <c r="K616" s="251"/>
      <c r="L616" s="256"/>
      <c r="M616" s="257"/>
      <c r="N616" s="258"/>
      <c r="O616" s="258"/>
      <c r="P616" s="258"/>
      <c r="Q616" s="258"/>
      <c r="R616" s="258"/>
      <c r="S616" s="258"/>
      <c r="T616" s="25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0" t="s">
        <v>332</v>
      </c>
      <c r="AU616" s="260" t="s">
        <v>83</v>
      </c>
      <c r="AV616" s="13" t="s">
        <v>83</v>
      </c>
      <c r="AW616" s="13" t="s">
        <v>32</v>
      </c>
      <c r="AX616" s="13" t="s">
        <v>70</v>
      </c>
      <c r="AY616" s="260" t="s">
        <v>322</v>
      </c>
    </row>
    <row r="617" spans="1:51" s="16" customFormat="1" ht="12">
      <c r="A617" s="16"/>
      <c r="B617" s="293"/>
      <c r="C617" s="294"/>
      <c r="D617" s="246" t="s">
        <v>332</v>
      </c>
      <c r="E617" s="295" t="s">
        <v>228</v>
      </c>
      <c r="F617" s="296" t="s">
        <v>935</v>
      </c>
      <c r="G617" s="294"/>
      <c r="H617" s="297">
        <v>61</v>
      </c>
      <c r="I617" s="298"/>
      <c r="J617" s="294"/>
      <c r="K617" s="294"/>
      <c r="L617" s="299"/>
      <c r="M617" s="300"/>
      <c r="N617" s="301"/>
      <c r="O617" s="301"/>
      <c r="P617" s="301"/>
      <c r="Q617" s="301"/>
      <c r="R617" s="301"/>
      <c r="S617" s="301"/>
      <c r="T617" s="302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303" t="s">
        <v>332</v>
      </c>
      <c r="AU617" s="303" t="s">
        <v>83</v>
      </c>
      <c r="AV617" s="16" t="s">
        <v>93</v>
      </c>
      <c r="AW617" s="16" t="s">
        <v>32</v>
      </c>
      <c r="AX617" s="16" t="s">
        <v>70</v>
      </c>
      <c r="AY617" s="303" t="s">
        <v>322</v>
      </c>
    </row>
    <row r="618" spans="1:51" s="15" customFormat="1" ht="12">
      <c r="A618" s="15"/>
      <c r="B618" s="283"/>
      <c r="C618" s="284"/>
      <c r="D618" s="246" t="s">
        <v>332</v>
      </c>
      <c r="E618" s="285" t="s">
        <v>19</v>
      </c>
      <c r="F618" s="286" t="s">
        <v>845</v>
      </c>
      <c r="G618" s="284"/>
      <c r="H618" s="285" t="s">
        <v>19</v>
      </c>
      <c r="I618" s="287"/>
      <c r="J618" s="284"/>
      <c r="K618" s="284"/>
      <c r="L618" s="288"/>
      <c r="M618" s="289"/>
      <c r="N618" s="290"/>
      <c r="O618" s="290"/>
      <c r="P618" s="290"/>
      <c r="Q618" s="290"/>
      <c r="R618" s="290"/>
      <c r="S618" s="290"/>
      <c r="T618" s="291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92" t="s">
        <v>332</v>
      </c>
      <c r="AU618" s="292" t="s">
        <v>83</v>
      </c>
      <c r="AV618" s="15" t="s">
        <v>77</v>
      </c>
      <c r="AW618" s="15" t="s">
        <v>32</v>
      </c>
      <c r="AX618" s="15" t="s">
        <v>70</v>
      </c>
      <c r="AY618" s="292" t="s">
        <v>322</v>
      </c>
    </row>
    <row r="619" spans="1:51" s="13" customFormat="1" ht="12">
      <c r="A619" s="13"/>
      <c r="B619" s="250"/>
      <c r="C619" s="251"/>
      <c r="D619" s="246" t="s">
        <v>332</v>
      </c>
      <c r="E619" s="252" t="s">
        <v>19</v>
      </c>
      <c r="F619" s="253" t="s">
        <v>936</v>
      </c>
      <c r="G619" s="251"/>
      <c r="H619" s="254">
        <v>8.2</v>
      </c>
      <c r="I619" s="255"/>
      <c r="J619" s="251"/>
      <c r="K619" s="251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332</v>
      </c>
      <c r="AU619" s="260" t="s">
        <v>83</v>
      </c>
      <c r="AV619" s="13" t="s">
        <v>83</v>
      </c>
      <c r="AW619" s="13" t="s">
        <v>32</v>
      </c>
      <c r="AX619" s="13" t="s">
        <v>70</v>
      </c>
      <c r="AY619" s="260" t="s">
        <v>322</v>
      </c>
    </row>
    <row r="620" spans="1:51" s="13" customFormat="1" ht="12">
      <c r="A620" s="13"/>
      <c r="B620" s="250"/>
      <c r="C620" s="251"/>
      <c r="D620" s="246" t="s">
        <v>332</v>
      </c>
      <c r="E620" s="252" t="s">
        <v>19</v>
      </c>
      <c r="F620" s="253" t="s">
        <v>937</v>
      </c>
      <c r="G620" s="251"/>
      <c r="H620" s="254">
        <v>7.9</v>
      </c>
      <c r="I620" s="255"/>
      <c r="J620" s="251"/>
      <c r="K620" s="251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332</v>
      </c>
      <c r="AU620" s="260" t="s">
        <v>83</v>
      </c>
      <c r="AV620" s="13" t="s">
        <v>83</v>
      </c>
      <c r="AW620" s="13" t="s">
        <v>32</v>
      </c>
      <c r="AX620" s="13" t="s">
        <v>70</v>
      </c>
      <c r="AY620" s="260" t="s">
        <v>322</v>
      </c>
    </row>
    <row r="621" spans="1:51" s="16" customFormat="1" ht="12">
      <c r="A621" s="16"/>
      <c r="B621" s="293"/>
      <c r="C621" s="294"/>
      <c r="D621" s="246" t="s">
        <v>332</v>
      </c>
      <c r="E621" s="295" t="s">
        <v>201</v>
      </c>
      <c r="F621" s="296" t="s">
        <v>938</v>
      </c>
      <c r="G621" s="294"/>
      <c r="H621" s="297">
        <v>16.1</v>
      </c>
      <c r="I621" s="298"/>
      <c r="J621" s="294"/>
      <c r="K621" s="294"/>
      <c r="L621" s="299"/>
      <c r="M621" s="300"/>
      <c r="N621" s="301"/>
      <c r="O621" s="301"/>
      <c r="P621" s="301"/>
      <c r="Q621" s="301"/>
      <c r="R621" s="301"/>
      <c r="S621" s="301"/>
      <c r="T621" s="302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T621" s="303" t="s">
        <v>332</v>
      </c>
      <c r="AU621" s="303" t="s">
        <v>83</v>
      </c>
      <c r="AV621" s="16" t="s">
        <v>93</v>
      </c>
      <c r="AW621" s="16" t="s">
        <v>32</v>
      </c>
      <c r="AX621" s="16" t="s">
        <v>70</v>
      </c>
      <c r="AY621" s="303" t="s">
        <v>322</v>
      </c>
    </row>
    <row r="622" spans="1:51" s="15" customFormat="1" ht="12">
      <c r="A622" s="15"/>
      <c r="B622" s="283"/>
      <c r="C622" s="284"/>
      <c r="D622" s="246" t="s">
        <v>332</v>
      </c>
      <c r="E622" s="285" t="s">
        <v>19</v>
      </c>
      <c r="F622" s="286" t="s">
        <v>855</v>
      </c>
      <c r="G622" s="284"/>
      <c r="H622" s="285" t="s">
        <v>19</v>
      </c>
      <c r="I622" s="287"/>
      <c r="J622" s="284"/>
      <c r="K622" s="284"/>
      <c r="L622" s="288"/>
      <c r="M622" s="289"/>
      <c r="N622" s="290"/>
      <c r="O622" s="290"/>
      <c r="P622" s="290"/>
      <c r="Q622" s="290"/>
      <c r="R622" s="290"/>
      <c r="S622" s="290"/>
      <c r="T622" s="291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92" t="s">
        <v>332</v>
      </c>
      <c r="AU622" s="292" t="s">
        <v>83</v>
      </c>
      <c r="AV622" s="15" t="s">
        <v>77</v>
      </c>
      <c r="AW622" s="15" t="s">
        <v>32</v>
      </c>
      <c r="AX622" s="15" t="s">
        <v>70</v>
      </c>
      <c r="AY622" s="292" t="s">
        <v>322</v>
      </c>
    </row>
    <row r="623" spans="1:51" s="13" customFormat="1" ht="12">
      <c r="A623" s="13"/>
      <c r="B623" s="250"/>
      <c r="C623" s="251"/>
      <c r="D623" s="246" t="s">
        <v>332</v>
      </c>
      <c r="E623" s="252" t="s">
        <v>19</v>
      </c>
      <c r="F623" s="253" t="s">
        <v>939</v>
      </c>
      <c r="G623" s="251"/>
      <c r="H623" s="254">
        <v>8.1</v>
      </c>
      <c r="I623" s="255"/>
      <c r="J623" s="251"/>
      <c r="K623" s="251"/>
      <c r="L623" s="256"/>
      <c r="M623" s="257"/>
      <c r="N623" s="258"/>
      <c r="O623" s="258"/>
      <c r="P623" s="258"/>
      <c r="Q623" s="258"/>
      <c r="R623" s="258"/>
      <c r="S623" s="258"/>
      <c r="T623" s="25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0" t="s">
        <v>332</v>
      </c>
      <c r="AU623" s="260" t="s">
        <v>83</v>
      </c>
      <c r="AV623" s="13" t="s">
        <v>83</v>
      </c>
      <c r="AW623" s="13" t="s">
        <v>32</v>
      </c>
      <c r="AX623" s="13" t="s">
        <v>70</v>
      </c>
      <c r="AY623" s="260" t="s">
        <v>322</v>
      </c>
    </row>
    <row r="624" spans="1:51" s="13" customFormat="1" ht="12">
      <c r="A624" s="13"/>
      <c r="B624" s="250"/>
      <c r="C624" s="251"/>
      <c r="D624" s="246" t="s">
        <v>332</v>
      </c>
      <c r="E624" s="252" t="s">
        <v>19</v>
      </c>
      <c r="F624" s="253" t="s">
        <v>940</v>
      </c>
      <c r="G624" s="251"/>
      <c r="H624" s="254">
        <v>7.7</v>
      </c>
      <c r="I624" s="255"/>
      <c r="J624" s="251"/>
      <c r="K624" s="251"/>
      <c r="L624" s="256"/>
      <c r="M624" s="257"/>
      <c r="N624" s="258"/>
      <c r="O624" s="258"/>
      <c r="P624" s="258"/>
      <c r="Q624" s="258"/>
      <c r="R624" s="258"/>
      <c r="S624" s="258"/>
      <c r="T624" s="25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0" t="s">
        <v>332</v>
      </c>
      <c r="AU624" s="260" t="s">
        <v>83</v>
      </c>
      <c r="AV624" s="13" t="s">
        <v>83</v>
      </c>
      <c r="AW624" s="13" t="s">
        <v>32</v>
      </c>
      <c r="AX624" s="13" t="s">
        <v>70</v>
      </c>
      <c r="AY624" s="260" t="s">
        <v>322</v>
      </c>
    </row>
    <row r="625" spans="1:51" s="13" customFormat="1" ht="12">
      <c r="A625" s="13"/>
      <c r="B625" s="250"/>
      <c r="C625" s="251"/>
      <c r="D625" s="246" t="s">
        <v>332</v>
      </c>
      <c r="E625" s="252" t="s">
        <v>19</v>
      </c>
      <c r="F625" s="253" t="s">
        <v>941</v>
      </c>
      <c r="G625" s="251"/>
      <c r="H625" s="254">
        <v>7.8</v>
      </c>
      <c r="I625" s="255"/>
      <c r="J625" s="251"/>
      <c r="K625" s="251"/>
      <c r="L625" s="256"/>
      <c r="M625" s="257"/>
      <c r="N625" s="258"/>
      <c r="O625" s="258"/>
      <c r="P625" s="258"/>
      <c r="Q625" s="258"/>
      <c r="R625" s="258"/>
      <c r="S625" s="258"/>
      <c r="T625" s="25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0" t="s">
        <v>332</v>
      </c>
      <c r="AU625" s="260" t="s">
        <v>83</v>
      </c>
      <c r="AV625" s="13" t="s">
        <v>83</v>
      </c>
      <c r="AW625" s="13" t="s">
        <v>32</v>
      </c>
      <c r="AX625" s="13" t="s">
        <v>70</v>
      </c>
      <c r="AY625" s="260" t="s">
        <v>322</v>
      </c>
    </row>
    <row r="626" spans="1:51" s="13" customFormat="1" ht="12">
      <c r="A626" s="13"/>
      <c r="B626" s="250"/>
      <c r="C626" s="251"/>
      <c r="D626" s="246" t="s">
        <v>332</v>
      </c>
      <c r="E626" s="252" t="s">
        <v>19</v>
      </c>
      <c r="F626" s="253" t="s">
        <v>942</v>
      </c>
      <c r="G626" s="251"/>
      <c r="H626" s="254">
        <v>4.7</v>
      </c>
      <c r="I626" s="255"/>
      <c r="J626" s="251"/>
      <c r="K626" s="251"/>
      <c r="L626" s="256"/>
      <c r="M626" s="257"/>
      <c r="N626" s="258"/>
      <c r="O626" s="258"/>
      <c r="P626" s="258"/>
      <c r="Q626" s="258"/>
      <c r="R626" s="258"/>
      <c r="S626" s="258"/>
      <c r="T626" s="25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0" t="s">
        <v>332</v>
      </c>
      <c r="AU626" s="260" t="s">
        <v>83</v>
      </c>
      <c r="AV626" s="13" t="s">
        <v>83</v>
      </c>
      <c r="AW626" s="13" t="s">
        <v>32</v>
      </c>
      <c r="AX626" s="13" t="s">
        <v>70</v>
      </c>
      <c r="AY626" s="260" t="s">
        <v>322</v>
      </c>
    </row>
    <row r="627" spans="1:51" s="13" customFormat="1" ht="12">
      <c r="A627" s="13"/>
      <c r="B627" s="250"/>
      <c r="C627" s="251"/>
      <c r="D627" s="246" t="s">
        <v>332</v>
      </c>
      <c r="E627" s="252" t="s">
        <v>19</v>
      </c>
      <c r="F627" s="253" t="s">
        <v>943</v>
      </c>
      <c r="G627" s="251"/>
      <c r="H627" s="254">
        <v>8.8</v>
      </c>
      <c r="I627" s="255"/>
      <c r="J627" s="251"/>
      <c r="K627" s="251"/>
      <c r="L627" s="256"/>
      <c r="M627" s="257"/>
      <c r="N627" s="258"/>
      <c r="O627" s="258"/>
      <c r="P627" s="258"/>
      <c r="Q627" s="258"/>
      <c r="R627" s="258"/>
      <c r="S627" s="258"/>
      <c r="T627" s="25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0" t="s">
        <v>332</v>
      </c>
      <c r="AU627" s="260" t="s">
        <v>83</v>
      </c>
      <c r="AV627" s="13" t="s">
        <v>83</v>
      </c>
      <c r="AW627" s="13" t="s">
        <v>32</v>
      </c>
      <c r="AX627" s="13" t="s">
        <v>70</v>
      </c>
      <c r="AY627" s="260" t="s">
        <v>322</v>
      </c>
    </row>
    <row r="628" spans="1:51" s="13" customFormat="1" ht="12">
      <c r="A628" s="13"/>
      <c r="B628" s="250"/>
      <c r="C628" s="251"/>
      <c r="D628" s="246" t="s">
        <v>332</v>
      </c>
      <c r="E628" s="252" t="s">
        <v>19</v>
      </c>
      <c r="F628" s="253" t="s">
        <v>944</v>
      </c>
      <c r="G628" s="251"/>
      <c r="H628" s="254">
        <v>8.3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0" t="s">
        <v>332</v>
      </c>
      <c r="AU628" s="260" t="s">
        <v>83</v>
      </c>
      <c r="AV628" s="13" t="s">
        <v>83</v>
      </c>
      <c r="AW628" s="13" t="s">
        <v>32</v>
      </c>
      <c r="AX628" s="13" t="s">
        <v>70</v>
      </c>
      <c r="AY628" s="260" t="s">
        <v>322</v>
      </c>
    </row>
    <row r="629" spans="1:51" s="13" customFormat="1" ht="12">
      <c r="A629" s="13"/>
      <c r="B629" s="250"/>
      <c r="C629" s="251"/>
      <c r="D629" s="246" t="s">
        <v>332</v>
      </c>
      <c r="E629" s="252" t="s">
        <v>19</v>
      </c>
      <c r="F629" s="253" t="s">
        <v>945</v>
      </c>
      <c r="G629" s="251"/>
      <c r="H629" s="254">
        <v>8.2</v>
      </c>
      <c r="I629" s="255"/>
      <c r="J629" s="251"/>
      <c r="K629" s="251"/>
      <c r="L629" s="256"/>
      <c r="M629" s="257"/>
      <c r="N629" s="258"/>
      <c r="O629" s="258"/>
      <c r="P629" s="258"/>
      <c r="Q629" s="258"/>
      <c r="R629" s="258"/>
      <c r="S629" s="258"/>
      <c r="T629" s="25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0" t="s">
        <v>332</v>
      </c>
      <c r="AU629" s="260" t="s">
        <v>83</v>
      </c>
      <c r="AV629" s="13" t="s">
        <v>83</v>
      </c>
      <c r="AW629" s="13" t="s">
        <v>32</v>
      </c>
      <c r="AX629" s="13" t="s">
        <v>70</v>
      </c>
      <c r="AY629" s="260" t="s">
        <v>322</v>
      </c>
    </row>
    <row r="630" spans="1:51" s="16" customFormat="1" ht="12">
      <c r="A630" s="16"/>
      <c r="B630" s="293"/>
      <c r="C630" s="294"/>
      <c r="D630" s="246" t="s">
        <v>332</v>
      </c>
      <c r="E630" s="295" t="s">
        <v>219</v>
      </c>
      <c r="F630" s="296" t="s">
        <v>946</v>
      </c>
      <c r="G630" s="294"/>
      <c r="H630" s="297">
        <v>53.6</v>
      </c>
      <c r="I630" s="298"/>
      <c r="J630" s="294"/>
      <c r="K630" s="294"/>
      <c r="L630" s="299"/>
      <c r="M630" s="300"/>
      <c r="N630" s="301"/>
      <c r="O630" s="301"/>
      <c r="P630" s="301"/>
      <c r="Q630" s="301"/>
      <c r="R630" s="301"/>
      <c r="S630" s="301"/>
      <c r="T630" s="302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T630" s="303" t="s">
        <v>332</v>
      </c>
      <c r="AU630" s="303" t="s">
        <v>83</v>
      </c>
      <c r="AV630" s="16" t="s">
        <v>93</v>
      </c>
      <c r="AW630" s="16" t="s">
        <v>32</v>
      </c>
      <c r="AX630" s="16" t="s">
        <v>70</v>
      </c>
      <c r="AY630" s="303" t="s">
        <v>322</v>
      </c>
    </row>
    <row r="631" spans="1:51" s="15" customFormat="1" ht="12">
      <c r="A631" s="15"/>
      <c r="B631" s="283"/>
      <c r="C631" s="284"/>
      <c r="D631" s="246" t="s">
        <v>332</v>
      </c>
      <c r="E631" s="285" t="s">
        <v>19</v>
      </c>
      <c r="F631" s="286" t="s">
        <v>864</v>
      </c>
      <c r="G631" s="284"/>
      <c r="H631" s="285" t="s">
        <v>19</v>
      </c>
      <c r="I631" s="287"/>
      <c r="J631" s="284"/>
      <c r="K631" s="284"/>
      <c r="L631" s="288"/>
      <c r="M631" s="289"/>
      <c r="N631" s="290"/>
      <c r="O631" s="290"/>
      <c r="P631" s="290"/>
      <c r="Q631" s="290"/>
      <c r="R631" s="290"/>
      <c r="S631" s="290"/>
      <c r="T631" s="291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92" t="s">
        <v>332</v>
      </c>
      <c r="AU631" s="292" t="s">
        <v>83</v>
      </c>
      <c r="AV631" s="15" t="s">
        <v>77</v>
      </c>
      <c r="AW631" s="15" t="s">
        <v>32</v>
      </c>
      <c r="AX631" s="15" t="s">
        <v>70</v>
      </c>
      <c r="AY631" s="292" t="s">
        <v>322</v>
      </c>
    </row>
    <row r="632" spans="1:51" s="13" customFormat="1" ht="12">
      <c r="A632" s="13"/>
      <c r="B632" s="250"/>
      <c r="C632" s="251"/>
      <c r="D632" s="246" t="s">
        <v>332</v>
      </c>
      <c r="E632" s="252" t="s">
        <v>19</v>
      </c>
      <c r="F632" s="253" t="s">
        <v>947</v>
      </c>
      <c r="G632" s="251"/>
      <c r="H632" s="254">
        <v>7.6</v>
      </c>
      <c r="I632" s="255"/>
      <c r="J632" s="251"/>
      <c r="K632" s="251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332</v>
      </c>
      <c r="AU632" s="260" t="s">
        <v>83</v>
      </c>
      <c r="AV632" s="13" t="s">
        <v>83</v>
      </c>
      <c r="AW632" s="13" t="s">
        <v>32</v>
      </c>
      <c r="AX632" s="13" t="s">
        <v>70</v>
      </c>
      <c r="AY632" s="260" t="s">
        <v>322</v>
      </c>
    </row>
    <row r="633" spans="1:51" s="16" customFormat="1" ht="12">
      <c r="A633" s="16"/>
      <c r="B633" s="293"/>
      <c r="C633" s="294"/>
      <c r="D633" s="246" t="s">
        <v>332</v>
      </c>
      <c r="E633" s="295" t="s">
        <v>234</v>
      </c>
      <c r="F633" s="296" t="s">
        <v>948</v>
      </c>
      <c r="G633" s="294"/>
      <c r="H633" s="297">
        <v>7.6</v>
      </c>
      <c r="I633" s="298"/>
      <c r="J633" s="294"/>
      <c r="K633" s="294"/>
      <c r="L633" s="299"/>
      <c r="M633" s="300"/>
      <c r="N633" s="301"/>
      <c r="O633" s="301"/>
      <c r="P633" s="301"/>
      <c r="Q633" s="301"/>
      <c r="R633" s="301"/>
      <c r="S633" s="301"/>
      <c r="T633" s="302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T633" s="303" t="s">
        <v>332</v>
      </c>
      <c r="AU633" s="303" t="s">
        <v>83</v>
      </c>
      <c r="AV633" s="16" t="s">
        <v>93</v>
      </c>
      <c r="AW633" s="16" t="s">
        <v>32</v>
      </c>
      <c r="AX633" s="16" t="s">
        <v>70</v>
      </c>
      <c r="AY633" s="303" t="s">
        <v>322</v>
      </c>
    </row>
    <row r="634" spans="1:51" s="15" customFormat="1" ht="12">
      <c r="A634" s="15"/>
      <c r="B634" s="283"/>
      <c r="C634" s="284"/>
      <c r="D634" s="246" t="s">
        <v>332</v>
      </c>
      <c r="E634" s="285" t="s">
        <v>19</v>
      </c>
      <c r="F634" s="286" t="s">
        <v>867</v>
      </c>
      <c r="G634" s="284"/>
      <c r="H634" s="285" t="s">
        <v>19</v>
      </c>
      <c r="I634" s="287"/>
      <c r="J634" s="284"/>
      <c r="K634" s="284"/>
      <c r="L634" s="288"/>
      <c r="M634" s="289"/>
      <c r="N634" s="290"/>
      <c r="O634" s="290"/>
      <c r="P634" s="290"/>
      <c r="Q634" s="290"/>
      <c r="R634" s="290"/>
      <c r="S634" s="290"/>
      <c r="T634" s="291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92" t="s">
        <v>332</v>
      </c>
      <c r="AU634" s="292" t="s">
        <v>83</v>
      </c>
      <c r="AV634" s="15" t="s">
        <v>77</v>
      </c>
      <c r="AW634" s="15" t="s">
        <v>32</v>
      </c>
      <c r="AX634" s="15" t="s">
        <v>70</v>
      </c>
      <c r="AY634" s="292" t="s">
        <v>322</v>
      </c>
    </row>
    <row r="635" spans="1:51" s="13" customFormat="1" ht="12">
      <c r="A635" s="13"/>
      <c r="B635" s="250"/>
      <c r="C635" s="251"/>
      <c r="D635" s="246" t="s">
        <v>332</v>
      </c>
      <c r="E635" s="252" t="s">
        <v>19</v>
      </c>
      <c r="F635" s="253" t="s">
        <v>949</v>
      </c>
      <c r="G635" s="251"/>
      <c r="H635" s="254">
        <v>10</v>
      </c>
      <c r="I635" s="255"/>
      <c r="J635" s="251"/>
      <c r="K635" s="251"/>
      <c r="L635" s="256"/>
      <c r="M635" s="257"/>
      <c r="N635" s="258"/>
      <c r="O635" s="258"/>
      <c r="P635" s="258"/>
      <c r="Q635" s="258"/>
      <c r="R635" s="258"/>
      <c r="S635" s="258"/>
      <c r="T635" s="25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0" t="s">
        <v>332</v>
      </c>
      <c r="AU635" s="260" t="s">
        <v>83</v>
      </c>
      <c r="AV635" s="13" t="s">
        <v>83</v>
      </c>
      <c r="AW635" s="13" t="s">
        <v>32</v>
      </c>
      <c r="AX635" s="13" t="s">
        <v>70</v>
      </c>
      <c r="AY635" s="260" t="s">
        <v>322</v>
      </c>
    </row>
    <row r="636" spans="1:51" s="13" customFormat="1" ht="12">
      <c r="A636" s="13"/>
      <c r="B636" s="250"/>
      <c r="C636" s="251"/>
      <c r="D636" s="246" t="s">
        <v>332</v>
      </c>
      <c r="E636" s="252" t="s">
        <v>19</v>
      </c>
      <c r="F636" s="253" t="s">
        <v>950</v>
      </c>
      <c r="G636" s="251"/>
      <c r="H636" s="254">
        <v>16.8</v>
      </c>
      <c r="I636" s="255"/>
      <c r="J636" s="251"/>
      <c r="K636" s="251"/>
      <c r="L636" s="256"/>
      <c r="M636" s="257"/>
      <c r="N636" s="258"/>
      <c r="O636" s="258"/>
      <c r="P636" s="258"/>
      <c r="Q636" s="258"/>
      <c r="R636" s="258"/>
      <c r="S636" s="258"/>
      <c r="T636" s="25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0" t="s">
        <v>332</v>
      </c>
      <c r="AU636" s="260" t="s">
        <v>83</v>
      </c>
      <c r="AV636" s="13" t="s">
        <v>83</v>
      </c>
      <c r="AW636" s="13" t="s">
        <v>32</v>
      </c>
      <c r="AX636" s="13" t="s">
        <v>70</v>
      </c>
      <c r="AY636" s="260" t="s">
        <v>322</v>
      </c>
    </row>
    <row r="637" spans="1:51" s="13" customFormat="1" ht="12">
      <c r="A637" s="13"/>
      <c r="B637" s="250"/>
      <c r="C637" s="251"/>
      <c r="D637" s="246" t="s">
        <v>332</v>
      </c>
      <c r="E637" s="252" t="s">
        <v>19</v>
      </c>
      <c r="F637" s="253" t="s">
        <v>951</v>
      </c>
      <c r="G637" s="251"/>
      <c r="H637" s="254">
        <v>31.6</v>
      </c>
      <c r="I637" s="255"/>
      <c r="J637" s="251"/>
      <c r="K637" s="251"/>
      <c r="L637" s="256"/>
      <c r="M637" s="257"/>
      <c r="N637" s="258"/>
      <c r="O637" s="258"/>
      <c r="P637" s="258"/>
      <c r="Q637" s="258"/>
      <c r="R637" s="258"/>
      <c r="S637" s="258"/>
      <c r="T637" s="25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0" t="s">
        <v>332</v>
      </c>
      <c r="AU637" s="260" t="s">
        <v>83</v>
      </c>
      <c r="AV637" s="13" t="s">
        <v>83</v>
      </c>
      <c r="AW637" s="13" t="s">
        <v>32</v>
      </c>
      <c r="AX637" s="13" t="s">
        <v>70</v>
      </c>
      <c r="AY637" s="260" t="s">
        <v>322</v>
      </c>
    </row>
    <row r="638" spans="1:51" s="16" customFormat="1" ht="12">
      <c r="A638" s="16"/>
      <c r="B638" s="293"/>
      <c r="C638" s="294"/>
      <c r="D638" s="246" t="s">
        <v>332</v>
      </c>
      <c r="E638" s="295" t="s">
        <v>209</v>
      </c>
      <c r="F638" s="296" t="s">
        <v>952</v>
      </c>
      <c r="G638" s="294"/>
      <c r="H638" s="297">
        <v>58.4</v>
      </c>
      <c r="I638" s="298"/>
      <c r="J638" s="294"/>
      <c r="K638" s="294"/>
      <c r="L638" s="299"/>
      <c r="M638" s="300"/>
      <c r="N638" s="301"/>
      <c r="O638" s="301"/>
      <c r="P638" s="301"/>
      <c r="Q638" s="301"/>
      <c r="R638" s="301"/>
      <c r="S638" s="301"/>
      <c r="T638" s="302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T638" s="303" t="s">
        <v>332</v>
      </c>
      <c r="AU638" s="303" t="s">
        <v>83</v>
      </c>
      <c r="AV638" s="16" t="s">
        <v>93</v>
      </c>
      <c r="AW638" s="16" t="s">
        <v>32</v>
      </c>
      <c r="AX638" s="16" t="s">
        <v>70</v>
      </c>
      <c r="AY638" s="303" t="s">
        <v>322</v>
      </c>
    </row>
    <row r="639" spans="1:51" s="14" customFormat="1" ht="12">
      <c r="A639" s="14"/>
      <c r="B639" s="261"/>
      <c r="C639" s="262"/>
      <c r="D639" s="246" t="s">
        <v>332</v>
      </c>
      <c r="E639" s="263" t="s">
        <v>19</v>
      </c>
      <c r="F639" s="264" t="s">
        <v>336</v>
      </c>
      <c r="G639" s="262"/>
      <c r="H639" s="265">
        <v>583.82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1" t="s">
        <v>332</v>
      </c>
      <c r="AU639" s="271" t="s">
        <v>83</v>
      </c>
      <c r="AV639" s="14" t="s">
        <v>328</v>
      </c>
      <c r="AW639" s="14" t="s">
        <v>32</v>
      </c>
      <c r="AX639" s="14" t="s">
        <v>77</v>
      </c>
      <c r="AY639" s="271" t="s">
        <v>322</v>
      </c>
    </row>
    <row r="640" spans="1:63" s="12" customFormat="1" ht="22.8" customHeight="1">
      <c r="A640" s="12"/>
      <c r="B640" s="217"/>
      <c r="C640" s="218"/>
      <c r="D640" s="219" t="s">
        <v>69</v>
      </c>
      <c r="E640" s="231" t="s">
        <v>371</v>
      </c>
      <c r="F640" s="231" t="s">
        <v>953</v>
      </c>
      <c r="G640" s="218"/>
      <c r="H640" s="218"/>
      <c r="I640" s="221"/>
      <c r="J640" s="232">
        <f>BK640</f>
        <v>0</v>
      </c>
      <c r="K640" s="218"/>
      <c r="L640" s="223"/>
      <c r="M640" s="224"/>
      <c r="N640" s="225"/>
      <c r="O640" s="225"/>
      <c r="P640" s="226">
        <f>SUM(P641:P1048)</f>
        <v>0</v>
      </c>
      <c r="Q640" s="225"/>
      <c r="R640" s="226">
        <f>SUM(R641:R1048)</f>
        <v>3.822919</v>
      </c>
      <c r="S640" s="225"/>
      <c r="T640" s="227">
        <f>SUM(T641:T1048)</f>
        <v>372.41909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28" t="s">
        <v>77</v>
      </c>
      <c r="AT640" s="229" t="s">
        <v>69</v>
      </c>
      <c r="AU640" s="229" t="s">
        <v>77</v>
      </c>
      <c r="AY640" s="228" t="s">
        <v>322</v>
      </c>
      <c r="BK640" s="230">
        <f>SUM(BK641:BK1048)</f>
        <v>0</v>
      </c>
    </row>
    <row r="641" spans="1:65" s="2" customFormat="1" ht="21.75" customHeight="1">
      <c r="A641" s="40"/>
      <c r="B641" s="41"/>
      <c r="C641" s="233" t="s">
        <v>954</v>
      </c>
      <c r="D641" s="233" t="s">
        <v>324</v>
      </c>
      <c r="E641" s="234" t="s">
        <v>955</v>
      </c>
      <c r="F641" s="235" t="s">
        <v>956</v>
      </c>
      <c r="G641" s="236" t="s">
        <v>128</v>
      </c>
      <c r="H641" s="237">
        <v>347.35</v>
      </c>
      <c r="I641" s="238"/>
      <c r="J641" s="239">
        <f>ROUND(I641*H641,2)</f>
        <v>0</v>
      </c>
      <c r="K641" s="235" t="s">
        <v>327</v>
      </c>
      <c r="L641" s="46"/>
      <c r="M641" s="240" t="s">
        <v>19</v>
      </c>
      <c r="N641" s="241" t="s">
        <v>42</v>
      </c>
      <c r="O641" s="86"/>
      <c r="P641" s="242">
        <f>O641*H641</f>
        <v>0</v>
      </c>
      <c r="Q641" s="242">
        <v>0</v>
      </c>
      <c r="R641" s="242">
        <f>Q641*H641</f>
        <v>0</v>
      </c>
      <c r="S641" s="242">
        <v>0</v>
      </c>
      <c r="T641" s="243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44" t="s">
        <v>328</v>
      </c>
      <c r="AT641" s="244" t="s">
        <v>324</v>
      </c>
      <c r="AU641" s="244" t="s">
        <v>83</v>
      </c>
      <c r="AY641" s="19" t="s">
        <v>322</v>
      </c>
      <c r="BE641" s="245">
        <f>IF(N641="základní",J641,0)</f>
        <v>0</v>
      </c>
      <c r="BF641" s="245">
        <f>IF(N641="snížená",J641,0)</f>
        <v>0</v>
      </c>
      <c r="BG641" s="245">
        <f>IF(N641="zákl. přenesená",J641,0)</f>
        <v>0</v>
      </c>
      <c r="BH641" s="245">
        <f>IF(N641="sníž. přenesená",J641,0)</f>
        <v>0</v>
      </c>
      <c r="BI641" s="245">
        <f>IF(N641="nulová",J641,0)</f>
        <v>0</v>
      </c>
      <c r="BJ641" s="19" t="s">
        <v>83</v>
      </c>
      <c r="BK641" s="245">
        <f>ROUND(I641*H641,2)</f>
        <v>0</v>
      </c>
      <c r="BL641" s="19" t="s">
        <v>328</v>
      </c>
      <c r="BM641" s="244" t="s">
        <v>957</v>
      </c>
    </row>
    <row r="642" spans="1:47" s="2" customFormat="1" ht="12">
      <c r="A642" s="40"/>
      <c r="B642" s="41"/>
      <c r="C642" s="42"/>
      <c r="D642" s="246" t="s">
        <v>330</v>
      </c>
      <c r="E642" s="42"/>
      <c r="F642" s="247" t="s">
        <v>958</v>
      </c>
      <c r="G642" s="42"/>
      <c r="H642" s="42"/>
      <c r="I642" s="150"/>
      <c r="J642" s="42"/>
      <c r="K642" s="42"/>
      <c r="L642" s="46"/>
      <c r="M642" s="248"/>
      <c r="N642" s="249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330</v>
      </c>
      <c r="AU642" s="19" t="s">
        <v>83</v>
      </c>
    </row>
    <row r="643" spans="1:51" s="13" customFormat="1" ht="12">
      <c r="A643" s="13"/>
      <c r="B643" s="250"/>
      <c r="C643" s="251"/>
      <c r="D643" s="246" t="s">
        <v>332</v>
      </c>
      <c r="E643" s="252" t="s">
        <v>19</v>
      </c>
      <c r="F643" s="253" t="s">
        <v>959</v>
      </c>
      <c r="G643" s="251"/>
      <c r="H643" s="254">
        <v>158.4</v>
      </c>
      <c r="I643" s="255"/>
      <c r="J643" s="251"/>
      <c r="K643" s="251"/>
      <c r="L643" s="256"/>
      <c r="M643" s="257"/>
      <c r="N643" s="258"/>
      <c r="O643" s="258"/>
      <c r="P643" s="258"/>
      <c r="Q643" s="258"/>
      <c r="R643" s="258"/>
      <c r="S643" s="258"/>
      <c r="T643" s="25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0" t="s">
        <v>332</v>
      </c>
      <c r="AU643" s="260" t="s">
        <v>83</v>
      </c>
      <c r="AV643" s="13" t="s">
        <v>83</v>
      </c>
      <c r="AW643" s="13" t="s">
        <v>32</v>
      </c>
      <c r="AX643" s="13" t="s">
        <v>70</v>
      </c>
      <c r="AY643" s="260" t="s">
        <v>322</v>
      </c>
    </row>
    <row r="644" spans="1:51" s="13" customFormat="1" ht="12">
      <c r="A644" s="13"/>
      <c r="B644" s="250"/>
      <c r="C644" s="251"/>
      <c r="D644" s="246" t="s">
        <v>332</v>
      </c>
      <c r="E644" s="252" t="s">
        <v>19</v>
      </c>
      <c r="F644" s="253" t="s">
        <v>960</v>
      </c>
      <c r="G644" s="251"/>
      <c r="H644" s="254">
        <v>188.95</v>
      </c>
      <c r="I644" s="255"/>
      <c r="J644" s="251"/>
      <c r="K644" s="251"/>
      <c r="L644" s="256"/>
      <c r="M644" s="257"/>
      <c r="N644" s="258"/>
      <c r="O644" s="258"/>
      <c r="P644" s="258"/>
      <c r="Q644" s="258"/>
      <c r="R644" s="258"/>
      <c r="S644" s="258"/>
      <c r="T644" s="25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0" t="s">
        <v>332</v>
      </c>
      <c r="AU644" s="260" t="s">
        <v>83</v>
      </c>
      <c r="AV644" s="13" t="s">
        <v>83</v>
      </c>
      <c r="AW644" s="13" t="s">
        <v>32</v>
      </c>
      <c r="AX644" s="13" t="s">
        <v>70</v>
      </c>
      <c r="AY644" s="260" t="s">
        <v>322</v>
      </c>
    </row>
    <row r="645" spans="1:51" s="14" customFormat="1" ht="12">
      <c r="A645" s="14"/>
      <c r="B645" s="261"/>
      <c r="C645" s="262"/>
      <c r="D645" s="246" t="s">
        <v>332</v>
      </c>
      <c r="E645" s="263" t="s">
        <v>164</v>
      </c>
      <c r="F645" s="264" t="s">
        <v>336</v>
      </c>
      <c r="G645" s="262"/>
      <c r="H645" s="265">
        <v>347.35</v>
      </c>
      <c r="I645" s="266"/>
      <c r="J645" s="262"/>
      <c r="K645" s="262"/>
      <c r="L645" s="267"/>
      <c r="M645" s="268"/>
      <c r="N645" s="269"/>
      <c r="O645" s="269"/>
      <c r="P645" s="269"/>
      <c r="Q645" s="269"/>
      <c r="R645" s="269"/>
      <c r="S645" s="269"/>
      <c r="T645" s="27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1" t="s">
        <v>332</v>
      </c>
      <c r="AU645" s="271" t="s">
        <v>83</v>
      </c>
      <c r="AV645" s="14" t="s">
        <v>328</v>
      </c>
      <c r="AW645" s="14" t="s">
        <v>32</v>
      </c>
      <c r="AX645" s="14" t="s">
        <v>77</v>
      </c>
      <c r="AY645" s="271" t="s">
        <v>322</v>
      </c>
    </row>
    <row r="646" spans="1:65" s="2" customFormat="1" ht="21.75" customHeight="1">
      <c r="A646" s="40"/>
      <c r="B646" s="41"/>
      <c r="C646" s="233" t="s">
        <v>961</v>
      </c>
      <c r="D646" s="233" t="s">
        <v>324</v>
      </c>
      <c r="E646" s="234" t="s">
        <v>962</v>
      </c>
      <c r="F646" s="235" t="s">
        <v>963</v>
      </c>
      <c r="G646" s="236" t="s">
        <v>128</v>
      </c>
      <c r="H646" s="237">
        <v>32303.55</v>
      </c>
      <c r="I646" s="238"/>
      <c r="J646" s="239">
        <f>ROUND(I646*H646,2)</f>
        <v>0</v>
      </c>
      <c r="K646" s="235" t="s">
        <v>327</v>
      </c>
      <c r="L646" s="46"/>
      <c r="M646" s="240" t="s">
        <v>19</v>
      </c>
      <c r="N646" s="241" t="s">
        <v>42</v>
      </c>
      <c r="O646" s="86"/>
      <c r="P646" s="242">
        <f>O646*H646</f>
        <v>0</v>
      </c>
      <c r="Q646" s="242">
        <v>0</v>
      </c>
      <c r="R646" s="242">
        <f>Q646*H646</f>
        <v>0</v>
      </c>
      <c r="S646" s="242">
        <v>0</v>
      </c>
      <c r="T646" s="243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44" t="s">
        <v>328</v>
      </c>
      <c r="AT646" s="244" t="s">
        <v>324</v>
      </c>
      <c r="AU646" s="244" t="s">
        <v>83</v>
      </c>
      <c r="AY646" s="19" t="s">
        <v>322</v>
      </c>
      <c r="BE646" s="245">
        <f>IF(N646="základní",J646,0)</f>
        <v>0</v>
      </c>
      <c r="BF646" s="245">
        <f>IF(N646="snížená",J646,0)</f>
        <v>0</v>
      </c>
      <c r="BG646" s="245">
        <f>IF(N646="zákl. přenesená",J646,0)</f>
        <v>0</v>
      </c>
      <c r="BH646" s="245">
        <f>IF(N646="sníž. přenesená",J646,0)</f>
        <v>0</v>
      </c>
      <c r="BI646" s="245">
        <f>IF(N646="nulová",J646,0)</f>
        <v>0</v>
      </c>
      <c r="BJ646" s="19" t="s">
        <v>83</v>
      </c>
      <c r="BK646" s="245">
        <f>ROUND(I646*H646,2)</f>
        <v>0</v>
      </c>
      <c r="BL646" s="19" t="s">
        <v>328</v>
      </c>
      <c r="BM646" s="244" t="s">
        <v>964</v>
      </c>
    </row>
    <row r="647" spans="1:47" s="2" customFormat="1" ht="12">
      <c r="A647" s="40"/>
      <c r="B647" s="41"/>
      <c r="C647" s="42"/>
      <c r="D647" s="246" t="s">
        <v>330</v>
      </c>
      <c r="E647" s="42"/>
      <c r="F647" s="247" t="s">
        <v>965</v>
      </c>
      <c r="G647" s="42"/>
      <c r="H647" s="42"/>
      <c r="I647" s="150"/>
      <c r="J647" s="42"/>
      <c r="K647" s="42"/>
      <c r="L647" s="46"/>
      <c r="M647" s="248"/>
      <c r="N647" s="249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330</v>
      </c>
      <c r="AU647" s="19" t="s">
        <v>83</v>
      </c>
    </row>
    <row r="648" spans="1:51" s="13" customFormat="1" ht="12">
      <c r="A648" s="13"/>
      <c r="B648" s="250"/>
      <c r="C648" s="251"/>
      <c r="D648" s="246" t="s">
        <v>332</v>
      </c>
      <c r="E648" s="252" t="s">
        <v>19</v>
      </c>
      <c r="F648" s="253" t="s">
        <v>164</v>
      </c>
      <c r="G648" s="251"/>
      <c r="H648" s="254">
        <v>347.35</v>
      </c>
      <c r="I648" s="255"/>
      <c r="J648" s="251"/>
      <c r="K648" s="251"/>
      <c r="L648" s="256"/>
      <c r="M648" s="257"/>
      <c r="N648" s="258"/>
      <c r="O648" s="258"/>
      <c r="P648" s="258"/>
      <c r="Q648" s="258"/>
      <c r="R648" s="258"/>
      <c r="S648" s="258"/>
      <c r="T648" s="25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0" t="s">
        <v>332</v>
      </c>
      <c r="AU648" s="260" t="s">
        <v>83</v>
      </c>
      <c r="AV648" s="13" t="s">
        <v>83</v>
      </c>
      <c r="AW648" s="13" t="s">
        <v>32</v>
      </c>
      <c r="AX648" s="13" t="s">
        <v>70</v>
      </c>
      <c r="AY648" s="260" t="s">
        <v>322</v>
      </c>
    </row>
    <row r="649" spans="1:51" s="13" customFormat="1" ht="12">
      <c r="A649" s="13"/>
      <c r="B649" s="250"/>
      <c r="C649" s="251"/>
      <c r="D649" s="246" t="s">
        <v>332</v>
      </c>
      <c r="E649" s="252" t="s">
        <v>19</v>
      </c>
      <c r="F649" s="253" t="s">
        <v>966</v>
      </c>
      <c r="G649" s="251"/>
      <c r="H649" s="254">
        <v>32303.55</v>
      </c>
      <c r="I649" s="255"/>
      <c r="J649" s="251"/>
      <c r="K649" s="251"/>
      <c r="L649" s="256"/>
      <c r="M649" s="257"/>
      <c r="N649" s="258"/>
      <c r="O649" s="258"/>
      <c r="P649" s="258"/>
      <c r="Q649" s="258"/>
      <c r="R649" s="258"/>
      <c r="S649" s="258"/>
      <c r="T649" s="25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60" t="s">
        <v>332</v>
      </c>
      <c r="AU649" s="260" t="s">
        <v>83</v>
      </c>
      <c r="AV649" s="13" t="s">
        <v>83</v>
      </c>
      <c r="AW649" s="13" t="s">
        <v>32</v>
      </c>
      <c r="AX649" s="13" t="s">
        <v>77</v>
      </c>
      <c r="AY649" s="260" t="s">
        <v>322</v>
      </c>
    </row>
    <row r="650" spans="1:65" s="2" customFormat="1" ht="21.75" customHeight="1">
      <c r="A650" s="40"/>
      <c r="B650" s="41"/>
      <c r="C650" s="233" t="s">
        <v>967</v>
      </c>
      <c r="D650" s="233" t="s">
        <v>324</v>
      </c>
      <c r="E650" s="234" t="s">
        <v>968</v>
      </c>
      <c r="F650" s="235" t="s">
        <v>969</v>
      </c>
      <c r="G650" s="236" t="s">
        <v>128</v>
      </c>
      <c r="H650" s="237">
        <v>347.35</v>
      </c>
      <c r="I650" s="238"/>
      <c r="J650" s="239">
        <f>ROUND(I650*H650,2)</f>
        <v>0</v>
      </c>
      <c r="K650" s="235" t="s">
        <v>327</v>
      </c>
      <c r="L650" s="46"/>
      <c r="M650" s="240" t="s">
        <v>19</v>
      </c>
      <c r="N650" s="241" t="s">
        <v>42</v>
      </c>
      <c r="O650" s="86"/>
      <c r="P650" s="242">
        <f>O650*H650</f>
        <v>0</v>
      </c>
      <c r="Q650" s="242">
        <v>0</v>
      </c>
      <c r="R650" s="242">
        <f>Q650*H650</f>
        <v>0</v>
      </c>
      <c r="S650" s="242">
        <v>0</v>
      </c>
      <c r="T650" s="243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44" t="s">
        <v>328</v>
      </c>
      <c r="AT650" s="244" t="s">
        <v>324</v>
      </c>
      <c r="AU650" s="244" t="s">
        <v>83</v>
      </c>
      <c r="AY650" s="19" t="s">
        <v>322</v>
      </c>
      <c r="BE650" s="245">
        <f>IF(N650="základní",J650,0)</f>
        <v>0</v>
      </c>
      <c r="BF650" s="245">
        <f>IF(N650="snížená",J650,0)</f>
        <v>0</v>
      </c>
      <c r="BG650" s="245">
        <f>IF(N650="zákl. přenesená",J650,0)</f>
        <v>0</v>
      </c>
      <c r="BH650" s="245">
        <f>IF(N650="sníž. přenesená",J650,0)</f>
        <v>0</v>
      </c>
      <c r="BI650" s="245">
        <f>IF(N650="nulová",J650,0)</f>
        <v>0</v>
      </c>
      <c r="BJ650" s="19" t="s">
        <v>83</v>
      </c>
      <c r="BK650" s="245">
        <f>ROUND(I650*H650,2)</f>
        <v>0</v>
      </c>
      <c r="BL650" s="19" t="s">
        <v>328</v>
      </c>
      <c r="BM650" s="244" t="s">
        <v>970</v>
      </c>
    </row>
    <row r="651" spans="1:47" s="2" customFormat="1" ht="12">
      <c r="A651" s="40"/>
      <c r="B651" s="41"/>
      <c r="C651" s="42"/>
      <c r="D651" s="246" t="s">
        <v>330</v>
      </c>
      <c r="E651" s="42"/>
      <c r="F651" s="247" t="s">
        <v>971</v>
      </c>
      <c r="G651" s="42"/>
      <c r="H651" s="42"/>
      <c r="I651" s="150"/>
      <c r="J651" s="42"/>
      <c r="K651" s="42"/>
      <c r="L651" s="46"/>
      <c r="M651" s="248"/>
      <c r="N651" s="249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330</v>
      </c>
      <c r="AU651" s="19" t="s">
        <v>83</v>
      </c>
    </row>
    <row r="652" spans="1:51" s="13" customFormat="1" ht="12">
      <c r="A652" s="13"/>
      <c r="B652" s="250"/>
      <c r="C652" s="251"/>
      <c r="D652" s="246" t="s">
        <v>332</v>
      </c>
      <c r="E652" s="252" t="s">
        <v>19</v>
      </c>
      <c r="F652" s="253" t="s">
        <v>164</v>
      </c>
      <c r="G652" s="251"/>
      <c r="H652" s="254">
        <v>347.35</v>
      </c>
      <c r="I652" s="255"/>
      <c r="J652" s="251"/>
      <c r="K652" s="251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332</v>
      </c>
      <c r="AU652" s="260" t="s">
        <v>83</v>
      </c>
      <c r="AV652" s="13" t="s">
        <v>83</v>
      </c>
      <c r="AW652" s="13" t="s">
        <v>32</v>
      </c>
      <c r="AX652" s="13" t="s">
        <v>77</v>
      </c>
      <c r="AY652" s="260" t="s">
        <v>322</v>
      </c>
    </row>
    <row r="653" spans="1:65" s="2" customFormat="1" ht="33" customHeight="1">
      <c r="A653" s="40"/>
      <c r="B653" s="41"/>
      <c r="C653" s="233" t="s">
        <v>972</v>
      </c>
      <c r="D653" s="233" t="s">
        <v>324</v>
      </c>
      <c r="E653" s="234" t="s">
        <v>973</v>
      </c>
      <c r="F653" s="235" t="s">
        <v>974</v>
      </c>
      <c r="G653" s="236" t="s">
        <v>128</v>
      </c>
      <c r="H653" s="237">
        <v>327</v>
      </c>
      <c r="I653" s="238"/>
      <c r="J653" s="239">
        <f>ROUND(I653*H653,2)</f>
        <v>0</v>
      </c>
      <c r="K653" s="235" t="s">
        <v>532</v>
      </c>
      <c r="L653" s="46"/>
      <c r="M653" s="240" t="s">
        <v>19</v>
      </c>
      <c r="N653" s="241" t="s">
        <v>42</v>
      </c>
      <c r="O653" s="86"/>
      <c r="P653" s="242">
        <f>O653*H653</f>
        <v>0</v>
      </c>
      <c r="Q653" s="242">
        <v>0</v>
      </c>
      <c r="R653" s="242">
        <f>Q653*H653</f>
        <v>0</v>
      </c>
      <c r="S653" s="242">
        <v>0</v>
      </c>
      <c r="T653" s="243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44" t="s">
        <v>328</v>
      </c>
      <c r="AT653" s="244" t="s">
        <v>324</v>
      </c>
      <c r="AU653" s="244" t="s">
        <v>83</v>
      </c>
      <c r="AY653" s="19" t="s">
        <v>322</v>
      </c>
      <c r="BE653" s="245">
        <f>IF(N653="základní",J653,0)</f>
        <v>0</v>
      </c>
      <c r="BF653" s="245">
        <f>IF(N653="snížená",J653,0)</f>
        <v>0</v>
      </c>
      <c r="BG653" s="245">
        <f>IF(N653="zákl. přenesená",J653,0)</f>
        <v>0</v>
      </c>
      <c r="BH653" s="245">
        <f>IF(N653="sníž. přenesená",J653,0)</f>
        <v>0</v>
      </c>
      <c r="BI653" s="245">
        <f>IF(N653="nulová",J653,0)</f>
        <v>0</v>
      </c>
      <c r="BJ653" s="19" t="s">
        <v>83</v>
      </c>
      <c r="BK653" s="245">
        <f>ROUND(I653*H653,2)</f>
        <v>0</v>
      </c>
      <c r="BL653" s="19" t="s">
        <v>328</v>
      </c>
      <c r="BM653" s="244" t="s">
        <v>975</v>
      </c>
    </row>
    <row r="654" spans="1:47" s="2" customFormat="1" ht="12">
      <c r="A654" s="40"/>
      <c r="B654" s="41"/>
      <c r="C654" s="42"/>
      <c r="D654" s="246" t="s">
        <v>330</v>
      </c>
      <c r="E654" s="42"/>
      <c r="F654" s="247" t="s">
        <v>974</v>
      </c>
      <c r="G654" s="42"/>
      <c r="H654" s="42"/>
      <c r="I654" s="150"/>
      <c r="J654" s="42"/>
      <c r="K654" s="42"/>
      <c r="L654" s="46"/>
      <c r="M654" s="248"/>
      <c r="N654" s="249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330</v>
      </c>
      <c r="AU654" s="19" t="s">
        <v>83</v>
      </c>
    </row>
    <row r="655" spans="1:51" s="13" customFormat="1" ht="12">
      <c r="A655" s="13"/>
      <c r="B655" s="250"/>
      <c r="C655" s="251"/>
      <c r="D655" s="246" t="s">
        <v>332</v>
      </c>
      <c r="E655" s="252" t="s">
        <v>19</v>
      </c>
      <c r="F655" s="253" t="s">
        <v>976</v>
      </c>
      <c r="G655" s="251"/>
      <c r="H655" s="254">
        <v>327</v>
      </c>
      <c r="I655" s="255"/>
      <c r="J655" s="251"/>
      <c r="K655" s="251"/>
      <c r="L655" s="256"/>
      <c r="M655" s="257"/>
      <c r="N655" s="258"/>
      <c r="O655" s="258"/>
      <c r="P655" s="258"/>
      <c r="Q655" s="258"/>
      <c r="R655" s="258"/>
      <c r="S655" s="258"/>
      <c r="T655" s="259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0" t="s">
        <v>332</v>
      </c>
      <c r="AU655" s="260" t="s">
        <v>83</v>
      </c>
      <c r="AV655" s="13" t="s">
        <v>83</v>
      </c>
      <c r="AW655" s="13" t="s">
        <v>32</v>
      </c>
      <c r="AX655" s="13" t="s">
        <v>77</v>
      </c>
      <c r="AY655" s="260" t="s">
        <v>322</v>
      </c>
    </row>
    <row r="656" spans="1:65" s="2" customFormat="1" ht="16.5" customHeight="1">
      <c r="A656" s="40"/>
      <c r="B656" s="41"/>
      <c r="C656" s="233" t="s">
        <v>977</v>
      </c>
      <c r="D656" s="233" t="s">
        <v>324</v>
      </c>
      <c r="E656" s="234" t="s">
        <v>978</v>
      </c>
      <c r="F656" s="235" t="s">
        <v>979</v>
      </c>
      <c r="G656" s="236" t="s">
        <v>128</v>
      </c>
      <c r="H656" s="237">
        <v>347.35</v>
      </c>
      <c r="I656" s="238"/>
      <c r="J656" s="239">
        <f>ROUND(I656*H656,2)</f>
        <v>0</v>
      </c>
      <c r="K656" s="235" t="s">
        <v>327</v>
      </c>
      <c r="L656" s="46"/>
      <c r="M656" s="240" t="s">
        <v>19</v>
      </c>
      <c r="N656" s="241" t="s">
        <v>42</v>
      </c>
      <c r="O656" s="86"/>
      <c r="P656" s="242">
        <f>O656*H656</f>
        <v>0</v>
      </c>
      <c r="Q656" s="242">
        <v>0</v>
      </c>
      <c r="R656" s="242">
        <f>Q656*H656</f>
        <v>0</v>
      </c>
      <c r="S656" s="242">
        <v>0</v>
      </c>
      <c r="T656" s="243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44" t="s">
        <v>328</v>
      </c>
      <c r="AT656" s="244" t="s">
        <v>324</v>
      </c>
      <c r="AU656" s="244" t="s">
        <v>83</v>
      </c>
      <c r="AY656" s="19" t="s">
        <v>322</v>
      </c>
      <c r="BE656" s="245">
        <f>IF(N656="základní",J656,0)</f>
        <v>0</v>
      </c>
      <c r="BF656" s="245">
        <f>IF(N656="snížená",J656,0)</f>
        <v>0</v>
      </c>
      <c r="BG656" s="245">
        <f>IF(N656="zákl. přenesená",J656,0)</f>
        <v>0</v>
      </c>
      <c r="BH656" s="245">
        <f>IF(N656="sníž. přenesená",J656,0)</f>
        <v>0</v>
      </c>
      <c r="BI656" s="245">
        <f>IF(N656="nulová",J656,0)</f>
        <v>0</v>
      </c>
      <c r="BJ656" s="19" t="s">
        <v>83</v>
      </c>
      <c r="BK656" s="245">
        <f>ROUND(I656*H656,2)</f>
        <v>0</v>
      </c>
      <c r="BL656" s="19" t="s">
        <v>328</v>
      </c>
      <c r="BM656" s="244" t="s">
        <v>980</v>
      </c>
    </row>
    <row r="657" spans="1:47" s="2" customFormat="1" ht="12">
      <c r="A657" s="40"/>
      <c r="B657" s="41"/>
      <c r="C657" s="42"/>
      <c r="D657" s="246" t="s">
        <v>330</v>
      </c>
      <c r="E657" s="42"/>
      <c r="F657" s="247" t="s">
        <v>981</v>
      </c>
      <c r="G657" s="42"/>
      <c r="H657" s="42"/>
      <c r="I657" s="150"/>
      <c r="J657" s="42"/>
      <c r="K657" s="42"/>
      <c r="L657" s="46"/>
      <c r="M657" s="248"/>
      <c r="N657" s="249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330</v>
      </c>
      <c r="AU657" s="19" t="s">
        <v>83</v>
      </c>
    </row>
    <row r="658" spans="1:51" s="13" customFormat="1" ht="12">
      <c r="A658" s="13"/>
      <c r="B658" s="250"/>
      <c r="C658" s="251"/>
      <c r="D658" s="246" t="s">
        <v>332</v>
      </c>
      <c r="E658" s="252" t="s">
        <v>19</v>
      </c>
      <c r="F658" s="253" t="s">
        <v>164</v>
      </c>
      <c r="G658" s="251"/>
      <c r="H658" s="254">
        <v>347.35</v>
      </c>
      <c r="I658" s="255"/>
      <c r="J658" s="251"/>
      <c r="K658" s="251"/>
      <c r="L658" s="256"/>
      <c r="M658" s="257"/>
      <c r="N658" s="258"/>
      <c r="O658" s="258"/>
      <c r="P658" s="258"/>
      <c r="Q658" s="258"/>
      <c r="R658" s="258"/>
      <c r="S658" s="258"/>
      <c r="T658" s="25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0" t="s">
        <v>332</v>
      </c>
      <c r="AU658" s="260" t="s">
        <v>83</v>
      </c>
      <c r="AV658" s="13" t="s">
        <v>83</v>
      </c>
      <c r="AW658" s="13" t="s">
        <v>32</v>
      </c>
      <c r="AX658" s="13" t="s">
        <v>77</v>
      </c>
      <c r="AY658" s="260" t="s">
        <v>322</v>
      </c>
    </row>
    <row r="659" spans="1:65" s="2" customFormat="1" ht="16.5" customHeight="1">
      <c r="A659" s="40"/>
      <c r="B659" s="41"/>
      <c r="C659" s="233" t="s">
        <v>982</v>
      </c>
      <c r="D659" s="233" t="s">
        <v>324</v>
      </c>
      <c r="E659" s="234" t="s">
        <v>983</v>
      </c>
      <c r="F659" s="235" t="s">
        <v>984</v>
      </c>
      <c r="G659" s="236" t="s">
        <v>128</v>
      </c>
      <c r="H659" s="237">
        <v>32303.55</v>
      </c>
      <c r="I659" s="238"/>
      <c r="J659" s="239">
        <f>ROUND(I659*H659,2)</f>
        <v>0</v>
      </c>
      <c r="K659" s="235" t="s">
        <v>327</v>
      </c>
      <c r="L659" s="46"/>
      <c r="M659" s="240" t="s">
        <v>19</v>
      </c>
      <c r="N659" s="241" t="s">
        <v>42</v>
      </c>
      <c r="O659" s="86"/>
      <c r="P659" s="242">
        <f>O659*H659</f>
        <v>0</v>
      </c>
      <c r="Q659" s="242">
        <v>0</v>
      </c>
      <c r="R659" s="242">
        <f>Q659*H659</f>
        <v>0</v>
      </c>
      <c r="S659" s="242">
        <v>0</v>
      </c>
      <c r="T659" s="243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44" t="s">
        <v>328</v>
      </c>
      <c r="AT659" s="244" t="s">
        <v>324</v>
      </c>
      <c r="AU659" s="244" t="s">
        <v>83</v>
      </c>
      <c r="AY659" s="19" t="s">
        <v>322</v>
      </c>
      <c r="BE659" s="245">
        <f>IF(N659="základní",J659,0)</f>
        <v>0</v>
      </c>
      <c r="BF659" s="245">
        <f>IF(N659="snížená",J659,0)</f>
        <v>0</v>
      </c>
      <c r="BG659" s="245">
        <f>IF(N659="zákl. přenesená",J659,0)</f>
        <v>0</v>
      </c>
      <c r="BH659" s="245">
        <f>IF(N659="sníž. přenesená",J659,0)</f>
        <v>0</v>
      </c>
      <c r="BI659" s="245">
        <f>IF(N659="nulová",J659,0)</f>
        <v>0</v>
      </c>
      <c r="BJ659" s="19" t="s">
        <v>83</v>
      </c>
      <c r="BK659" s="245">
        <f>ROUND(I659*H659,2)</f>
        <v>0</v>
      </c>
      <c r="BL659" s="19" t="s">
        <v>328</v>
      </c>
      <c r="BM659" s="244" t="s">
        <v>985</v>
      </c>
    </row>
    <row r="660" spans="1:47" s="2" customFormat="1" ht="12">
      <c r="A660" s="40"/>
      <c r="B660" s="41"/>
      <c r="C660" s="42"/>
      <c r="D660" s="246" t="s">
        <v>330</v>
      </c>
      <c r="E660" s="42"/>
      <c r="F660" s="247" t="s">
        <v>986</v>
      </c>
      <c r="G660" s="42"/>
      <c r="H660" s="42"/>
      <c r="I660" s="150"/>
      <c r="J660" s="42"/>
      <c r="K660" s="42"/>
      <c r="L660" s="46"/>
      <c r="M660" s="248"/>
      <c r="N660" s="249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330</v>
      </c>
      <c r="AU660" s="19" t="s">
        <v>83</v>
      </c>
    </row>
    <row r="661" spans="1:51" s="13" customFormat="1" ht="12">
      <c r="A661" s="13"/>
      <c r="B661" s="250"/>
      <c r="C661" s="251"/>
      <c r="D661" s="246" t="s">
        <v>332</v>
      </c>
      <c r="E661" s="252" t="s">
        <v>19</v>
      </c>
      <c r="F661" s="253" t="s">
        <v>164</v>
      </c>
      <c r="G661" s="251"/>
      <c r="H661" s="254">
        <v>347.35</v>
      </c>
      <c r="I661" s="255"/>
      <c r="J661" s="251"/>
      <c r="K661" s="251"/>
      <c r="L661" s="256"/>
      <c r="M661" s="257"/>
      <c r="N661" s="258"/>
      <c r="O661" s="258"/>
      <c r="P661" s="258"/>
      <c r="Q661" s="258"/>
      <c r="R661" s="258"/>
      <c r="S661" s="258"/>
      <c r="T661" s="259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0" t="s">
        <v>332</v>
      </c>
      <c r="AU661" s="260" t="s">
        <v>83</v>
      </c>
      <c r="AV661" s="13" t="s">
        <v>83</v>
      </c>
      <c r="AW661" s="13" t="s">
        <v>32</v>
      </c>
      <c r="AX661" s="13" t="s">
        <v>70</v>
      </c>
      <c r="AY661" s="260" t="s">
        <v>322</v>
      </c>
    </row>
    <row r="662" spans="1:51" s="13" customFormat="1" ht="12">
      <c r="A662" s="13"/>
      <c r="B662" s="250"/>
      <c r="C662" s="251"/>
      <c r="D662" s="246" t="s">
        <v>332</v>
      </c>
      <c r="E662" s="252" t="s">
        <v>19</v>
      </c>
      <c r="F662" s="253" t="s">
        <v>966</v>
      </c>
      <c r="G662" s="251"/>
      <c r="H662" s="254">
        <v>32303.55</v>
      </c>
      <c r="I662" s="255"/>
      <c r="J662" s="251"/>
      <c r="K662" s="251"/>
      <c r="L662" s="256"/>
      <c r="M662" s="257"/>
      <c r="N662" s="258"/>
      <c r="O662" s="258"/>
      <c r="P662" s="258"/>
      <c r="Q662" s="258"/>
      <c r="R662" s="258"/>
      <c r="S662" s="258"/>
      <c r="T662" s="25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0" t="s">
        <v>332</v>
      </c>
      <c r="AU662" s="260" t="s">
        <v>83</v>
      </c>
      <c r="AV662" s="13" t="s">
        <v>83</v>
      </c>
      <c r="AW662" s="13" t="s">
        <v>32</v>
      </c>
      <c r="AX662" s="13" t="s">
        <v>77</v>
      </c>
      <c r="AY662" s="260" t="s">
        <v>322</v>
      </c>
    </row>
    <row r="663" spans="1:65" s="2" customFormat="1" ht="16.5" customHeight="1">
      <c r="A663" s="40"/>
      <c r="B663" s="41"/>
      <c r="C663" s="233" t="s">
        <v>987</v>
      </c>
      <c r="D663" s="233" t="s">
        <v>324</v>
      </c>
      <c r="E663" s="234" t="s">
        <v>988</v>
      </c>
      <c r="F663" s="235" t="s">
        <v>989</v>
      </c>
      <c r="G663" s="236" t="s">
        <v>128</v>
      </c>
      <c r="H663" s="237">
        <v>347.35</v>
      </c>
      <c r="I663" s="238"/>
      <c r="J663" s="239">
        <f>ROUND(I663*H663,2)</f>
        <v>0</v>
      </c>
      <c r="K663" s="235" t="s">
        <v>327</v>
      </c>
      <c r="L663" s="46"/>
      <c r="M663" s="240" t="s">
        <v>19</v>
      </c>
      <c r="N663" s="241" t="s">
        <v>42</v>
      </c>
      <c r="O663" s="86"/>
      <c r="P663" s="242">
        <f>O663*H663</f>
        <v>0</v>
      </c>
      <c r="Q663" s="242">
        <v>0</v>
      </c>
      <c r="R663" s="242">
        <f>Q663*H663</f>
        <v>0</v>
      </c>
      <c r="S663" s="242">
        <v>0</v>
      </c>
      <c r="T663" s="243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44" t="s">
        <v>328</v>
      </c>
      <c r="AT663" s="244" t="s">
        <v>324</v>
      </c>
      <c r="AU663" s="244" t="s">
        <v>83</v>
      </c>
      <c r="AY663" s="19" t="s">
        <v>322</v>
      </c>
      <c r="BE663" s="245">
        <f>IF(N663="základní",J663,0)</f>
        <v>0</v>
      </c>
      <c r="BF663" s="245">
        <f>IF(N663="snížená",J663,0)</f>
        <v>0</v>
      </c>
      <c r="BG663" s="245">
        <f>IF(N663="zákl. přenesená",J663,0)</f>
        <v>0</v>
      </c>
      <c r="BH663" s="245">
        <f>IF(N663="sníž. přenesená",J663,0)</f>
        <v>0</v>
      </c>
      <c r="BI663" s="245">
        <f>IF(N663="nulová",J663,0)</f>
        <v>0</v>
      </c>
      <c r="BJ663" s="19" t="s">
        <v>83</v>
      </c>
      <c r="BK663" s="245">
        <f>ROUND(I663*H663,2)</f>
        <v>0</v>
      </c>
      <c r="BL663" s="19" t="s">
        <v>328</v>
      </c>
      <c r="BM663" s="244" t="s">
        <v>990</v>
      </c>
    </row>
    <row r="664" spans="1:47" s="2" customFormat="1" ht="12">
      <c r="A664" s="40"/>
      <c r="B664" s="41"/>
      <c r="C664" s="42"/>
      <c r="D664" s="246" t="s">
        <v>330</v>
      </c>
      <c r="E664" s="42"/>
      <c r="F664" s="247" t="s">
        <v>991</v>
      </c>
      <c r="G664" s="42"/>
      <c r="H664" s="42"/>
      <c r="I664" s="150"/>
      <c r="J664" s="42"/>
      <c r="K664" s="42"/>
      <c r="L664" s="46"/>
      <c r="M664" s="248"/>
      <c r="N664" s="249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330</v>
      </c>
      <c r="AU664" s="19" t="s">
        <v>83</v>
      </c>
    </row>
    <row r="665" spans="1:51" s="13" customFormat="1" ht="12">
      <c r="A665" s="13"/>
      <c r="B665" s="250"/>
      <c r="C665" s="251"/>
      <c r="D665" s="246" t="s">
        <v>332</v>
      </c>
      <c r="E665" s="252" t="s">
        <v>19</v>
      </c>
      <c r="F665" s="253" t="s">
        <v>164</v>
      </c>
      <c r="G665" s="251"/>
      <c r="H665" s="254">
        <v>347.35</v>
      </c>
      <c r="I665" s="255"/>
      <c r="J665" s="251"/>
      <c r="K665" s="251"/>
      <c r="L665" s="256"/>
      <c r="M665" s="257"/>
      <c r="N665" s="258"/>
      <c r="O665" s="258"/>
      <c r="P665" s="258"/>
      <c r="Q665" s="258"/>
      <c r="R665" s="258"/>
      <c r="S665" s="258"/>
      <c r="T665" s="25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0" t="s">
        <v>332</v>
      </c>
      <c r="AU665" s="260" t="s">
        <v>83</v>
      </c>
      <c r="AV665" s="13" t="s">
        <v>83</v>
      </c>
      <c r="AW665" s="13" t="s">
        <v>32</v>
      </c>
      <c r="AX665" s="13" t="s">
        <v>77</v>
      </c>
      <c r="AY665" s="260" t="s">
        <v>322</v>
      </c>
    </row>
    <row r="666" spans="1:65" s="2" customFormat="1" ht="21.75" customHeight="1">
      <c r="A666" s="40"/>
      <c r="B666" s="41"/>
      <c r="C666" s="233" t="s">
        <v>992</v>
      </c>
      <c r="D666" s="233" t="s">
        <v>324</v>
      </c>
      <c r="E666" s="234" t="s">
        <v>993</v>
      </c>
      <c r="F666" s="235" t="s">
        <v>994</v>
      </c>
      <c r="G666" s="236" t="s">
        <v>128</v>
      </c>
      <c r="H666" s="237">
        <v>594.19</v>
      </c>
      <c r="I666" s="238"/>
      <c r="J666" s="239">
        <f>ROUND(I666*H666,2)</f>
        <v>0</v>
      </c>
      <c r="K666" s="235" t="s">
        <v>327</v>
      </c>
      <c r="L666" s="46"/>
      <c r="M666" s="240" t="s">
        <v>19</v>
      </c>
      <c r="N666" s="241" t="s">
        <v>42</v>
      </c>
      <c r="O666" s="86"/>
      <c r="P666" s="242">
        <f>O666*H666</f>
        <v>0</v>
      </c>
      <c r="Q666" s="242">
        <v>0.00013</v>
      </c>
      <c r="R666" s="242">
        <f>Q666*H666</f>
        <v>0.0772447</v>
      </c>
      <c r="S666" s="242">
        <v>0</v>
      </c>
      <c r="T666" s="243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44" t="s">
        <v>328</v>
      </c>
      <c r="AT666" s="244" t="s">
        <v>324</v>
      </c>
      <c r="AU666" s="244" t="s">
        <v>83</v>
      </c>
      <c r="AY666" s="19" t="s">
        <v>322</v>
      </c>
      <c r="BE666" s="245">
        <f>IF(N666="základní",J666,0)</f>
        <v>0</v>
      </c>
      <c r="BF666" s="245">
        <f>IF(N666="snížená",J666,0)</f>
        <v>0</v>
      </c>
      <c r="BG666" s="245">
        <f>IF(N666="zákl. přenesená",J666,0)</f>
        <v>0</v>
      </c>
      <c r="BH666" s="245">
        <f>IF(N666="sníž. přenesená",J666,0)</f>
        <v>0</v>
      </c>
      <c r="BI666" s="245">
        <f>IF(N666="nulová",J666,0)</f>
        <v>0</v>
      </c>
      <c r="BJ666" s="19" t="s">
        <v>83</v>
      </c>
      <c r="BK666" s="245">
        <f>ROUND(I666*H666,2)</f>
        <v>0</v>
      </c>
      <c r="BL666" s="19" t="s">
        <v>328</v>
      </c>
      <c r="BM666" s="244" t="s">
        <v>995</v>
      </c>
    </row>
    <row r="667" spans="1:47" s="2" customFormat="1" ht="12">
      <c r="A667" s="40"/>
      <c r="B667" s="41"/>
      <c r="C667" s="42"/>
      <c r="D667" s="246" t="s">
        <v>330</v>
      </c>
      <c r="E667" s="42"/>
      <c r="F667" s="247" t="s">
        <v>996</v>
      </c>
      <c r="G667" s="42"/>
      <c r="H667" s="42"/>
      <c r="I667" s="150"/>
      <c r="J667" s="42"/>
      <c r="K667" s="42"/>
      <c r="L667" s="46"/>
      <c r="M667" s="248"/>
      <c r="N667" s="249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330</v>
      </c>
      <c r="AU667" s="19" t="s">
        <v>83</v>
      </c>
    </row>
    <row r="668" spans="1:51" s="15" customFormat="1" ht="12">
      <c r="A668" s="15"/>
      <c r="B668" s="283"/>
      <c r="C668" s="284"/>
      <c r="D668" s="246" t="s">
        <v>332</v>
      </c>
      <c r="E668" s="285" t="s">
        <v>19</v>
      </c>
      <c r="F668" s="286" t="s">
        <v>430</v>
      </c>
      <c r="G668" s="284"/>
      <c r="H668" s="285" t="s">
        <v>19</v>
      </c>
      <c r="I668" s="287"/>
      <c r="J668" s="284"/>
      <c r="K668" s="284"/>
      <c r="L668" s="288"/>
      <c r="M668" s="289"/>
      <c r="N668" s="290"/>
      <c r="O668" s="290"/>
      <c r="P668" s="290"/>
      <c r="Q668" s="290"/>
      <c r="R668" s="290"/>
      <c r="S668" s="290"/>
      <c r="T668" s="291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92" t="s">
        <v>332</v>
      </c>
      <c r="AU668" s="292" t="s">
        <v>83</v>
      </c>
      <c r="AV668" s="15" t="s">
        <v>77</v>
      </c>
      <c r="AW668" s="15" t="s">
        <v>32</v>
      </c>
      <c r="AX668" s="15" t="s">
        <v>70</v>
      </c>
      <c r="AY668" s="292" t="s">
        <v>322</v>
      </c>
    </row>
    <row r="669" spans="1:51" s="13" customFormat="1" ht="12">
      <c r="A669" s="13"/>
      <c r="B669" s="250"/>
      <c r="C669" s="251"/>
      <c r="D669" s="246" t="s">
        <v>332</v>
      </c>
      <c r="E669" s="252" t="s">
        <v>19</v>
      </c>
      <c r="F669" s="253" t="s">
        <v>997</v>
      </c>
      <c r="G669" s="251"/>
      <c r="H669" s="254">
        <v>4.82</v>
      </c>
      <c r="I669" s="255"/>
      <c r="J669" s="251"/>
      <c r="K669" s="251"/>
      <c r="L669" s="256"/>
      <c r="M669" s="257"/>
      <c r="N669" s="258"/>
      <c r="O669" s="258"/>
      <c r="P669" s="258"/>
      <c r="Q669" s="258"/>
      <c r="R669" s="258"/>
      <c r="S669" s="258"/>
      <c r="T669" s="25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0" t="s">
        <v>332</v>
      </c>
      <c r="AU669" s="260" t="s">
        <v>83</v>
      </c>
      <c r="AV669" s="13" t="s">
        <v>83</v>
      </c>
      <c r="AW669" s="13" t="s">
        <v>32</v>
      </c>
      <c r="AX669" s="13" t="s">
        <v>70</v>
      </c>
      <c r="AY669" s="260" t="s">
        <v>322</v>
      </c>
    </row>
    <row r="670" spans="1:51" s="13" customFormat="1" ht="12">
      <c r="A670" s="13"/>
      <c r="B670" s="250"/>
      <c r="C670" s="251"/>
      <c r="D670" s="246" t="s">
        <v>332</v>
      </c>
      <c r="E670" s="252" t="s">
        <v>19</v>
      </c>
      <c r="F670" s="253" t="s">
        <v>998</v>
      </c>
      <c r="G670" s="251"/>
      <c r="H670" s="254">
        <v>5.07</v>
      </c>
      <c r="I670" s="255"/>
      <c r="J670" s="251"/>
      <c r="K670" s="251"/>
      <c r="L670" s="256"/>
      <c r="M670" s="257"/>
      <c r="N670" s="258"/>
      <c r="O670" s="258"/>
      <c r="P670" s="258"/>
      <c r="Q670" s="258"/>
      <c r="R670" s="258"/>
      <c r="S670" s="258"/>
      <c r="T670" s="25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0" t="s">
        <v>332</v>
      </c>
      <c r="AU670" s="260" t="s">
        <v>83</v>
      </c>
      <c r="AV670" s="13" t="s">
        <v>83</v>
      </c>
      <c r="AW670" s="13" t="s">
        <v>32</v>
      </c>
      <c r="AX670" s="13" t="s">
        <v>70</v>
      </c>
      <c r="AY670" s="260" t="s">
        <v>322</v>
      </c>
    </row>
    <row r="671" spans="1:51" s="13" customFormat="1" ht="12">
      <c r="A671" s="13"/>
      <c r="B671" s="250"/>
      <c r="C671" s="251"/>
      <c r="D671" s="246" t="s">
        <v>332</v>
      </c>
      <c r="E671" s="252" t="s">
        <v>19</v>
      </c>
      <c r="F671" s="253" t="s">
        <v>999</v>
      </c>
      <c r="G671" s="251"/>
      <c r="H671" s="254">
        <v>15.32</v>
      </c>
      <c r="I671" s="255"/>
      <c r="J671" s="251"/>
      <c r="K671" s="251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332</v>
      </c>
      <c r="AU671" s="260" t="s">
        <v>83</v>
      </c>
      <c r="AV671" s="13" t="s">
        <v>83</v>
      </c>
      <c r="AW671" s="13" t="s">
        <v>32</v>
      </c>
      <c r="AX671" s="13" t="s">
        <v>70</v>
      </c>
      <c r="AY671" s="260" t="s">
        <v>322</v>
      </c>
    </row>
    <row r="672" spans="1:51" s="13" customFormat="1" ht="12">
      <c r="A672" s="13"/>
      <c r="B672" s="250"/>
      <c r="C672" s="251"/>
      <c r="D672" s="246" t="s">
        <v>332</v>
      </c>
      <c r="E672" s="252" t="s">
        <v>19</v>
      </c>
      <c r="F672" s="253" t="s">
        <v>1000</v>
      </c>
      <c r="G672" s="251"/>
      <c r="H672" s="254">
        <v>45</v>
      </c>
      <c r="I672" s="255"/>
      <c r="J672" s="251"/>
      <c r="K672" s="251"/>
      <c r="L672" s="256"/>
      <c r="M672" s="257"/>
      <c r="N672" s="258"/>
      <c r="O672" s="258"/>
      <c r="P672" s="258"/>
      <c r="Q672" s="258"/>
      <c r="R672" s="258"/>
      <c r="S672" s="258"/>
      <c r="T672" s="25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0" t="s">
        <v>332</v>
      </c>
      <c r="AU672" s="260" t="s">
        <v>83</v>
      </c>
      <c r="AV672" s="13" t="s">
        <v>83</v>
      </c>
      <c r="AW672" s="13" t="s">
        <v>32</v>
      </c>
      <c r="AX672" s="13" t="s">
        <v>70</v>
      </c>
      <c r="AY672" s="260" t="s">
        <v>322</v>
      </c>
    </row>
    <row r="673" spans="1:51" s="16" customFormat="1" ht="12">
      <c r="A673" s="16"/>
      <c r="B673" s="293"/>
      <c r="C673" s="294"/>
      <c r="D673" s="246" t="s">
        <v>332</v>
      </c>
      <c r="E673" s="295" t="s">
        <v>19</v>
      </c>
      <c r="F673" s="296" t="s">
        <v>432</v>
      </c>
      <c r="G673" s="294"/>
      <c r="H673" s="297">
        <v>70.21</v>
      </c>
      <c r="I673" s="298"/>
      <c r="J673" s="294"/>
      <c r="K673" s="294"/>
      <c r="L673" s="299"/>
      <c r="M673" s="300"/>
      <c r="N673" s="301"/>
      <c r="O673" s="301"/>
      <c r="P673" s="301"/>
      <c r="Q673" s="301"/>
      <c r="R673" s="301"/>
      <c r="S673" s="301"/>
      <c r="T673" s="302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T673" s="303" t="s">
        <v>332</v>
      </c>
      <c r="AU673" s="303" t="s">
        <v>83</v>
      </c>
      <c r="AV673" s="16" t="s">
        <v>93</v>
      </c>
      <c r="AW673" s="16" t="s">
        <v>32</v>
      </c>
      <c r="AX673" s="16" t="s">
        <v>70</v>
      </c>
      <c r="AY673" s="303" t="s">
        <v>322</v>
      </c>
    </row>
    <row r="674" spans="1:51" s="15" customFormat="1" ht="12">
      <c r="A674" s="15"/>
      <c r="B674" s="283"/>
      <c r="C674" s="284"/>
      <c r="D674" s="246" t="s">
        <v>332</v>
      </c>
      <c r="E674" s="285" t="s">
        <v>19</v>
      </c>
      <c r="F674" s="286" t="s">
        <v>606</v>
      </c>
      <c r="G674" s="284"/>
      <c r="H674" s="285" t="s">
        <v>19</v>
      </c>
      <c r="I674" s="287"/>
      <c r="J674" s="284"/>
      <c r="K674" s="284"/>
      <c r="L674" s="288"/>
      <c r="M674" s="289"/>
      <c r="N674" s="290"/>
      <c r="O674" s="290"/>
      <c r="P674" s="290"/>
      <c r="Q674" s="290"/>
      <c r="R674" s="290"/>
      <c r="S674" s="290"/>
      <c r="T674" s="291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92" t="s">
        <v>332</v>
      </c>
      <c r="AU674" s="292" t="s">
        <v>83</v>
      </c>
      <c r="AV674" s="15" t="s">
        <v>77</v>
      </c>
      <c r="AW674" s="15" t="s">
        <v>32</v>
      </c>
      <c r="AX674" s="15" t="s">
        <v>70</v>
      </c>
      <c r="AY674" s="292" t="s">
        <v>322</v>
      </c>
    </row>
    <row r="675" spans="1:51" s="13" customFormat="1" ht="12">
      <c r="A675" s="13"/>
      <c r="B675" s="250"/>
      <c r="C675" s="251"/>
      <c r="D675" s="246" t="s">
        <v>332</v>
      </c>
      <c r="E675" s="252" t="s">
        <v>19</v>
      </c>
      <c r="F675" s="253" t="s">
        <v>1001</v>
      </c>
      <c r="G675" s="251"/>
      <c r="H675" s="254">
        <v>10.2</v>
      </c>
      <c r="I675" s="255"/>
      <c r="J675" s="251"/>
      <c r="K675" s="251"/>
      <c r="L675" s="256"/>
      <c r="M675" s="257"/>
      <c r="N675" s="258"/>
      <c r="O675" s="258"/>
      <c r="P675" s="258"/>
      <c r="Q675" s="258"/>
      <c r="R675" s="258"/>
      <c r="S675" s="258"/>
      <c r="T675" s="25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0" t="s">
        <v>332</v>
      </c>
      <c r="AU675" s="260" t="s">
        <v>83</v>
      </c>
      <c r="AV675" s="13" t="s">
        <v>83</v>
      </c>
      <c r="AW675" s="13" t="s">
        <v>32</v>
      </c>
      <c r="AX675" s="13" t="s">
        <v>70</v>
      </c>
      <c r="AY675" s="260" t="s">
        <v>322</v>
      </c>
    </row>
    <row r="676" spans="1:51" s="13" customFormat="1" ht="12">
      <c r="A676" s="13"/>
      <c r="B676" s="250"/>
      <c r="C676" s="251"/>
      <c r="D676" s="246" t="s">
        <v>332</v>
      </c>
      <c r="E676" s="252" t="s">
        <v>19</v>
      </c>
      <c r="F676" s="253" t="s">
        <v>1002</v>
      </c>
      <c r="G676" s="251"/>
      <c r="H676" s="254">
        <v>36.3</v>
      </c>
      <c r="I676" s="255"/>
      <c r="J676" s="251"/>
      <c r="K676" s="251"/>
      <c r="L676" s="256"/>
      <c r="M676" s="257"/>
      <c r="N676" s="258"/>
      <c r="O676" s="258"/>
      <c r="P676" s="258"/>
      <c r="Q676" s="258"/>
      <c r="R676" s="258"/>
      <c r="S676" s="258"/>
      <c r="T676" s="259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0" t="s">
        <v>332</v>
      </c>
      <c r="AU676" s="260" t="s">
        <v>83</v>
      </c>
      <c r="AV676" s="13" t="s">
        <v>83</v>
      </c>
      <c r="AW676" s="13" t="s">
        <v>32</v>
      </c>
      <c r="AX676" s="13" t="s">
        <v>70</v>
      </c>
      <c r="AY676" s="260" t="s">
        <v>322</v>
      </c>
    </row>
    <row r="677" spans="1:51" s="13" customFormat="1" ht="12">
      <c r="A677" s="13"/>
      <c r="B677" s="250"/>
      <c r="C677" s="251"/>
      <c r="D677" s="246" t="s">
        <v>332</v>
      </c>
      <c r="E677" s="252" t="s">
        <v>19</v>
      </c>
      <c r="F677" s="253" t="s">
        <v>1003</v>
      </c>
      <c r="G677" s="251"/>
      <c r="H677" s="254">
        <v>1.16</v>
      </c>
      <c r="I677" s="255"/>
      <c r="J677" s="251"/>
      <c r="K677" s="251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332</v>
      </c>
      <c r="AU677" s="260" t="s">
        <v>83</v>
      </c>
      <c r="AV677" s="13" t="s">
        <v>83</v>
      </c>
      <c r="AW677" s="13" t="s">
        <v>32</v>
      </c>
      <c r="AX677" s="13" t="s">
        <v>70</v>
      </c>
      <c r="AY677" s="260" t="s">
        <v>322</v>
      </c>
    </row>
    <row r="678" spans="1:51" s="13" customFormat="1" ht="12">
      <c r="A678" s="13"/>
      <c r="B678" s="250"/>
      <c r="C678" s="251"/>
      <c r="D678" s="246" t="s">
        <v>332</v>
      </c>
      <c r="E678" s="252" t="s">
        <v>19</v>
      </c>
      <c r="F678" s="253" t="s">
        <v>1004</v>
      </c>
      <c r="G678" s="251"/>
      <c r="H678" s="254">
        <v>1.43</v>
      </c>
      <c r="I678" s="255"/>
      <c r="J678" s="251"/>
      <c r="K678" s="251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332</v>
      </c>
      <c r="AU678" s="260" t="s">
        <v>83</v>
      </c>
      <c r="AV678" s="13" t="s">
        <v>83</v>
      </c>
      <c r="AW678" s="13" t="s">
        <v>32</v>
      </c>
      <c r="AX678" s="13" t="s">
        <v>70</v>
      </c>
      <c r="AY678" s="260" t="s">
        <v>322</v>
      </c>
    </row>
    <row r="679" spans="1:51" s="13" customFormat="1" ht="12">
      <c r="A679" s="13"/>
      <c r="B679" s="250"/>
      <c r="C679" s="251"/>
      <c r="D679" s="246" t="s">
        <v>332</v>
      </c>
      <c r="E679" s="252" t="s">
        <v>19</v>
      </c>
      <c r="F679" s="253" t="s">
        <v>1005</v>
      </c>
      <c r="G679" s="251"/>
      <c r="H679" s="254">
        <v>7.2</v>
      </c>
      <c r="I679" s="255"/>
      <c r="J679" s="251"/>
      <c r="K679" s="251"/>
      <c r="L679" s="256"/>
      <c r="M679" s="257"/>
      <c r="N679" s="258"/>
      <c r="O679" s="258"/>
      <c r="P679" s="258"/>
      <c r="Q679" s="258"/>
      <c r="R679" s="258"/>
      <c r="S679" s="258"/>
      <c r="T679" s="25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0" t="s">
        <v>332</v>
      </c>
      <c r="AU679" s="260" t="s">
        <v>83</v>
      </c>
      <c r="AV679" s="13" t="s">
        <v>83</v>
      </c>
      <c r="AW679" s="13" t="s">
        <v>32</v>
      </c>
      <c r="AX679" s="13" t="s">
        <v>70</v>
      </c>
      <c r="AY679" s="260" t="s">
        <v>322</v>
      </c>
    </row>
    <row r="680" spans="1:51" s="15" customFormat="1" ht="12">
      <c r="A680" s="15"/>
      <c r="B680" s="283"/>
      <c r="C680" s="284"/>
      <c r="D680" s="246" t="s">
        <v>332</v>
      </c>
      <c r="E680" s="285" t="s">
        <v>19</v>
      </c>
      <c r="F680" s="286" t="s">
        <v>611</v>
      </c>
      <c r="G680" s="284"/>
      <c r="H680" s="285" t="s">
        <v>19</v>
      </c>
      <c r="I680" s="287"/>
      <c r="J680" s="284"/>
      <c r="K680" s="284"/>
      <c r="L680" s="288"/>
      <c r="M680" s="289"/>
      <c r="N680" s="290"/>
      <c r="O680" s="290"/>
      <c r="P680" s="290"/>
      <c r="Q680" s="290"/>
      <c r="R680" s="290"/>
      <c r="S680" s="290"/>
      <c r="T680" s="291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92" t="s">
        <v>332</v>
      </c>
      <c r="AU680" s="292" t="s">
        <v>83</v>
      </c>
      <c r="AV680" s="15" t="s">
        <v>77</v>
      </c>
      <c r="AW680" s="15" t="s">
        <v>32</v>
      </c>
      <c r="AX680" s="15" t="s">
        <v>70</v>
      </c>
      <c r="AY680" s="292" t="s">
        <v>322</v>
      </c>
    </row>
    <row r="681" spans="1:51" s="13" customFormat="1" ht="12">
      <c r="A681" s="13"/>
      <c r="B681" s="250"/>
      <c r="C681" s="251"/>
      <c r="D681" s="246" t="s">
        <v>332</v>
      </c>
      <c r="E681" s="252" t="s">
        <v>19</v>
      </c>
      <c r="F681" s="253" t="s">
        <v>1006</v>
      </c>
      <c r="G681" s="251"/>
      <c r="H681" s="254">
        <v>2.9</v>
      </c>
      <c r="I681" s="255"/>
      <c r="J681" s="251"/>
      <c r="K681" s="251"/>
      <c r="L681" s="256"/>
      <c r="M681" s="257"/>
      <c r="N681" s="258"/>
      <c r="O681" s="258"/>
      <c r="P681" s="258"/>
      <c r="Q681" s="258"/>
      <c r="R681" s="258"/>
      <c r="S681" s="258"/>
      <c r="T681" s="25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0" t="s">
        <v>332</v>
      </c>
      <c r="AU681" s="260" t="s">
        <v>83</v>
      </c>
      <c r="AV681" s="13" t="s">
        <v>83</v>
      </c>
      <c r="AW681" s="13" t="s">
        <v>32</v>
      </c>
      <c r="AX681" s="13" t="s">
        <v>70</v>
      </c>
      <c r="AY681" s="260" t="s">
        <v>322</v>
      </c>
    </row>
    <row r="682" spans="1:51" s="13" customFormat="1" ht="12">
      <c r="A682" s="13"/>
      <c r="B682" s="250"/>
      <c r="C682" s="251"/>
      <c r="D682" s="246" t="s">
        <v>332</v>
      </c>
      <c r="E682" s="252" t="s">
        <v>19</v>
      </c>
      <c r="F682" s="253" t="s">
        <v>1007</v>
      </c>
      <c r="G682" s="251"/>
      <c r="H682" s="254">
        <v>12.2</v>
      </c>
      <c r="I682" s="255"/>
      <c r="J682" s="251"/>
      <c r="K682" s="251"/>
      <c r="L682" s="256"/>
      <c r="M682" s="257"/>
      <c r="N682" s="258"/>
      <c r="O682" s="258"/>
      <c r="P682" s="258"/>
      <c r="Q682" s="258"/>
      <c r="R682" s="258"/>
      <c r="S682" s="258"/>
      <c r="T682" s="25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0" t="s">
        <v>332</v>
      </c>
      <c r="AU682" s="260" t="s">
        <v>83</v>
      </c>
      <c r="AV682" s="13" t="s">
        <v>83</v>
      </c>
      <c r="AW682" s="13" t="s">
        <v>32</v>
      </c>
      <c r="AX682" s="13" t="s">
        <v>70</v>
      </c>
      <c r="AY682" s="260" t="s">
        <v>322</v>
      </c>
    </row>
    <row r="683" spans="1:51" s="13" customFormat="1" ht="12">
      <c r="A683" s="13"/>
      <c r="B683" s="250"/>
      <c r="C683" s="251"/>
      <c r="D683" s="246" t="s">
        <v>332</v>
      </c>
      <c r="E683" s="252" t="s">
        <v>19</v>
      </c>
      <c r="F683" s="253" t="s">
        <v>1008</v>
      </c>
      <c r="G683" s="251"/>
      <c r="H683" s="254">
        <v>20.2</v>
      </c>
      <c r="I683" s="255"/>
      <c r="J683" s="251"/>
      <c r="K683" s="251"/>
      <c r="L683" s="256"/>
      <c r="M683" s="257"/>
      <c r="N683" s="258"/>
      <c r="O683" s="258"/>
      <c r="P683" s="258"/>
      <c r="Q683" s="258"/>
      <c r="R683" s="258"/>
      <c r="S683" s="258"/>
      <c r="T683" s="25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0" t="s">
        <v>332</v>
      </c>
      <c r="AU683" s="260" t="s">
        <v>83</v>
      </c>
      <c r="AV683" s="13" t="s">
        <v>83</v>
      </c>
      <c r="AW683" s="13" t="s">
        <v>32</v>
      </c>
      <c r="AX683" s="13" t="s">
        <v>70</v>
      </c>
      <c r="AY683" s="260" t="s">
        <v>322</v>
      </c>
    </row>
    <row r="684" spans="1:51" s="13" customFormat="1" ht="12">
      <c r="A684" s="13"/>
      <c r="B684" s="250"/>
      <c r="C684" s="251"/>
      <c r="D684" s="246" t="s">
        <v>332</v>
      </c>
      <c r="E684" s="252" t="s">
        <v>19</v>
      </c>
      <c r="F684" s="253" t="s">
        <v>1009</v>
      </c>
      <c r="G684" s="251"/>
      <c r="H684" s="254">
        <v>4.1</v>
      </c>
      <c r="I684" s="255"/>
      <c r="J684" s="251"/>
      <c r="K684" s="251"/>
      <c r="L684" s="256"/>
      <c r="M684" s="257"/>
      <c r="N684" s="258"/>
      <c r="O684" s="258"/>
      <c r="P684" s="258"/>
      <c r="Q684" s="258"/>
      <c r="R684" s="258"/>
      <c r="S684" s="258"/>
      <c r="T684" s="25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0" t="s">
        <v>332</v>
      </c>
      <c r="AU684" s="260" t="s">
        <v>83</v>
      </c>
      <c r="AV684" s="13" t="s">
        <v>83</v>
      </c>
      <c r="AW684" s="13" t="s">
        <v>32</v>
      </c>
      <c r="AX684" s="13" t="s">
        <v>70</v>
      </c>
      <c r="AY684" s="260" t="s">
        <v>322</v>
      </c>
    </row>
    <row r="685" spans="1:51" s="13" customFormat="1" ht="12">
      <c r="A685" s="13"/>
      <c r="B685" s="250"/>
      <c r="C685" s="251"/>
      <c r="D685" s="246" t="s">
        <v>332</v>
      </c>
      <c r="E685" s="252" t="s">
        <v>19</v>
      </c>
      <c r="F685" s="253" t="s">
        <v>1010</v>
      </c>
      <c r="G685" s="251"/>
      <c r="H685" s="254">
        <v>3.5</v>
      </c>
      <c r="I685" s="255"/>
      <c r="J685" s="251"/>
      <c r="K685" s="251"/>
      <c r="L685" s="256"/>
      <c r="M685" s="257"/>
      <c r="N685" s="258"/>
      <c r="O685" s="258"/>
      <c r="P685" s="258"/>
      <c r="Q685" s="258"/>
      <c r="R685" s="258"/>
      <c r="S685" s="258"/>
      <c r="T685" s="25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0" t="s">
        <v>332</v>
      </c>
      <c r="AU685" s="260" t="s">
        <v>83</v>
      </c>
      <c r="AV685" s="13" t="s">
        <v>83</v>
      </c>
      <c r="AW685" s="13" t="s">
        <v>32</v>
      </c>
      <c r="AX685" s="13" t="s">
        <v>70</v>
      </c>
      <c r="AY685" s="260" t="s">
        <v>322</v>
      </c>
    </row>
    <row r="686" spans="1:51" s="15" customFormat="1" ht="12">
      <c r="A686" s="15"/>
      <c r="B686" s="283"/>
      <c r="C686" s="284"/>
      <c r="D686" s="246" t="s">
        <v>332</v>
      </c>
      <c r="E686" s="285" t="s">
        <v>19</v>
      </c>
      <c r="F686" s="286" t="s">
        <v>617</v>
      </c>
      <c r="G686" s="284"/>
      <c r="H686" s="285" t="s">
        <v>19</v>
      </c>
      <c r="I686" s="287"/>
      <c r="J686" s="284"/>
      <c r="K686" s="284"/>
      <c r="L686" s="288"/>
      <c r="M686" s="289"/>
      <c r="N686" s="290"/>
      <c r="O686" s="290"/>
      <c r="P686" s="290"/>
      <c r="Q686" s="290"/>
      <c r="R686" s="290"/>
      <c r="S686" s="290"/>
      <c r="T686" s="291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92" t="s">
        <v>332</v>
      </c>
      <c r="AU686" s="292" t="s">
        <v>83</v>
      </c>
      <c r="AV686" s="15" t="s">
        <v>77</v>
      </c>
      <c r="AW686" s="15" t="s">
        <v>32</v>
      </c>
      <c r="AX686" s="15" t="s">
        <v>70</v>
      </c>
      <c r="AY686" s="292" t="s">
        <v>322</v>
      </c>
    </row>
    <row r="687" spans="1:51" s="13" customFormat="1" ht="12">
      <c r="A687" s="13"/>
      <c r="B687" s="250"/>
      <c r="C687" s="251"/>
      <c r="D687" s="246" t="s">
        <v>332</v>
      </c>
      <c r="E687" s="252" t="s">
        <v>19</v>
      </c>
      <c r="F687" s="253" t="s">
        <v>1011</v>
      </c>
      <c r="G687" s="251"/>
      <c r="H687" s="254">
        <v>3.9</v>
      </c>
      <c r="I687" s="255"/>
      <c r="J687" s="251"/>
      <c r="K687" s="251"/>
      <c r="L687" s="256"/>
      <c r="M687" s="257"/>
      <c r="N687" s="258"/>
      <c r="O687" s="258"/>
      <c r="P687" s="258"/>
      <c r="Q687" s="258"/>
      <c r="R687" s="258"/>
      <c r="S687" s="258"/>
      <c r="T687" s="25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0" t="s">
        <v>332</v>
      </c>
      <c r="AU687" s="260" t="s">
        <v>83</v>
      </c>
      <c r="AV687" s="13" t="s">
        <v>83</v>
      </c>
      <c r="AW687" s="13" t="s">
        <v>32</v>
      </c>
      <c r="AX687" s="13" t="s">
        <v>70</v>
      </c>
      <c r="AY687" s="260" t="s">
        <v>322</v>
      </c>
    </row>
    <row r="688" spans="1:51" s="13" customFormat="1" ht="12">
      <c r="A688" s="13"/>
      <c r="B688" s="250"/>
      <c r="C688" s="251"/>
      <c r="D688" s="246" t="s">
        <v>332</v>
      </c>
      <c r="E688" s="252" t="s">
        <v>19</v>
      </c>
      <c r="F688" s="253" t="s">
        <v>1012</v>
      </c>
      <c r="G688" s="251"/>
      <c r="H688" s="254">
        <v>6.9</v>
      </c>
      <c r="I688" s="255"/>
      <c r="J688" s="251"/>
      <c r="K688" s="251"/>
      <c r="L688" s="256"/>
      <c r="M688" s="257"/>
      <c r="N688" s="258"/>
      <c r="O688" s="258"/>
      <c r="P688" s="258"/>
      <c r="Q688" s="258"/>
      <c r="R688" s="258"/>
      <c r="S688" s="258"/>
      <c r="T688" s="25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0" t="s">
        <v>332</v>
      </c>
      <c r="AU688" s="260" t="s">
        <v>83</v>
      </c>
      <c r="AV688" s="13" t="s">
        <v>83</v>
      </c>
      <c r="AW688" s="13" t="s">
        <v>32</v>
      </c>
      <c r="AX688" s="13" t="s">
        <v>70</v>
      </c>
      <c r="AY688" s="260" t="s">
        <v>322</v>
      </c>
    </row>
    <row r="689" spans="1:51" s="13" customFormat="1" ht="12">
      <c r="A689" s="13"/>
      <c r="B689" s="250"/>
      <c r="C689" s="251"/>
      <c r="D689" s="246" t="s">
        <v>332</v>
      </c>
      <c r="E689" s="252" t="s">
        <v>19</v>
      </c>
      <c r="F689" s="253" t="s">
        <v>1013</v>
      </c>
      <c r="G689" s="251"/>
      <c r="H689" s="254">
        <v>3.8</v>
      </c>
      <c r="I689" s="255"/>
      <c r="J689" s="251"/>
      <c r="K689" s="251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332</v>
      </c>
      <c r="AU689" s="260" t="s">
        <v>83</v>
      </c>
      <c r="AV689" s="13" t="s">
        <v>83</v>
      </c>
      <c r="AW689" s="13" t="s">
        <v>32</v>
      </c>
      <c r="AX689" s="13" t="s">
        <v>70</v>
      </c>
      <c r="AY689" s="260" t="s">
        <v>322</v>
      </c>
    </row>
    <row r="690" spans="1:51" s="13" customFormat="1" ht="12">
      <c r="A690" s="13"/>
      <c r="B690" s="250"/>
      <c r="C690" s="251"/>
      <c r="D690" s="246" t="s">
        <v>332</v>
      </c>
      <c r="E690" s="252" t="s">
        <v>19</v>
      </c>
      <c r="F690" s="253" t="s">
        <v>1014</v>
      </c>
      <c r="G690" s="251"/>
      <c r="H690" s="254">
        <v>24.2</v>
      </c>
      <c r="I690" s="255"/>
      <c r="J690" s="251"/>
      <c r="K690" s="251"/>
      <c r="L690" s="256"/>
      <c r="M690" s="257"/>
      <c r="N690" s="258"/>
      <c r="O690" s="258"/>
      <c r="P690" s="258"/>
      <c r="Q690" s="258"/>
      <c r="R690" s="258"/>
      <c r="S690" s="258"/>
      <c r="T690" s="25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0" t="s">
        <v>332</v>
      </c>
      <c r="AU690" s="260" t="s">
        <v>83</v>
      </c>
      <c r="AV690" s="13" t="s">
        <v>83</v>
      </c>
      <c r="AW690" s="13" t="s">
        <v>32</v>
      </c>
      <c r="AX690" s="13" t="s">
        <v>70</v>
      </c>
      <c r="AY690" s="260" t="s">
        <v>322</v>
      </c>
    </row>
    <row r="691" spans="1:51" s="15" customFormat="1" ht="12">
      <c r="A691" s="15"/>
      <c r="B691" s="283"/>
      <c r="C691" s="284"/>
      <c r="D691" s="246" t="s">
        <v>332</v>
      </c>
      <c r="E691" s="285" t="s">
        <v>19</v>
      </c>
      <c r="F691" s="286" t="s">
        <v>622</v>
      </c>
      <c r="G691" s="284"/>
      <c r="H691" s="285" t="s">
        <v>19</v>
      </c>
      <c r="I691" s="287"/>
      <c r="J691" s="284"/>
      <c r="K691" s="284"/>
      <c r="L691" s="288"/>
      <c r="M691" s="289"/>
      <c r="N691" s="290"/>
      <c r="O691" s="290"/>
      <c r="P691" s="290"/>
      <c r="Q691" s="290"/>
      <c r="R691" s="290"/>
      <c r="S691" s="290"/>
      <c r="T691" s="291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92" t="s">
        <v>332</v>
      </c>
      <c r="AU691" s="292" t="s">
        <v>83</v>
      </c>
      <c r="AV691" s="15" t="s">
        <v>77</v>
      </c>
      <c r="AW691" s="15" t="s">
        <v>32</v>
      </c>
      <c r="AX691" s="15" t="s">
        <v>70</v>
      </c>
      <c r="AY691" s="292" t="s">
        <v>322</v>
      </c>
    </row>
    <row r="692" spans="1:51" s="13" customFormat="1" ht="12">
      <c r="A692" s="13"/>
      <c r="B692" s="250"/>
      <c r="C692" s="251"/>
      <c r="D692" s="246" t="s">
        <v>332</v>
      </c>
      <c r="E692" s="252" t="s">
        <v>19</v>
      </c>
      <c r="F692" s="253" t="s">
        <v>1015</v>
      </c>
      <c r="G692" s="251"/>
      <c r="H692" s="254">
        <v>4.1</v>
      </c>
      <c r="I692" s="255"/>
      <c r="J692" s="251"/>
      <c r="K692" s="251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332</v>
      </c>
      <c r="AU692" s="260" t="s">
        <v>83</v>
      </c>
      <c r="AV692" s="13" t="s">
        <v>83</v>
      </c>
      <c r="AW692" s="13" t="s">
        <v>32</v>
      </c>
      <c r="AX692" s="13" t="s">
        <v>70</v>
      </c>
      <c r="AY692" s="260" t="s">
        <v>322</v>
      </c>
    </row>
    <row r="693" spans="1:51" s="13" customFormat="1" ht="12">
      <c r="A693" s="13"/>
      <c r="B693" s="250"/>
      <c r="C693" s="251"/>
      <c r="D693" s="246" t="s">
        <v>332</v>
      </c>
      <c r="E693" s="252" t="s">
        <v>19</v>
      </c>
      <c r="F693" s="253" t="s">
        <v>1016</v>
      </c>
      <c r="G693" s="251"/>
      <c r="H693" s="254">
        <v>7.1</v>
      </c>
      <c r="I693" s="255"/>
      <c r="J693" s="251"/>
      <c r="K693" s="251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332</v>
      </c>
      <c r="AU693" s="260" t="s">
        <v>83</v>
      </c>
      <c r="AV693" s="13" t="s">
        <v>83</v>
      </c>
      <c r="AW693" s="13" t="s">
        <v>32</v>
      </c>
      <c r="AX693" s="13" t="s">
        <v>70</v>
      </c>
      <c r="AY693" s="260" t="s">
        <v>322</v>
      </c>
    </row>
    <row r="694" spans="1:51" s="13" customFormat="1" ht="12">
      <c r="A694" s="13"/>
      <c r="B694" s="250"/>
      <c r="C694" s="251"/>
      <c r="D694" s="246" t="s">
        <v>332</v>
      </c>
      <c r="E694" s="252" t="s">
        <v>19</v>
      </c>
      <c r="F694" s="253" t="s">
        <v>1017</v>
      </c>
      <c r="G694" s="251"/>
      <c r="H694" s="254">
        <v>3.5</v>
      </c>
      <c r="I694" s="255"/>
      <c r="J694" s="251"/>
      <c r="K694" s="251"/>
      <c r="L694" s="256"/>
      <c r="M694" s="257"/>
      <c r="N694" s="258"/>
      <c r="O694" s="258"/>
      <c r="P694" s="258"/>
      <c r="Q694" s="258"/>
      <c r="R694" s="258"/>
      <c r="S694" s="258"/>
      <c r="T694" s="25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0" t="s">
        <v>332</v>
      </c>
      <c r="AU694" s="260" t="s">
        <v>83</v>
      </c>
      <c r="AV694" s="13" t="s">
        <v>83</v>
      </c>
      <c r="AW694" s="13" t="s">
        <v>32</v>
      </c>
      <c r="AX694" s="13" t="s">
        <v>70</v>
      </c>
      <c r="AY694" s="260" t="s">
        <v>322</v>
      </c>
    </row>
    <row r="695" spans="1:51" s="13" customFormat="1" ht="12">
      <c r="A695" s="13"/>
      <c r="B695" s="250"/>
      <c r="C695" s="251"/>
      <c r="D695" s="246" t="s">
        <v>332</v>
      </c>
      <c r="E695" s="252" t="s">
        <v>19</v>
      </c>
      <c r="F695" s="253" t="s">
        <v>1018</v>
      </c>
      <c r="G695" s="251"/>
      <c r="H695" s="254">
        <v>23.5</v>
      </c>
      <c r="I695" s="255"/>
      <c r="J695" s="251"/>
      <c r="K695" s="251"/>
      <c r="L695" s="256"/>
      <c r="M695" s="257"/>
      <c r="N695" s="258"/>
      <c r="O695" s="258"/>
      <c r="P695" s="258"/>
      <c r="Q695" s="258"/>
      <c r="R695" s="258"/>
      <c r="S695" s="258"/>
      <c r="T695" s="25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0" t="s">
        <v>332</v>
      </c>
      <c r="AU695" s="260" t="s">
        <v>83</v>
      </c>
      <c r="AV695" s="13" t="s">
        <v>83</v>
      </c>
      <c r="AW695" s="13" t="s">
        <v>32</v>
      </c>
      <c r="AX695" s="13" t="s">
        <v>70</v>
      </c>
      <c r="AY695" s="260" t="s">
        <v>322</v>
      </c>
    </row>
    <row r="696" spans="1:51" s="16" customFormat="1" ht="12">
      <c r="A696" s="16"/>
      <c r="B696" s="293"/>
      <c r="C696" s="294"/>
      <c r="D696" s="246" t="s">
        <v>332</v>
      </c>
      <c r="E696" s="295" t="s">
        <v>19</v>
      </c>
      <c r="F696" s="296" t="s">
        <v>439</v>
      </c>
      <c r="G696" s="294"/>
      <c r="H696" s="297">
        <v>176.19</v>
      </c>
      <c r="I696" s="298"/>
      <c r="J696" s="294"/>
      <c r="K696" s="294"/>
      <c r="L696" s="299"/>
      <c r="M696" s="300"/>
      <c r="N696" s="301"/>
      <c r="O696" s="301"/>
      <c r="P696" s="301"/>
      <c r="Q696" s="301"/>
      <c r="R696" s="301"/>
      <c r="S696" s="301"/>
      <c r="T696" s="302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T696" s="303" t="s">
        <v>332</v>
      </c>
      <c r="AU696" s="303" t="s">
        <v>83</v>
      </c>
      <c r="AV696" s="16" t="s">
        <v>93</v>
      </c>
      <c r="AW696" s="16" t="s">
        <v>32</v>
      </c>
      <c r="AX696" s="16" t="s">
        <v>70</v>
      </c>
      <c r="AY696" s="303" t="s">
        <v>322</v>
      </c>
    </row>
    <row r="697" spans="1:51" s="15" customFormat="1" ht="12">
      <c r="A697" s="15"/>
      <c r="B697" s="283"/>
      <c r="C697" s="284"/>
      <c r="D697" s="246" t="s">
        <v>332</v>
      </c>
      <c r="E697" s="285" t="s">
        <v>19</v>
      </c>
      <c r="F697" s="286" t="s">
        <v>627</v>
      </c>
      <c r="G697" s="284"/>
      <c r="H697" s="285" t="s">
        <v>19</v>
      </c>
      <c r="I697" s="287"/>
      <c r="J697" s="284"/>
      <c r="K697" s="284"/>
      <c r="L697" s="288"/>
      <c r="M697" s="289"/>
      <c r="N697" s="290"/>
      <c r="O697" s="290"/>
      <c r="P697" s="290"/>
      <c r="Q697" s="290"/>
      <c r="R697" s="290"/>
      <c r="S697" s="290"/>
      <c r="T697" s="291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92" t="s">
        <v>332</v>
      </c>
      <c r="AU697" s="292" t="s">
        <v>83</v>
      </c>
      <c r="AV697" s="15" t="s">
        <v>77</v>
      </c>
      <c r="AW697" s="15" t="s">
        <v>32</v>
      </c>
      <c r="AX697" s="15" t="s">
        <v>70</v>
      </c>
      <c r="AY697" s="292" t="s">
        <v>322</v>
      </c>
    </row>
    <row r="698" spans="1:51" s="13" customFormat="1" ht="12">
      <c r="A698" s="13"/>
      <c r="B698" s="250"/>
      <c r="C698" s="251"/>
      <c r="D698" s="246" t="s">
        <v>332</v>
      </c>
      <c r="E698" s="252" t="s">
        <v>19</v>
      </c>
      <c r="F698" s="253" t="s">
        <v>1019</v>
      </c>
      <c r="G698" s="251"/>
      <c r="H698" s="254">
        <v>10.7</v>
      </c>
      <c r="I698" s="255"/>
      <c r="J698" s="251"/>
      <c r="K698" s="251"/>
      <c r="L698" s="256"/>
      <c r="M698" s="257"/>
      <c r="N698" s="258"/>
      <c r="O698" s="258"/>
      <c r="P698" s="258"/>
      <c r="Q698" s="258"/>
      <c r="R698" s="258"/>
      <c r="S698" s="258"/>
      <c r="T698" s="25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0" t="s">
        <v>332</v>
      </c>
      <c r="AU698" s="260" t="s">
        <v>83</v>
      </c>
      <c r="AV698" s="13" t="s">
        <v>83</v>
      </c>
      <c r="AW698" s="13" t="s">
        <v>32</v>
      </c>
      <c r="AX698" s="13" t="s">
        <v>70</v>
      </c>
      <c r="AY698" s="260" t="s">
        <v>322</v>
      </c>
    </row>
    <row r="699" spans="1:51" s="13" customFormat="1" ht="12">
      <c r="A699" s="13"/>
      <c r="B699" s="250"/>
      <c r="C699" s="251"/>
      <c r="D699" s="246" t="s">
        <v>332</v>
      </c>
      <c r="E699" s="252" t="s">
        <v>19</v>
      </c>
      <c r="F699" s="253" t="s">
        <v>1020</v>
      </c>
      <c r="G699" s="251"/>
      <c r="H699" s="254">
        <v>1.21</v>
      </c>
      <c r="I699" s="255"/>
      <c r="J699" s="251"/>
      <c r="K699" s="251"/>
      <c r="L699" s="256"/>
      <c r="M699" s="257"/>
      <c r="N699" s="258"/>
      <c r="O699" s="258"/>
      <c r="P699" s="258"/>
      <c r="Q699" s="258"/>
      <c r="R699" s="258"/>
      <c r="S699" s="258"/>
      <c r="T699" s="259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0" t="s">
        <v>332</v>
      </c>
      <c r="AU699" s="260" t="s">
        <v>83</v>
      </c>
      <c r="AV699" s="13" t="s">
        <v>83</v>
      </c>
      <c r="AW699" s="13" t="s">
        <v>32</v>
      </c>
      <c r="AX699" s="13" t="s">
        <v>70</v>
      </c>
      <c r="AY699" s="260" t="s">
        <v>322</v>
      </c>
    </row>
    <row r="700" spans="1:51" s="13" customFormat="1" ht="12">
      <c r="A700" s="13"/>
      <c r="B700" s="250"/>
      <c r="C700" s="251"/>
      <c r="D700" s="246" t="s">
        <v>332</v>
      </c>
      <c r="E700" s="252" t="s">
        <v>19</v>
      </c>
      <c r="F700" s="253" t="s">
        <v>1021</v>
      </c>
      <c r="G700" s="251"/>
      <c r="H700" s="254">
        <v>1.4</v>
      </c>
      <c r="I700" s="255"/>
      <c r="J700" s="251"/>
      <c r="K700" s="251"/>
      <c r="L700" s="256"/>
      <c r="M700" s="257"/>
      <c r="N700" s="258"/>
      <c r="O700" s="258"/>
      <c r="P700" s="258"/>
      <c r="Q700" s="258"/>
      <c r="R700" s="258"/>
      <c r="S700" s="258"/>
      <c r="T700" s="25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0" t="s">
        <v>332</v>
      </c>
      <c r="AU700" s="260" t="s">
        <v>83</v>
      </c>
      <c r="AV700" s="13" t="s">
        <v>83</v>
      </c>
      <c r="AW700" s="13" t="s">
        <v>32</v>
      </c>
      <c r="AX700" s="13" t="s">
        <v>70</v>
      </c>
      <c r="AY700" s="260" t="s">
        <v>322</v>
      </c>
    </row>
    <row r="701" spans="1:51" s="13" customFormat="1" ht="12">
      <c r="A701" s="13"/>
      <c r="B701" s="250"/>
      <c r="C701" s="251"/>
      <c r="D701" s="246" t="s">
        <v>332</v>
      </c>
      <c r="E701" s="252" t="s">
        <v>19</v>
      </c>
      <c r="F701" s="253" t="s">
        <v>1022</v>
      </c>
      <c r="G701" s="251"/>
      <c r="H701" s="254">
        <v>7.2</v>
      </c>
      <c r="I701" s="255"/>
      <c r="J701" s="251"/>
      <c r="K701" s="251"/>
      <c r="L701" s="256"/>
      <c r="M701" s="257"/>
      <c r="N701" s="258"/>
      <c r="O701" s="258"/>
      <c r="P701" s="258"/>
      <c r="Q701" s="258"/>
      <c r="R701" s="258"/>
      <c r="S701" s="258"/>
      <c r="T701" s="25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0" t="s">
        <v>332</v>
      </c>
      <c r="AU701" s="260" t="s">
        <v>83</v>
      </c>
      <c r="AV701" s="13" t="s">
        <v>83</v>
      </c>
      <c r="AW701" s="13" t="s">
        <v>32</v>
      </c>
      <c r="AX701" s="13" t="s">
        <v>70</v>
      </c>
      <c r="AY701" s="260" t="s">
        <v>322</v>
      </c>
    </row>
    <row r="702" spans="1:51" s="15" customFormat="1" ht="12">
      <c r="A702" s="15"/>
      <c r="B702" s="283"/>
      <c r="C702" s="284"/>
      <c r="D702" s="246" t="s">
        <v>332</v>
      </c>
      <c r="E702" s="285" t="s">
        <v>19</v>
      </c>
      <c r="F702" s="286" t="s">
        <v>632</v>
      </c>
      <c r="G702" s="284"/>
      <c r="H702" s="285" t="s">
        <v>19</v>
      </c>
      <c r="I702" s="287"/>
      <c r="J702" s="284"/>
      <c r="K702" s="284"/>
      <c r="L702" s="288"/>
      <c r="M702" s="289"/>
      <c r="N702" s="290"/>
      <c r="O702" s="290"/>
      <c r="P702" s="290"/>
      <c r="Q702" s="290"/>
      <c r="R702" s="290"/>
      <c r="S702" s="290"/>
      <c r="T702" s="291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92" t="s">
        <v>332</v>
      </c>
      <c r="AU702" s="292" t="s">
        <v>83</v>
      </c>
      <c r="AV702" s="15" t="s">
        <v>77</v>
      </c>
      <c r="AW702" s="15" t="s">
        <v>32</v>
      </c>
      <c r="AX702" s="15" t="s">
        <v>70</v>
      </c>
      <c r="AY702" s="292" t="s">
        <v>322</v>
      </c>
    </row>
    <row r="703" spans="1:51" s="13" customFormat="1" ht="12">
      <c r="A703" s="13"/>
      <c r="B703" s="250"/>
      <c r="C703" s="251"/>
      <c r="D703" s="246" t="s">
        <v>332</v>
      </c>
      <c r="E703" s="252" t="s">
        <v>19</v>
      </c>
      <c r="F703" s="253" t="s">
        <v>1023</v>
      </c>
      <c r="G703" s="251"/>
      <c r="H703" s="254">
        <v>3.2</v>
      </c>
      <c r="I703" s="255"/>
      <c r="J703" s="251"/>
      <c r="K703" s="251"/>
      <c r="L703" s="256"/>
      <c r="M703" s="257"/>
      <c r="N703" s="258"/>
      <c r="O703" s="258"/>
      <c r="P703" s="258"/>
      <c r="Q703" s="258"/>
      <c r="R703" s="258"/>
      <c r="S703" s="258"/>
      <c r="T703" s="25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0" t="s">
        <v>332</v>
      </c>
      <c r="AU703" s="260" t="s">
        <v>83</v>
      </c>
      <c r="AV703" s="13" t="s">
        <v>83</v>
      </c>
      <c r="AW703" s="13" t="s">
        <v>32</v>
      </c>
      <c r="AX703" s="13" t="s">
        <v>70</v>
      </c>
      <c r="AY703" s="260" t="s">
        <v>322</v>
      </c>
    </row>
    <row r="704" spans="1:51" s="13" customFormat="1" ht="12">
      <c r="A704" s="13"/>
      <c r="B704" s="250"/>
      <c r="C704" s="251"/>
      <c r="D704" s="246" t="s">
        <v>332</v>
      </c>
      <c r="E704" s="252" t="s">
        <v>19</v>
      </c>
      <c r="F704" s="253" t="s">
        <v>1024</v>
      </c>
      <c r="G704" s="251"/>
      <c r="H704" s="254">
        <v>12.07</v>
      </c>
      <c r="I704" s="255"/>
      <c r="J704" s="251"/>
      <c r="K704" s="251"/>
      <c r="L704" s="256"/>
      <c r="M704" s="257"/>
      <c r="N704" s="258"/>
      <c r="O704" s="258"/>
      <c r="P704" s="258"/>
      <c r="Q704" s="258"/>
      <c r="R704" s="258"/>
      <c r="S704" s="258"/>
      <c r="T704" s="25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0" t="s">
        <v>332</v>
      </c>
      <c r="AU704" s="260" t="s">
        <v>83</v>
      </c>
      <c r="AV704" s="13" t="s">
        <v>83</v>
      </c>
      <c r="AW704" s="13" t="s">
        <v>32</v>
      </c>
      <c r="AX704" s="13" t="s">
        <v>70</v>
      </c>
      <c r="AY704" s="260" t="s">
        <v>322</v>
      </c>
    </row>
    <row r="705" spans="1:51" s="13" customFormat="1" ht="12">
      <c r="A705" s="13"/>
      <c r="B705" s="250"/>
      <c r="C705" s="251"/>
      <c r="D705" s="246" t="s">
        <v>332</v>
      </c>
      <c r="E705" s="252" t="s">
        <v>19</v>
      </c>
      <c r="F705" s="253" t="s">
        <v>1025</v>
      </c>
      <c r="G705" s="251"/>
      <c r="H705" s="254">
        <v>20.4</v>
      </c>
      <c r="I705" s="255"/>
      <c r="J705" s="251"/>
      <c r="K705" s="251"/>
      <c r="L705" s="256"/>
      <c r="M705" s="257"/>
      <c r="N705" s="258"/>
      <c r="O705" s="258"/>
      <c r="P705" s="258"/>
      <c r="Q705" s="258"/>
      <c r="R705" s="258"/>
      <c r="S705" s="258"/>
      <c r="T705" s="25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0" t="s">
        <v>332</v>
      </c>
      <c r="AU705" s="260" t="s">
        <v>83</v>
      </c>
      <c r="AV705" s="13" t="s">
        <v>83</v>
      </c>
      <c r="AW705" s="13" t="s">
        <v>32</v>
      </c>
      <c r="AX705" s="13" t="s">
        <v>70</v>
      </c>
      <c r="AY705" s="260" t="s">
        <v>322</v>
      </c>
    </row>
    <row r="706" spans="1:51" s="13" customFormat="1" ht="12">
      <c r="A706" s="13"/>
      <c r="B706" s="250"/>
      <c r="C706" s="251"/>
      <c r="D706" s="246" t="s">
        <v>332</v>
      </c>
      <c r="E706" s="252" t="s">
        <v>19</v>
      </c>
      <c r="F706" s="253" t="s">
        <v>1026</v>
      </c>
      <c r="G706" s="251"/>
      <c r="H706" s="254">
        <v>3.91</v>
      </c>
      <c r="I706" s="255"/>
      <c r="J706" s="251"/>
      <c r="K706" s="251"/>
      <c r="L706" s="256"/>
      <c r="M706" s="257"/>
      <c r="N706" s="258"/>
      <c r="O706" s="258"/>
      <c r="P706" s="258"/>
      <c r="Q706" s="258"/>
      <c r="R706" s="258"/>
      <c r="S706" s="258"/>
      <c r="T706" s="25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0" t="s">
        <v>332</v>
      </c>
      <c r="AU706" s="260" t="s">
        <v>83</v>
      </c>
      <c r="AV706" s="13" t="s">
        <v>83</v>
      </c>
      <c r="AW706" s="13" t="s">
        <v>32</v>
      </c>
      <c r="AX706" s="13" t="s">
        <v>70</v>
      </c>
      <c r="AY706" s="260" t="s">
        <v>322</v>
      </c>
    </row>
    <row r="707" spans="1:51" s="13" customFormat="1" ht="12">
      <c r="A707" s="13"/>
      <c r="B707" s="250"/>
      <c r="C707" s="251"/>
      <c r="D707" s="246" t="s">
        <v>332</v>
      </c>
      <c r="E707" s="252" t="s">
        <v>19</v>
      </c>
      <c r="F707" s="253" t="s">
        <v>1027</v>
      </c>
      <c r="G707" s="251"/>
      <c r="H707" s="254">
        <v>3.4</v>
      </c>
      <c r="I707" s="255"/>
      <c r="J707" s="251"/>
      <c r="K707" s="251"/>
      <c r="L707" s="256"/>
      <c r="M707" s="257"/>
      <c r="N707" s="258"/>
      <c r="O707" s="258"/>
      <c r="P707" s="258"/>
      <c r="Q707" s="258"/>
      <c r="R707" s="258"/>
      <c r="S707" s="258"/>
      <c r="T707" s="259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0" t="s">
        <v>332</v>
      </c>
      <c r="AU707" s="260" t="s">
        <v>83</v>
      </c>
      <c r="AV707" s="13" t="s">
        <v>83</v>
      </c>
      <c r="AW707" s="13" t="s">
        <v>32</v>
      </c>
      <c r="AX707" s="13" t="s">
        <v>70</v>
      </c>
      <c r="AY707" s="260" t="s">
        <v>322</v>
      </c>
    </row>
    <row r="708" spans="1:51" s="15" customFormat="1" ht="12">
      <c r="A708" s="15"/>
      <c r="B708" s="283"/>
      <c r="C708" s="284"/>
      <c r="D708" s="246" t="s">
        <v>332</v>
      </c>
      <c r="E708" s="285" t="s">
        <v>19</v>
      </c>
      <c r="F708" s="286" t="s">
        <v>638</v>
      </c>
      <c r="G708" s="284"/>
      <c r="H708" s="285" t="s">
        <v>19</v>
      </c>
      <c r="I708" s="287"/>
      <c r="J708" s="284"/>
      <c r="K708" s="284"/>
      <c r="L708" s="288"/>
      <c r="M708" s="289"/>
      <c r="N708" s="290"/>
      <c r="O708" s="290"/>
      <c r="P708" s="290"/>
      <c r="Q708" s="290"/>
      <c r="R708" s="290"/>
      <c r="S708" s="290"/>
      <c r="T708" s="291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92" t="s">
        <v>332</v>
      </c>
      <c r="AU708" s="292" t="s">
        <v>83</v>
      </c>
      <c r="AV708" s="15" t="s">
        <v>77</v>
      </c>
      <c r="AW708" s="15" t="s">
        <v>32</v>
      </c>
      <c r="AX708" s="15" t="s">
        <v>70</v>
      </c>
      <c r="AY708" s="292" t="s">
        <v>322</v>
      </c>
    </row>
    <row r="709" spans="1:51" s="13" customFormat="1" ht="12">
      <c r="A709" s="13"/>
      <c r="B709" s="250"/>
      <c r="C709" s="251"/>
      <c r="D709" s="246" t="s">
        <v>332</v>
      </c>
      <c r="E709" s="252" t="s">
        <v>19</v>
      </c>
      <c r="F709" s="253" t="s">
        <v>1028</v>
      </c>
      <c r="G709" s="251"/>
      <c r="H709" s="254">
        <v>4.3</v>
      </c>
      <c r="I709" s="255"/>
      <c r="J709" s="251"/>
      <c r="K709" s="251"/>
      <c r="L709" s="256"/>
      <c r="M709" s="257"/>
      <c r="N709" s="258"/>
      <c r="O709" s="258"/>
      <c r="P709" s="258"/>
      <c r="Q709" s="258"/>
      <c r="R709" s="258"/>
      <c r="S709" s="258"/>
      <c r="T709" s="25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0" t="s">
        <v>332</v>
      </c>
      <c r="AU709" s="260" t="s">
        <v>83</v>
      </c>
      <c r="AV709" s="13" t="s">
        <v>83</v>
      </c>
      <c r="AW709" s="13" t="s">
        <v>32</v>
      </c>
      <c r="AX709" s="13" t="s">
        <v>70</v>
      </c>
      <c r="AY709" s="260" t="s">
        <v>322</v>
      </c>
    </row>
    <row r="710" spans="1:51" s="13" customFormat="1" ht="12">
      <c r="A710" s="13"/>
      <c r="B710" s="250"/>
      <c r="C710" s="251"/>
      <c r="D710" s="246" t="s">
        <v>332</v>
      </c>
      <c r="E710" s="252" t="s">
        <v>19</v>
      </c>
      <c r="F710" s="253" t="s">
        <v>1029</v>
      </c>
      <c r="G710" s="251"/>
      <c r="H710" s="254">
        <v>6.94</v>
      </c>
      <c r="I710" s="255"/>
      <c r="J710" s="251"/>
      <c r="K710" s="251"/>
      <c r="L710" s="256"/>
      <c r="M710" s="257"/>
      <c r="N710" s="258"/>
      <c r="O710" s="258"/>
      <c r="P710" s="258"/>
      <c r="Q710" s="258"/>
      <c r="R710" s="258"/>
      <c r="S710" s="258"/>
      <c r="T710" s="25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0" t="s">
        <v>332</v>
      </c>
      <c r="AU710" s="260" t="s">
        <v>83</v>
      </c>
      <c r="AV710" s="13" t="s">
        <v>83</v>
      </c>
      <c r="AW710" s="13" t="s">
        <v>32</v>
      </c>
      <c r="AX710" s="13" t="s">
        <v>70</v>
      </c>
      <c r="AY710" s="260" t="s">
        <v>322</v>
      </c>
    </row>
    <row r="711" spans="1:51" s="13" customFormat="1" ht="12">
      <c r="A711" s="13"/>
      <c r="B711" s="250"/>
      <c r="C711" s="251"/>
      <c r="D711" s="246" t="s">
        <v>332</v>
      </c>
      <c r="E711" s="252" t="s">
        <v>19</v>
      </c>
      <c r="F711" s="253" t="s">
        <v>1030</v>
      </c>
      <c r="G711" s="251"/>
      <c r="H711" s="254">
        <v>3.6</v>
      </c>
      <c r="I711" s="255"/>
      <c r="J711" s="251"/>
      <c r="K711" s="251"/>
      <c r="L711" s="256"/>
      <c r="M711" s="257"/>
      <c r="N711" s="258"/>
      <c r="O711" s="258"/>
      <c r="P711" s="258"/>
      <c r="Q711" s="258"/>
      <c r="R711" s="258"/>
      <c r="S711" s="258"/>
      <c r="T711" s="25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60" t="s">
        <v>332</v>
      </c>
      <c r="AU711" s="260" t="s">
        <v>83</v>
      </c>
      <c r="AV711" s="13" t="s">
        <v>83</v>
      </c>
      <c r="AW711" s="13" t="s">
        <v>32</v>
      </c>
      <c r="AX711" s="13" t="s">
        <v>70</v>
      </c>
      <c r="AY711" s="260" t="s">
        <v>322</v>
      </c>
    </row>
    <row r="712" spans="1:51" s="13" customFormat="1" ht="12">
      <c r="A712" s="13"/>
      <c r="B712" s="250"/>
      <c r="C712" s="251"/>
      <c r="D712" s="246" t="s">
        <v>332</v>
      </c>
      <c r="E712" s="252" t="s">
        <v>19</v>
      </c>
      <c r="F712" s="253" t="s">
        <v>1031</v>
      </c>
      <c r="G712" s="251"/>
      <c r="H712" s="254">
        <v>24.9</v>
      </c>
      <c r="I712" s="255"/>
      <c r="J712" s="251"/>
      <c r="K712" s="251"/>
      <c r="L712" s="256"/>
      <c r="M712" s="257"/>
      <c r="N712" s="258"/>
      <c r="O712" s="258"/>
      <c r="P712" s="258"/>
      <c r="Q712" s="258"/>
      <c r="R712" s="258"/>
      <c r="S712" s="258"/>
      <c r="T712" s="25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0" t="s">
        <v>332</v>
      </c>
      <c r="AU712" s="260" t="s">
        <v>83</v>
      </c>
      <c r="AV712" s="13" t="s">
        <v>83</v>
      </c>
      <c r="AW712" s="13" t="s">
        <v>32</v>
      </c>
      <c r="AX712" s="13" t="s">
        <v>70</v>
      </c>
      <c r="AY712" s="260" t="s">
        <v>322</v>
      </c>
    </row>
    <row r="713" spans="1:51" s="15" customFormat="1" ht="12">
      <c r="A713" s="15"/>
      <c r="B713" s="283"/>
      <c r="C713" s="284"/>
      <c r="D713" s="246" t="s">
        <v>332</v>
      </c>
      <c r="E713" s="285" t="s">
        <v>19</v>
      </c>
      <c r="F713" s="286" t="s">
        <v>643</v>
      </c>
      <c r="G713" s="284"/>
      <c r="H713" s="285" t="s">
        <v>19</v>
      </c>
      <c r="I713" s="287"/>
      <c r="J713" s="284"/>
      <c r="K713" s="284"/>
      <c r="L713" s="288"/>
      <c r="M713" s="289"/>
      <c r="N713" s="290"/>
      <c r="O713" s="290"/>
      <c r="P713" s="290"/>
      <c r="Q713" s="290"/>
      <c r="R713" s="290"/>
      <c r="S713" s="290"/>
      <c r="T713" s="291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92" t="s">
        <v>332</v>
      </c>
      <c r="AU713" s="292" t="s">
        <v>83</v>
      </c>
      <c r="AV713" s="15" t="s">
        <v>77</v>
      </c>
      <c r="AW713" s="15" t="s">
        <v>32</v>
      </c>
      <c r="AX713" s="15" t="s">
        <v>70</v>
      </c>
      <c r="AY713" s="292" t="s">
        <v>322</v>
      </c>
    </row>
    <row r="714" spans="1:51" s="13" customFormat="1" ht="12">
      <c r="A714" s="13"/>
      <c r="B714" s="250"/>
      <c r="C714" s="251"/>
      <c r="D714" s="246" t="s">
        <v>332</v>
      </c>
      <c r="E714" s="252" t="s">
        <v>19</v>
      </c>
      <c r="F714" s="253" t="s">
        <v>1032</v>
      </c>
      <c r="G714" s="251"/>
      <c r="H714" s="254">
        <v>13.63</v>
      </c>
      <c r="I714" s="255"/>
      <c r="J714" s="251"/>
      <c r="K714" s="251"/>
      <c r="L714" s="256"/>
      <c r="M714" s="257"/>
      <c r="N714" s="258"/>
      <c r="O714" s="258"/>
      <c r="P714" s="258"/>
      <c r="Q714" s="258"/>
      <c r="R714" s="258"/>
      <c r="S714" s="258"/>
      <c r="T714" s="25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60" t="s">
        <v>332</v>
      </c>
      <c r="AU714" s="260" t="s">
        <v>83</v>
      </c>
      <c r="AV714" s="13" t="s">
        <v>83</v>
      </c>
      <c r="AW714" s="13" t="s">
        <v>32</v>
      </c>
      <c r="AX714" s="13" t="s">
        <v>70</v>
      </c>
      <c r="AY714" s="260" t="s">
        <v>322</v>
      </c>
    </row>
    <row r="715" spans="1:51" s="13" customFormat="1" ht="12">
      <c r="A715" s="13"/>
      <c r="B715" s="250"/>
      <c r="C715" s="251"/>
      <c r="D715" s="246" t="s">
        <v>332</v>
      </c>
      <c r="E715" s="252" t="s">
        <v>19</v>
      </c>
      <c r="F715" s="253" t="s">
        <v>1033</v>
      </c>
      <c r="G715" s="251"/>
      <c r="H715" s="254">
        <v>3.7</v>
      </c>
      <c r="I715" s="255"/>
      <c r="J715" s="251"/>
      <c r="K715" s="251"/>
      <c r="L715" s="256"/>
      <c r="M715" s="257"/>
      <c r="N715" s="258"/>
      <c r="O715" s="258"/>
      <c r="P715" s="258"/>
      <c r="Q715" s="258"/>
      <c r="R715" s="258"/>
      <c r="S715" s="258"/>
      <c r="T715" s="259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0" t="s">
        <v>332</v>
      </c>
      <c r="AU715" s="260" t="s">
        <v>83</v>
      </c>
      <c r="AV715" s="13" t="s">
        <v>83</v>
      </c>
      <c r="AW715" s="13" t="s">
        <v>32</v>
      </c>
      <c r="AX715" s="13" t="s">
        <v>70</v>
      </c>
      <c r="AY715" s="260" t="s">
        <v>322</v>
      </c>
    </row>
    <row r="716" spans="1:51" s="13" customFormat="1" ht="12">
      <c r="A716" s="13"/>
      <c r="B716" s="250"/>
      <c r="C716" s="251"/>
      <c r="D716" s="246" t="s">
        <v>332</v>
      </c>
      <c r="E716" s="252" t="s">
        <v>19</v>
      </c>
      <c r="F716" s="253" t="s">
        <v>1034</v>
      </c>
      <c r="G716" s="251"/>
      <c r="H716" s="254">
        <v>1.22</v>
      </c>
      <c r="I716" s="255"/>
      <c r="J716" s="251"/>
      <c r="K716" s="251"/>
      <c r="L716" s="256"/>
      <c r="M716" s="257"/>
      <c r="N716" s="258"/>
      <c r="O716" s="258"/>
      <c r="P716" s="258"/>
      <c r="Q716" s="258"/>
      <c r="R716" s="258"/>
      <c r="S716" s="258"/>
      <c r="T716" s="25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60" t="s">
        <v>332</v>
      </c>
      <c r="AU716" s="260" t="s">
        <v>83</v>
      </c>
      <c r="AV716" s="13" t="s">
        <v>83</v>
      </c>
      <c r="AW716" s="13" t="s">
        <v>32</v>
      </c>
      <c r="AX716" s="13" t="s">
        <v>70</v>
      </c>
      <c r="AY716" s="260" t="s">
        <v>322</v>
      </c>
    </row>
    <row r="717" spans="1:51" s="13" customFormat="1" ht="12">
      <c r="A717" s="13"/>
      <c r="B717" s="250"/>
      <c r="C717" s="251"/>
      <c r="D717" s="246" t="s">
        <v>332</v>
      </c>
      <c r="E717" s="252" t="s">
        <v>19</v>
      </c>
      <c r="F717" s="253" t="s">
        <v>1035</v>
      </c>
      <c r="G717" s="251"/>
      <c r="H717" s="254">
        <v>23.8</v>
      </c>
      <c r="I717" s="255"/>
      <c r="J717" s="251"/>
      <c r="K717" s="251"/>
      <c r="L717" s="256"/>
      <c r="M717" s="257"/>
      <c r="N717" s="258"/>
      <c r="O717" s="258"/>
      <c r="P717" s="258"/>
      <c r="Q717" s="258"/>
      <c r="R717" s="258"/>
      <c r="S717" s="258"/>
      <c r="T717" s="25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0" t="s">
        <v>332</v>
      </c>
      <c r="AU717" s="260" t="s">
        <v>83</v>
      </c>
      <c r="AV717" s="13" t="s">
        <v>83</v>
      </c>
      <c r="AW717" s="13" t="s">
        <v>32</v>
      </c>
      <c r="AX717" s="13" t="s">
        <v>70</v>
      </c>
      <c r="AY717" s="260" t="s">
        <v>322</v>
      </c>
    </row>
    <row r="718" spans="1:51" s="13" customFormat="1" ht="12">
      <c r="A718" s="13"/>
      <c r="B718" s="250"/>
      <c r="C718" s="251"/>
      <c r="D718" s="246" t="s">
        <v>332</v>
      </c>
      <c r="E718" s="252" t="s">
        <v>19</v>
      </c>
      <c r="F718" s="253" t="s">
        <v>1036</v>
      </c>
      <c r="G718" s="251"/>
      <c r="H718" s="254">
        <v>14.6</v>
      </c>
      <c r="I718" s="255"/>
      <c r="J718" s="251"/>
      <c r="K718" s="251"/>
      <c r="L718" s="256"/>
      <c r="M718" s="257"/>
      <c r="N718" s="258"/>
      <c r="O718" s="258"/>
      <c r="P718" s="258"/>
      <c r="Q718" s="258"/>
      <c r="R718" s="258"/>
      <c r="S718" s="258"/>
      <c r="T718" s="259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0" t="s">
        <v>332</v>
      </c>
      <c r="AU718" s="260" t="s">
        <v>83</v>
      </c>
      <c r="AV718" s="13" t="s">
        <v>83</v>
      </c>
      <c r="AW718" s="13" t="s">
        <v>32</v>
      </c>
      <c r="AX718" s="13" t="s">
        <v>70</v>
      </c>
      <c r="AY718" s="260" t="s">
        <v>322</v>
      </c>
    </row>
    <row r="719" spans="1:51" s="13" customFormat="1" ht="12">
      <c r="A719" s="13"/>
      <c r="B719" s="250"/>
      <c r="C719" s="251"/>
      <c r="D719" s="246" t="s">
        <v>332</v>
      </c>
      <c r="E719" s="252" t="s">
        <v>19</v>
      </c>
      <c r="F719" s="253" t="s">
        <v>1037</v>
      </c>
      <c r="G719" s="251"/>
      <c r="H719" s="254">
        <v>17.8</v>
      </c>
      <c r="I719" s="255"/>
      <c r="J719" s="251"/>
      <c r="K719" s="251"/>
      <c r="L719" s="256"/>
      <c r="M719" s="257"/>
      <c r="N719" s="258"/>
      <c r="O719" s="258"/>
      <c r="P719" s="258"/>
      <c r="Q719" s="258"/>
      <c r="R719" s="258"/>
      <c r="S719" s="258"/>
      <c r="T719" s="25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0" t="s">
        <v>332</v>
      </c>
      <c r="AU719" s="260" t="s">
        <v>83</v>
      </c>
      <c r="AV719" s="13" t="s">
        <v>83</v>
      </c>
      <c r="AW719" s="13" t="s">
        <v>32</v>
      </c>
      <c r="AX719" s="13" t="s">
        <v>70</v>
      </c>
      <c r="AY719" s="260" t="s">
        <v>322</v>
      </c>
    </row>
    <row r="720" spans="1:51" s="16" customFormat="1" ht="12">
      <c r="A720" s="16"/>
      <c r="B720" s="293"/>
      <c r="C720" s="294"/>
      <c r="D720" s="246" t="s">
        <v>332</v>
      </c>
      <c r="E720" s="295" t="s">
        <v>19</v>
      </c>
      <c r="F720" s="296" t="s">
        <v>446</v>
      </c>
      <c r="G720" s="294"/>
      <c r="H720" s="297">
        <v>177.98</v>
      </c>
      <c r="I720" s="298"/>
      <c r="J720" s="294"/>
      <c r="K720" s="294"/>
      <c r="L720" s="299"/>
      <c r="M720" s="300"/>
      <c r="N720" s="301"/>
      <c r="O720" s="301"/>
      <c r="P720" s="301"/>
      <c r="Q720" s="301"/>
      <c r="R720" s="301"/>
      <c r="S720" s="301"/>
      <c r="T720" s="302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T720" s="303" t="s">
        <v>332</v>
      </c>
      <c r="AU720" s="303" t="s">
        <v>83</v>
      </c>
      <c r="AV720" s="16" t="s">
        <v>93</v>
      </c>
      <c r="AW720" s="16" t="s">
        <v>32</v>
      </c>
      <c r="AX720" s="16" t="s">
        <v>70</v>
      </c>
      <c r="AY720" s="303" t="s">
        <v>322</v>
      </c>
    </row>
    <row r="721" spans="1:51" s="15" customFormat="1" ht="12">
      <c r="A721" s="15"/>
      <c r="B721" s="283"/>
      <c r="C721" s="284"/>
      <c r="D721" s="246" t="s">
        <v>332</v>
      </c>
      <c r="E721" s="285" t="s">
        <v>19</v>
      </c>
      <c r="F721" s="286" t="s">
        <v>650</v>
      </c>
      <c r="G721" s="284"/>
      <c r="H721" s="285" t="s">
        <v>19</v>
      </c>
      <c r="I721" s="287"/>
      <c r="J721" s="284"/>
      <c r="K721" s="284"/>
      <c r="L721" s="288"/>
      <c r="M721" s="289"/>
      <c r="N721" s="290"/>
      <c r="O721" s="290"/>
      <c r="P721" s="290"/>
      <c r="Q721" s="290"/>
      <c r="R721" s="290"/>
      <c r="S721" s="290"/>
      <c r="T721" s="291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92" t="s">
        <v>332</v>
      </c>
      <c r="AU721" s="292" t="s">
        <v>83</v>
      </c>
      <c r="AV721" s="15" t="s">
        <v>77</v>
      </c>
      <c r="AW721" s="15" t="s">
        <v>32</v>
      </c>
      <c r="AX721" s="15" t="s">
        <v>70</v>
      </c>
      <c r="AY721" s="292" t="s">
        <v>322</v>
      </c>
    </row>
    <row r="722" spans="1:51" s="13" customFormat="1" ht="12">
      <c r="A722" s="13"/>
      <c r="B722" s="250"/>
      <c r="C722" s="251"/>
      <c r="D722" s="246" t="s">
        <v>332</v>
      </c>
      <c r="E722" s="252" t="s">
        <v>19</v>
      </c>
      <c r="F722" s="253" t="s">
        <v>1038</v>
      </c>
      <c r="G722" s="251"/>
      <c r="H722" s="254">
        <v>8.8</v>
      </c>
      <c r="I722" s="255"/>
      <c r="J722" s="251"/>
      <c r="K722" s="251"/>
      <c r="L722" s="256"/>
      <c r="M722" s="257"/>
      <c r="N722" s="258"/>
      <c r="O722" s="258"/>
      <c r="P722" s="258"/>
      <c r="Q722" s="258"/>
      <c r="R722" s="258"/>
      <c r="S722" s="258"/>
      <c r="T722" s="25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0" t="s">
        <v>332</v>
      </c>
      <c r="AU722" s="260" t="s">
        <v>83</v>
      </c>
      <c r="AV722" s="13" t="s">
        <v>83</v>
      </c>
      <c r="AW722" s="13" t="s">
        <v>32</v>
      </c>
      <c r="AX722" s="13" t="s">
        <v>70</v>
      </c>
      <c r="AY722" s="260" t="s">
        <v>322</v>
      </c>
    </row>
    <row r="723" spans="1:51" s="15" customFormat="1" ht="12">
      <c r="A723" s="15"/>
      <c r="B723" s="283"/>
      <c r="C723" s="284"/>
      <c r="D723" s="246" t="s">
        <v>332</v>
      </c>
      <c r="E723" s="285" t="s">
        <v>19</v>
      </c>
      <c r="F723" s="286" t="s">
        <v>652</v>
      </c>
      <c r="G723" s="284"/>
      <c r="H723" s="285" t="s">
        <v>19</v>
      </c>
      <c r="I723" s="287"/>
      <c r="J723" s="284"/>
      <c r="K723" s="284"/>
      <c r="L723" s="288"/>
      <c r="M723" s="289"/>
      <c r="N723" s="290"/>
      <c r="O723" s="290"/>
      <c r="P723" s="290"/>
      <c r="Q723" s="290"/>
      <c r="R723" s="290"/>
      <c r="S723" s="290"/>
      <c r="T723" s="291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92" t="s">
        <v>332</v>
      </c>
      <c r="AU723" s="292" t="s">
        <v>83</v>
      </c>
      <c r="AV723" s="15" t="s">
        <v>77</v>
      </c>
      <c r="AW723" s="15" t="s">
        <v>32</v>
      </c>
      <c r="AX723" s="15" t="s">
        <v>70</v>
      </c>
      <c r="AY723" s="292" t="s">
        <v>322</v>
      </c>
    </row>
    <row r="724" spans="1:51" s="13" customFormat="1" ht="12">
      <c r="A724" s="13"/>
      <c r="B724" s="250"/>
      <c r="C724" s="251"/>
      <c r="D724" s="246" t="s">
        <v>332</v>
      </c>
      <c r="E724" s="252" t="s">
        <v>19</v>
      </c>
      <c r="F724" s="253" t="s">
        <v>1039</v>
      </c>
      <c r="G724" s="251"/>
      <c r="H724" s="254">
        <v>9.3</v>
      </c>
      <c r="I724" s="255"/>
      <c r="J724" s="251"/>
      <c r="K724" s="251"/>
      <c r="L724" s="256"/>
      <c r="M724" s="257"/>
      <c r="N724" s="258"/>
      <c r="O724" s="258"/>
      <c r="P724" s="258"/>
      <c r="Q724" s="258"/>
      <c r="R724" s="258"/>
      <c r="S724" s="258"/>
      <c r="T724" s="259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60" t="s">
        <v>332</v>
      </c>
      <c r="AU724" s="260" t="s">
        <v>83</v>
      </c>
      <c r="AV724" s="13" t="s">
        <v>83</v>
      </c>
      <c r="AW724" s="13" t="s">
        <v>32</v>
      </c>
      <c r="AX724" s="13" t="s">
        <v>70</v>
      </c>
      <c r="AY724" s="260" t="s">
        <v>322</v>
      </c>
    </row>
    <row r="725" spans="1:51" s="13" customFormat="1" ht="12">
      <c r="A725" s="13"/>
      <c r="B725" s="250"/>
      <c r="C725" s="251"/>
      <c r="D725" s="246" t="s">
        <v>332</v>
      </c>
      <c r="E725" s="252" t="s">
        <v>19</v>
      </c>
      <c r="F725" s="253" t="s">
        <v>1040</v>
      </c>
      <c r="G725" s="251"/>
      <c r="H725" s="254">
        <v>24</v>
      </c>
      <c r="I725" s="255"/>
      <c r="J725" s="251"/>
      <c r="K725" s="251"/>
      <c r="L725" s="256"/>
      <c r="M725" s="257"/>
      <c r="N725" s="258"/>
      <c r="O725" s="258"/>
      <c r="P725" s="258"/>
      <c r="Q725" s="258"/>
      <c r="R725" s="258"/>
      <c r="S725" s="258"/>
      <c r="T725" s="25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0" t="s">
        <v>332</v>
      </c>
      <c r="AU725" s="260" t="s">
        <v>83</v>
      </c>
      <c r="AV725" s="13" t="s">
        <v>83</v>
      </c>
      <c r="AW725" s="13" t="s">
        <v>32</v>
      </c>
      <c r="AX725" s="13" t="s">
        <v>70</v>
      </c>
      <c r="AY725" s="260" t="s">
        <v>322</v>
      </c>
    </row>
    <row r="726" spans="1:51" s="13" customFormat="1" ht="12">
      <c r="A726" s="13"/>
      <c r="B726" s="250"/>
      <c r="C726" s="251"/>
      <c r="D726" s="246" t="s">
        <v>332</v>
      </c>
      <c r="E726" s="252" t="s">
        <v>19</v>
      </c>
      <c r="F726" s="253" t="s">
        <v>1041</v>
      </c>
      <c r="G726" s="251"/>
      <c r="H726" s="254">
        <v>4.8</v>
      </c>
      <c r="I726" s="255"/>
      <c r="J726" s="251"/>
      <c r="K726" s="251"/>
      <c r="L726" s="256"/>
      <c r="M726" s="257"/>
      <c r="N726" s="258"/>
      <c r="O726" s="258"/>
      <c r="P726" s="258"/>
      <c r="Q726" s="258"/>
      <c r="R726" s="258"/>
      <c r="S726" s="258"/>
      <c r="T726" s="259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0" t="s">
        <v>332</v>
      </c>
      <c r="AU726" s="260" t="s">
        <v>83</v>
      </c>
      <c r="AV726" s="13" t="s">
        <v>83</v>
      </c>
      <c r="AW726" s="13" t="s">
        <v>32</v>
      </c>
      <c r="AX726" s="13" t="s">
        <v>70</v>
      </c>
      <c r="AY726" s="260" t="s">
        <v>322</v>
      </c>
    </row>
    <row r="727" spans="1:51" s="13" customFormat="1" ht="12">
      <c r="A727" s="13"/>
      <c r="B727" s="250"/>
      <c r="C727" s="251"/>
      <c r="D727" s="246" t="s">
        <v>332</v>
      </c>
      <c r="E727" s="252" t="s">
        <v>19</v>
      </c>
      <c r="F727" s="253" t="s">
        <v>1042</v>
      </c>
      <c r="G727" s="251"/>
      <c r="H727" s="254">
        <v>22.5</v>
      </c>
      <c r="I727" s="255"/>
      <c r="J727" s="251"/>
      <c r="K727" s="251"/>
      <c r="L727" s="256"/>
      <c r="M727" s="257"/>
      <c r="N727" s="258"/>
      <c r="O727" s="258"/>
      <c r="P727" s="258"/>
      <c r="Q727" s="258"/>
      <c r="R727" s="258"/>
      <c r="S727" s="258"/>
      <c r="T727" s="25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0" t="s">
        <v>332</v>
      </c>
      <c r="AU727" s="260" t="s">
        <v>83</v>
      </c>
      <c r="AV727" s="13" t="s">
        <v>83</v>
      </c>
      <c r="AW727" s="13" t="s">
        <v>32</v>
      </c>
      <c r="AX727" s="13" t="s">
        <v>70</v>
      </c>
      <c r="AY727" s="260" t="s">
        <v>322</v>
      </c>
    </row>
    <row r="728" spans="1:51" s="15" customFormat="1" ht="12">
      <c r="A728" s="15"/>
      <c r="B728" s="283"/>
      <c r="C728" s="284"/>
      <c r="D728" s="246" t="s">
        <v>332</v>
      </c>
      <c r="E728" s="285" t="s">
        <v>19</v>
      </c>
      <c r="F728" s="286" t="s">
        <v>657</v>
      </c>
      <c r="G728" s="284"/>
      <c r="H728" s="285" t="s">
        <v>19</v>
      </c>
      <c r="I728" s="287"/>
      <c r="J728" s="284"/>
      <c r="K728" s="284"/>
      <c r="L728" s="288"/>
      <c r="M728" s="289"/>
      <c r="N728" s="290"/>
      <c r="O728" s="290"/>
      <c r="P728" s="290"/>
      <c r="Q728" s="290"/>
      <c r="R728" s="290"/>
      <c r="S728" s="290"/>
      <c r="T728" s="291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92" t="s">
        <v>332</v>
      </c>
      <c r="AU728" s="292" t="s">
        <v>83</v>
      </c>
      <c r="AV728" s="15" t="s">
        <v>77</v>
      </c>
      <c r="AW728" s="15" t="s">
        <v>32</v>
      </c>
      <c r="AX728" s="15" t="s">
        <v>70</v>
      </c>
      <c r="AY728" s="292" t="s">
        <v>322</v>
      </c>
    </row>
    <row r="729" spans="1:51" s="13" customFormat="1" ht="12">
      <c r="A729" s="13"/>
      <c r="B729" s="250"/>
      <c r="C729" s="251"/>
      <c r="D729" s="246" t="s">
        <v>332</v>
      </c>
      <c r="E729" s="252" t="s">
        <v>19</v>
      </c>
      <c r="F729" s="253" t="s">
        <v>1043</v>
      </c>
      <c r="G729" s="251"/>
      <c r="H729" s="254">
        <v>5.6</v>
      </c>
      <c r="I729" s="255"/>
      <c r="J729" s="251"/>
      <c r="K729" s="251"/>
      <c r="L729" s="256"/>
      <c r="M729" s="257"/>
      <c r="N729" s="258"/>
      <c r="O729" s="258"/>
      <c r="P729" s="258"/>
      <c r="Q729" s="258"/>
      <c r="R729" s="258"/>
      <c r="S729" s="258"/>
      <c r="T729" s="25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0" t="s">
        <v>332</v>
      </c>
      <c r="AU729" s="260" t="s">
        <v>83</v>
      </c>
      <c r="AV729" s="13" t="s">
        <v>83</v>
      </c>
      <c r="AW729" s="13" t="s">
        <v>32</v>
      </c>
      <c r="AX729" s="13" t="s">
        <v>70</v>
      </c>
      <c r="AY729" s="260" t="s">
        <v>322</v>
      </c>
    </row>
    <row r="730" spans="1:51" s="13" customFormat="1" ht="12">
      <c r="A730" s="13"/>
      <c r="B730" s="250"/>
      <c r="C730" s="251"/>
      <c r="D730" s="246" t="s">
        <v>332</v>
      </c>
      <c r="E730" s="252" t="s">
        <v>19</v>
      </c>
      <c r="F730" s="253" t="s">
        <v>1044</v>
      </c>
      <c r="G730" s="251"/>
      <c r="H730" s="254">
        <v>27.9</v>
      </c>
      <c r="I730" s="255"/>
      <c r="J730" s="251"/>
      <c r="K730" s="251"/>
      <c r="L730" s="256"/>
      <c r="M730" s="257"/>
      <c r="N730" s="258"/>
      <c r="O730" s="258"/>
      <c r="P730" s="258"/>
      <c r="Q730" s="258"/>
      <c r="R730" s="258"/>
      <c r="S730" s="258"/>
      <c r="T730" s="25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0" t="s">
        <v>332</v>
      </c>
      <c r="AU730" s="260" t="s">
        <v>83</v>
      </c>
      <c r="AV730" s="13" t="s">
        <v>83</v>
      </c>
      <c r="AW730" s="13" t="s">
        <v>32</v>
      </c>
      <c r="AX730" s="13" t="s">
        <v>70</v>
      </c>
      <c r="AY730" s="260" t="s">
        <v>322</v>
      </c>
    </row>
    <row r="731" spans="1:51" s="13" customFormat="1" ht="12">
      <c r="A731" s="13"/>
      <c r="B731" s="250"/>
      <c r="C731" s="251"/>
      <c r="D731" s="246" t="s">
        <v>332</v>
      </c>
      <c r="E731" s="252" t="s">
        <v>19</v>
      </c>
      <c r="F731" s="253" t="s">
        <v>1045</v>
      </c>
      <c r="G731" s="251"/>
      <c r="H731" s="254">
        <v>4.11</v>
      </c>
      <c r="I731" s="255"/>
      <c r="J731" s="251"/>
      <c r="K731" s="251"/>
      <c r="L731" s="256"/>
      <c r="M731" s="257"/>
      <c r="N731" s="258"/>
      <c r="O731" s="258"/>
      <c r="P731" s="258"/>
      <c r="Q731" s="258"/>
      <c r="R731" s="258"/>
      <c r="S731" s="258"/>
      <c r="T731" s="259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0" t="s">
        <v>332</v>
      </c>
      <c r="AU731" s="260" t="s">
        <v>83</v>
      </c>
      <c r="AV731" s="13" t="s">
        <v>83</v>
      </c>
      <c r="AW731" s="13" t="s">
        <v>32</v>
      </c>
      <c r="AX731" s="13" t="s">
        <v>70</v>
      </c>
      <c r="AY731" s="260" t="s">
        <v>322</v>
      </c>
    </row>
    <row r="732" spans="1:51" s="15" customFormat="1" ht="12">
      <c r="A732" s="15"/>
      <c r="B732" s="283"/>
      <c r="C732" s="284"/>
      <c r="D732" s="246" t="s">
        <v>332</v>
      </c>
      <c r="E732" s="285" t="s">
        <v>19</v>
      </c>
      <c r="F732" s="286" t="s">
        <v>661</v>
      </c>
      <c r="G732" s="284"/>
      <c r="H732" s="285" t="s">
        <v>19</v>
      </c>
      <c r="I732" s="287"/>
      <c r="J732" s="284"/>
      <c r="K732" s="284"/>
      <c r="L732" s="288"/>
      <c r="M732" s="289"/>
      <c r="N732" s="290"/>
      <c r="O732" s="290"/>
      <c r="P732" s="290"/>
      <c r="Q732" s="290"/>
      <c r="R732" s="290"/>
      <c r="S732" s="290"/>
      <c r="T732" s="291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92" t="s">
        <v>332</v>
      </c>
      <c r="AU732" s="292" t="s">
        <v>83</v>
      </c>
      <c r="AV732" s="15" t="s">
        <v>77</v>
      </c>
      <c r="AW732" s="15" t="s">
        <v>32</v>
      </c>
      <c r="AX732" s="15" t="s">
        <v>70</v>
      </c>
      <c r="AY732" s="292" t="s">
        <v>322</v>
      </c>
    </row>
    <row r="733" spans="1:51" s="13" customFormat="1" ht="12">
      <c r="A733" s="13"/>
      <c r="B733" s="250"/>
      <c r="C733" s="251"/>
      <c r="D733" s="246" t="s">
        <v>332</v>
      </c>
      <c r="E733" s="252" t="s">
        <v>19</v>
      </c>
      <c r="F733" s="253" t="s">
        <v>1046</v>
      </c>
      <c r="G733" s="251"/>
      <c r="H733" s="254">
        <v>6.8</v>
      </c>
      <c r="I733" s="255"/>
      <c r="J733" s="251"/>
      <c r="K733" s="251"/>
      <c r="L733" s="256"/>
      <c r="M733" s="257"/>
      <c r="N733" s="258"/>
      <c r="O733" s="258"/>
      <c r="P733" s="258"/>
      <c r="Q733" s="258"/>
      <c r="R733" s="258"/>
      <c r="S733" s="258"/>
      <c r="T733" s="259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60" t="s">
        <v>332</v>
      </c>
      <c r="AU733" s="260" t="s">
        <v>83</v>
      </c>
      <c r="AV733" s="13" t="s">
        <v>83</v>
      </c>
      <c r="AW733" s="13" t="s">
        <v>32</v>
      </c>
      <c r="AX733" s="13" t="s">
        <v>70</v>
      </c>
      <c r="AY733" s="260" t="s">
        <v>322</v>
      </c>
    </row>
    <row r="734" spans="1:51" s="13" customFormat="1" ht="12">
      <c r="A734" s="13"/>
      <c r="B734" s="250"/>
      <c r="C734" s="251"/>
      <c r="D734" s="246" t="s">
        <v>332</v>
      </c>
      <c r="E734" s="252" t="s">
        <v>19</v>
      </c>
      <c r="F734" s="253" t="s">
        <v>1047</v>
      </c>
      <c r="G734" s="251"/>
      <c r="H734" s="254">
        <v>15.1</v>
      </c>
      <c r="I734" s="255"/>
      <c r="J734" s="251"/>
      <c r="K734" s="251"/>
      <c r="L734" s="256"/>
      <c r="M734" s="257"/>
      <c r="N734" s="258"/>
      <c r="O734" s="258"/>
      <c r="P734" s="258"/>
      <c r="Q734" s="258"/>
      <c r="R734" s="258"/>
      <c r="S734" s="258"/>
      <c r="T734" s="25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0" t="s">
        <v>332</v>
      </c>
      <c r="AU734" s="260" t="s">
        <v>83</v>
      </c>
      <c r="AV734" s="13" t="s">
        <v>83</v>
      </c>
      <c r="AW734" s="13" t="s">
        <v>32</v>
      </c>
      <c r="AX734" s="13" t="s">
        <v>70</v>
      </c>
      <c r="AY734" s="260" t="s">
        <v>322</v>
      </c>
    </row>
    <row r="735" spans="1:51" s="13" customFormat="1" ht="12">
      <c r="A735" s="13"/>
      <c r="B735" s="250"/>
      <c r="C735" s="251"/>
      <c r="D735" s="246" t="s">
        <v>332</v>
      </c>
      <c r="E735" s="252" t="s">
        <v>19</v>
      </c>
      <c r="F735" s="253" t="s">
        <v>1048</v>
      </c>
      <c r="G735" s="251"/>
      <c r="H735" s="254">
        <v>4.2</v>
      </c>
      <c r="I735" s="255"/>
      <c r="J735" s="251"/>
      <c r="K735" s="251"/>
      <c r="L735" s="256"/>
      <c r="M735" s="257"/>
      <c r="N735" s="258"/>
      <c r="O735" s="258"/>
      <c r="P735" s="258"/>
      <c r="Q735" s="258"/>
      <c r="R735" s="258"/>
      <c r="S735" s="258"/>
      <c r="T735" s="259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0" t="s">
        <v>332</v>
      </c>
      <c r="AU735" s="260" t="s">
        <v>83</v>
      </c>
      <c r="AV735" s="13" t="s">
        <v>83</v>
      </c>
      <c r="AW735" s="13" t="s">
        <v>32</v>
      </c>
      <c r="AX735" s="13" t="s">
        <v>70</v>
      </c>
      <c r="AY735" s="260" t="s">
        <v>322</v>
      </c>
    </row>
    <row r="736" spans="1:51" s="13" customFormat="1" ht="12">
      <c r="A736" s="13"/>
      <c r="B736" s="250"/>
      <c r="C736" s="251"/>
      <c r="D736" s="246" t="s">
        <v>332</v>
      </c>
      <c r="E736" s="252" t="s">
        <v>19</v>
      </c>
      <c r="F736" s="253" t="s">
        <v>1049</v>
      </c>
      <c r="G736" s="251"/>
      <c r="H736" s="254">
        <v>4.5</v>
      </c>
      <c r="I736" s="255"/>
      <c r="J736" s="251"/>
      <c r="K736" s="251"/>
      <c r="L736" s="256"/>
      <c r="M736" s="257"/>
      <c r="N736" s="258"/>
      <c r="O736" s="258"/>
      <c r="P736" s="258"/>
      <c r="Q736" s="258"/>
      <c r="R736" s="258"/>
      <c r="S736" s="258"/>
      <c r="T736" s="259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60" t="s">
        <v>332</v>
      </c>
      <c r="AU736" s="260" t="s">
        <v>83</v>
      </c>
      <c r="AV736" s="13" t="s">
        <v>83</v>
      </c>
      <c r="AW736" s="13" t="s">
        <v>32</v>
      </c>
      <c r="AX736" s="13" t="s">
        <v>70</v>
      </c>
      <c r="AY736" s="260" t="s">
        <v>322</v>
      </c>
    </row>
    <row r="737" spans="1:51" s="13" customFormat="1" ht="12">
      <c r="A737" s="13"/>
      <c r="B737" s="250"/>
      <c r="C737" s="251"/>
      <c r="D737" s="246" t="s">
        <v>332</v>
      </c>
      <c r="E737" s="252" t="s">
        <v>19</v>
      </c>
      <c r="F737" s="253" t="s">
        <v>1050</v>
      </c>
      <c r="G737" s="251"/>
      <c r="H737" s="254">
        <v>32.2</v>
      </c>
      <c r="I737" s="255"/>
      <c r="J737" s="251"/>
      <c r="K737" s="251"/>
      <c r="L737" s="256"/>
      <c r="M737" s="257"/>
      <c r="N737" s="258"/>
      <c r="O737" s="258"/>
      <c r="P737" s="258"/>
      <c r="Q737" s="258"/>
      <c r="R737" s="258"/>
      <c r="S737" s="258"/>
      <c r="T737" s="259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60" t="s">
        <v>332</v>
      </c>
      <c r="AU737" s="260" t="s">
        <v>83</v>
      </c>
      <c r="AV737" s="13" t="s">
        <v>83</v>
      </c>
      <c r="AW737" s="13" t="s">
        <v>32</v>
      </c>
      <c r="AX737" s="13" t="s">
        <v>70</v>
      </c>
      <c r="AY737" s="260" t="s">
        <v>322</v>
      </c>
    </row>
    <row r="738" spans="1:51" s="16" customFormat="1" ht="12">
      <c r="A738" s="16"/>
      <c r="B738" s="293"/>
      <c r="C738" s="294"/>
      <c r="D738" s="246" t="s">
        <v>332</v>
      </c>
      <c r="E738" s="295" t="s">
        <v>19</v>
      </c>
      <c r="F738" s="296" t="s">
        <v>667</v>
      </c>
      <c r="G738" s="294"/>
      <c r="H738" s="297">
        <v>169.81</v>
      </c>
      <c r="I738" s="298"/>
      <c r="J738" s="294"/>
      <c r="K738" s="294"/>
      <c r="L738" s="299"/>
      <c r="M738" s="300"/>
      <c r="N738" s="301"/>
      <c r="O738" s="301"/>
      <c r="P738" s="301"/>
      <c r="Q738" s="301"/>
      <c r="R738" s="301"/>
      <c r="S738" s="301"/>
      <c r="T738" s="302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T738" s="303" t="s">
        <v>332</v>
      </c>
      <c r="AU738" s="303" t="s">
        <v>83</v>
      </c>
      <c r="AV738" s="16" t="s">
        <v>93</v>
      </c>
      <c r="AW738" s="16" t="s">
        <v>32</v>
      </c>
      <c r="AX738" s="16" t="s">
        <v>70</v>
      </c>
      <c r="AY738" s="303" t="s">
        <v>322</v>
      </c>
    </row>
    <row r="739" spans="1:51" s="14" customFormat="1" ht="12">
      <c r="A739" s="14"/>
      <c r="B739" s="261"/>
      <c r="C739" s="262"/>
      <c r="D739" s="246" t="s">
        <v>332</v>
      </c>
      <c r="E739" s="263" t="s">
        <v>19</v>
      </c>
      <c r="F739" s="264" t="s">
        <v>336</v>
      </c>
      <c r="G739" s="262"/>
      <c r="H739" s="265">
        <v>594.19</v>
      </c>
      <c r="I739" s="266"/>
      <c r="J739" s="262"/>
      <c r="K739" s="262"/>
      <c r="L739" s="267"/>
      <c r="M739" s="268"/>
      <c r="N739" s="269"/>
      <c r="O739" s="269"/>
      <c r="P739" s="269"/>
      <c r="Q739" s="269"/>
      <c r="R739" s="269"/>
      <c r="S739" s="269"/>
      <c r="T739" s="270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1" t="s">
        <v>332</v>
      </c>
      <c r="AU739" s="271" t="s">
        <v>83</v>
      </c>
      <c r="AV739" s="14" t="s">
        <v>328</v>
      </c>
      <c r="AW739" s="14" t="s">
        <v>32</v>
      </c>
      <c r="AX739" s="14" t="s">
        <v>77</v>
      </c>
      <c r="AY739" s="271" t="s">
        <v>322</v>
      </c>
    </row>
    <row r="740" spans="1:65" s="2" customFormat="1" ht="16.5" customHeight="1">
      <c r="A740" s="40"/>
      <c r="B740" s="41"/>
      <c r="C740" s="233" t="s">
        <v>1051</v>
      </c>
      <c r="D740" s="233" t="s">
        <v>324</v>
      </c>
      <c r="E740" s="234" t="s">
        <v>1052</v>
      </c>
      <c r="F740" s="235" t="s">
        <v>1053</v>
      </c>
      <c r="G740" s="236" t="s">
        <v>135</v>
      </c>
      <c r="H740" s="237">
        <v>19.5</v>
      </c>
      <c r="I740" s="238"/>
      <c r="J740" s="239">
        <f>ROUND(I740*H740,2)</f>
        <v>0</v>
      </c>
      <c r="K740" s="235" t="s">
        <v>327</v>
      </c>
      <c r="L740" s="46"/>
      <c r="M740" s="240" t="s">
        <v>19</v>
      </c>
      <c r="N740" s="241" t="s">
        <v>42</v>
      </c>
      <c r="O740" s="86"/>
      <c r="P740" s="242">
        <f>O740*H740</f>
        <v>0</v>
      </c>
      <c r="Q740" s="242">
        <v>0</v>
      </c>
      <c r="R740" s="242">
        <f>Q740*H740</f>
        <v>0</v>
      </c>
      <c r="S740" s="242">
        <v>0</v>
      </c>
      <c r="T740" s="243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44" t="s">
        <v>328</v>
      </c>
      <c r="AT740" s="244" t="s">
        <v>324</v>
      </c>
      <c r="AU740" s="244" t="s">
        <v>83</v>
      </c>
      <c r="AY740" s="19" t="s">
        <v>322</v>
      </c>
      <c r="BE740" s="245">
        <f>IF(N740="základní",J740,0)</f>
        <v>0</v>
      </c>
      <c r="BF740" s="245">
        <f>IF(N740="snížená",J740,0)</f>
        <v>0</v>
      </c>
      <c r="BG740" s="245">
        <f>IF(N740="zákl. přenesená",J740,0)</f>
        <v>0</v>
      </c>
      <c r="BH740" s="245">
        <f>IF(N740="sníž. přenesená",J740,0)</f>
        <v>0</v>
      </c>
      <c r="BI740" s="245">
        <f>IF(N740="nulová",J740,0)</f>
        <v>0</v>
      </c>
      <c r="BJ740" s="19" t="s">
        <v>83</v>
      </c>
      <c r="BK740" s="245">
        <f>ROUND(I740*H740,2)</f>
        <v>0</v>
      </c>
      <c r="BL740" s="19" t="s">
        <v>328</v>
      </c>
      <c r="BM740" s="244" t="s">
        <v>1054</v>
      </c>
    </row>
    <row r="741" spans="1:47" s="2" customFormat="1" ht="12">
      <c r="A741" s="40"/>
      <c r="B741" s="41"/>
      <c r="C741" s="42"/>
      <c r="D741" s="246" t="s">
        <v>330</v>
      </c>
      <c r="E741" s="42"/>
      <c r="F741" s="247" t="s">
        <v>1055</v>
      </c>
      <c r="G741" s="42"/>
      <c r="H741" s="42"/>
      <c r="I741" s="150"/>
      <c r="J741" s="42"/>
      <c r="K741" s="42"/>
      <c r="L741" s="46"/>
      <c r="M741" s="248"/>
      <c r="N741" s="249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330</v>
      </c>
      <c r="AU741" s="19" t="s">
        <v>83</v>
      </c>
    </row>
    <row r="742" spans="1:51" s="13" customFormat="1" ht="12">
      <c r="A742" s="13"/>
      <c r="B742" s="250"/>
      <c r="C742" s="251"/>
      <c r="D742" s="246" t="s">
        <v>332</v>
      </c>
      <c r="E742" s="252" t="s">
        <v>239</v>
      </c>
      <c r="F742" s="253" t="s">
        <v>1056</v>
      </c>
      <c r="G742" s="251"/>
      <c r="H742" s="254">
        <v>19.5</v>
      </c>
      <c r="I742" s="255"/>
      <c r="J742" s="251"/>
      <c r="K742" s="251"/>
      <c r="L742" s="256"/>
      <c r="M742" s="257"/>
      <c r="N742" s="258"/>
      <c r="O742" s="258"/>
      <c r="P742" s="258"/>
      <c r="Q742" s="258"/>
      <c r="R742" s="258"/>
      <c r="S742" s="258"/>
      <c r="T742" s="25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0" t="s">
        <v>332</v>
      </c>
      <c r="AU742" s="260" t="s">
        <v>83</v>
      </c>
      <c r="AV742" s="13" t="s">
        <v>83</v>
      </c>
      <c r="AW742" s="13" t="s">
        <v>32</v>
      </c>
      <c r="AX742" s="13" t="s">
        <v>77</v>
      </c>
      <c r="AY742" s="260" t="s">
        <v>322</v>
      </c>
    </row>
    <row r="743" spans="1:65" s="2" customFormat="1" ht="21.75" customHeight="1">
      <c r="A743" s="40"/>
      <c r="B743" s="41"/>
      <c r="C743" s="233" t="s">
        <v>1057</v>
      </c>
      <c r="D743" s="233" t="s">
        <v>324</v>
      </c>
      <c r="E743" s="234" t="s">
        <v>1058</v>
      </c>
      <c r="F743" s="235" t="s">
        <v>1059</v>
      </c>
      <c r="G743" s="236" t="s">
        <v>135</v>
      </c>
      <c r="H743" s="237">
        <v>1813.5</v>
      </c>
      <c r="I743" s="238"/>
      <c r="J743" s="239">
        <f>ROUND(I743*H743,2)</f>
        <v>0</v>
      </c>
      <c r="K743" s="235" t="s">
        <v>327</v>
      </c>
      <c r="L743" s="46"/>
      <c r="M743" s="240" t="s">
        <v>19</v>
      </c>
      <c r="N743" s="241" t="s">
        <v>42</v>
      </c>
      <c r="O743" s="86"/>
      <c r="P743" s="242">
        <f>O743*H743</f>
        <v>0</v>
      </c>
      <c r="Q743" s="242">
        <v>0</v>
      </c>
      <c r="R743" s="242">
        <f>Q743*H743</f>
        <v>0</v>
      </c>
      <c r="S743" s="242">
        <v>0</v>
      </c>
      <c r="T743" s="243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44" t="s">
        <v>328</v>
      </c>
      <c r="AT743" s="244" t="s">
        <v>324</v>
      </c>
      <c r="AU743" s="244" t="s">
        <v>83</v>
      </c>
      <c r="AY743" s="19" t="s">
        <v>322</v>
      </c>
      <c r="BE743" s="245">
        <f>IF(N743="základní",J743,0)</f>
        <v>0</v>
      </c>
      <c r="BF743" s="245">
        <f>IF(N743="snížená",J743,0)</f>
        <v>0</v>
      </c>
      <c r="BG743" s="245">
        <f>IF(N743="zákl. přenesená",J743,0)</f>
        <v>0</v>
      </c>
      <c r="BH743" s="245">
        <f>IF(N743="sníž. přenesená",J743,0)</f>
        <v>0</v>
      </c>
      <c r="BI743" s="245">
        <f>IF(N743="nulová",J743,0)</f>
        <v>0</v>
      </c>
      <c r="BJ743" s="19" t="s">
        <v>83</v>
      </c>
      <c r="BK743" s="245">
        <f>ROUND(I743*H743,2)</f>
        <v>0</v>
      </c>
      <c r="BL743" s="19" t="s">
        <v>328</v>
      </c>
      <c r="BM743" s="244" t="s">
        <v>1060</v>
      </c>
    </row>
    <row r="744" spans="1:47" s="2" customFormat="1" ht="12">
      <c r="A744" s="40"/>
      <c r="B744" s="41"/>
      <c r="C744" s="42"/>
      <c r="D744" s="246" t="s">
        <v>330</v>
      </c>
      <c r="E744" s="42"/>
      <c r="F744" s="247" t="s">
        <v>1061</v>
      </c>
      <c r="G744" s="42"/>
      <c r="H744" s="42"/>
      <c r="I744" s="150"/>
      <c r="J744" s="42"/>
      <c r="K744" s="42"/>
      <c r="L744" s="46"/>
      <c r="M744" s="248"/>
      <c r="N744" s="249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330</v>
      </c>
      <c r="AU744" s="19" t="s">
        <v>83</v>
      </c>
    </row>
    <row r="745" spans="1:51" s="13" customFormat="1" ht="12">
      <c r="A745" s="13"/>
      <c r="B745" s="250"/>
      <c r="C745" s="251"/>
      <c r="D745" s="246" t="s">
        <v>332</v>
      </c>
      <c r="E745" s="252" t="s">
        <v>19</v>
      </c>
      <c r="F745" s="253" t="s">
        <v>239</v>
      </c>
      <c r="G745" s="251"/>
      <c r="H745" s="254">
        <v>19.5</v>
      </c>
      <c r="I745" s="255"/>
      <c r="J745" s="251"/>
      <c r="K745" s="251"/>
      <c r="L745" s="256"/>
      <c r="M745" s="257"/>
      <c r="N745" s="258"/>
      <c r="O745" s="258"/>
      <c r="P745" s="258"/>
      <c r="Q745" s="258"/>
      <c r="R745" s="258"/>
      <c r="S745" s="258"/>
      <c r="T745" s="259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60" t="s">
        <v>332</v>
      </c>
      <c r="AU745" s="260" t="s">
        <v>83</v>
      </c>
      <c r="AV745" s="13" t="s">
        <v>83</v>
      </c>
      <c r="AW745" s="13" t="s">
        <v>32</v>
      </c>
      <c r="AX745" s="13" t="s">
        <v>70</v>
      </c>
      <c r="AY745" s="260" t="s">
        <v>322</v>
      </c>
    </row>
    <row r="746" spans="1:51" s="13" customFormat="1" ht="12">
      <c r="A746" s="13"/>
      <c r="B746" s="250"/>
      <c r="C746" s="251"/>
      <c r="D746" s="246" t="s">
        <v>332</v>
      </c>
      <c r="E746" s="252" t="s">
        <v>19</v>
      </c>
      <c r="F746" s="253" t="s">
        <v>1062</v>
      </c>
      <c r="G746" s="251"/>
      <c r="H746" s="254">
        <v>1813.5</v>
      </c>
      <c r="I746" s="255"/>
      <c r="J746" s="251"/>
      <c r="K746" s="251"/>
      <c r="L746" s="256"/>
      <c r="M746" s="257"/>
      <c r="N746" s="258"/>
      <c r="O746" s="258"/>
      <c r="P746" s="258"/>
      <c r="Q746" s="258"/>
      <c r="R746" s="258"/>
      <c r="S746" s="258"/>
      <c r="T746" s="25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0" t="s">
        <v>332</v>
      </c>
      <c r="AU746" s="260" t="s">
        <v>83</v>
      </c>
      <c r="AV746" s="13" t="s">
        <v>83</v>
      </c>
      <c r="AW746" s="13" t="s">
        <v>32</v>
      </c>
      <c r="AX746" s="13" t="s">
        <v>77</v>
      </c>
      <c r="AY746" s="260" t="s">
        <v>322</v>
      </c>
    </row>
    <row r="747" spans="1:65" s="2" customFormat="1" ht="16.5" customHeight="1">
      <c r="A747" s="40"/>
      <c r="B747" s="41"/>
      <c r="C747" s="233" t="s">
        <v>1063</v>
      </c>
      <c r="D747" s="233" t="s">
        <v>324</v>
      </c>
      <c r="E747" s="234" t="s">
        <v>1064</v>
      </c>
      <c r="F747" s="235" t="s">
        <v>1065</v>
      </c>
      <c r="G747" s="236" t="s">
        <v>135</v>
      </c>
      <c r="H747" s="237">
        <v>19.5</v>
      </c>
      <c r="I747" s="238"/>
      <c r="J747" s="239">
        <f>ROUND(I747*H747,2)</f>
        <v>0</v>
      </c>
      <c r="K747" s="235" t="s">
        <v>327</v>
      </c>
      <c r="L747" s="46"/>
      <c r="M747" s="240" t="s">
        <v>19</v>
      </c>
      <c r="N747" s="241" t="s">
        <v>42</v>
      </c>
      <c r="O747" s="86"/>
      <c r="P747" s="242">
        <f>O747*H747</f>
        <v>0</v>
      </c>
      <c r="Q747" s="242">
        <v>0</v>
      </c>
      <c r="R747" s="242">
        <f>Q747*H747</f>
        <v>0</v>
      </c>
      <c r="S747" s="242">
        <v>0</v>
      </c>
      <c r="T747" s="243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44" t="s">
        <v>328</v>
      </c>
      <c r="AT747" s="244" t="s">
        <v>324</v>
      </c>
      <c r="AU747" s="244" t="s">
        <v>83</v>
      </c>
      <c r="AY747" s="19" t="s">
        <v>322</v>
      </c>
      <c r="BE747" s="245">
        <f>IF(N747="základní",J747,0)</f>
        <v>0</v>
      </c>
      <c r="BF747" s="245">
        <f>IF(N747="snížená",J747,0)</f>
        <v>0</v>
      </c>
      <c r="BG747" s="245">
        <f>IF(N747="zákl. přenesená",J747,0)</f>
        <v>0</v>
      </c>
      <c r="BH747" s="245">
        <f>IF(N747="sníž. přenesená",J747,0)</f>
        <v>0</v>
      </c>
      <c r="BI747" s="245">
        <f>IF(N747="nulová",J747,0)</f>
        <v>0</v>
      </c>
      <c r="BJ747" s="19" t="s">
        <v>83</v>
      </c>
      <c r="BK747" s="245">
        <f>ROUND(I747*H747,2)</f>
        <v>0</v>
      </c>
      <c r="BL747" s="19" t="s">
        <v>328</v>
      </c>
      <c r="BM747" s="244" t="s">
        <v>1066</v>
      </c>
    </row>
    <row r="748" spans="1:47" s="2" customFormat="1" ht="12">
      <c r="A748" s="40"/>
      <c r="B748" s="41"/>
      <c r="C748" s="42"/>
      <c r="D748" s="246" t="s">
        <v>330</v>
      </c>
      <c r="E748" s="42"/>
      <c r="F748" s="247" t="s">
        <v>1067</v>
      </c>
      <c r="G748" s="42"/>
      <c r="H748" s="42"/>
      <c r="I748" s="150"/>
      <c r="J748" s="42"/>
      <c r="K748" s="42"/>
      <c r="L748" s="46"/>
      <c r="M748" s="248"/>
      <c r="N748" s="249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330</v>
      </c>
      <c r="AU748" s="19" t="s">
        <v>83</v>
      </c>
    </row>
    <row r="749" spans="1:51" s="13" customFormat="1" ht="12">
      <c r="A749" s="13"/>
      <c r="B749" s="250"/>
      <c r="C749" s="251"/>
      <c r="D749" s="246" t="s">
        <v>332</v>
      </c>
      <c r="E749" s="252" t="s">
        <v>19</v>
      </c>
      <c r="F749" s="253" t="s">
        <v>239</v>
      </c>
      <c r="G749" s="251"/>
      <c r="H749" s="254">
        <v>19.5</v>
      </c>
      <c r="I749" s="255"/>
      <c r="J749" s="251"/>
      <c r="K749" s="251"/>
      <c r="L749" s="256"/>
      <c r="M749" s="257"/>
      <c r="N749" s="258"/>
      <c r="O749" s="258"/>
      <c r="P749" s="258"/>
      <c r="Q749" s="258"/>
      <c r="R749" s="258"/>
      <c r="S749" s="258"/>
      <c r="T749" s="259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60" t="s">
        <v>332</v>
      </c>
      <c r="AU749" s="260" t="s">
        <v>83</v>
      </c>
      <c r="AV749" s="13" t="s">
        <v>83</v>
      </c>
      <c r="AW749" s="13" t="s">
        <v>32</v>
      </c>
      <c r="AX749" s="13" t="s">
        <v>77</v>
      </c>
      <c r="AY749" s="260" t="s">
        <v>322</v>
      </c>
    </row>
    <row r="750" spans="1:65" s="2" customFormat="1" ht="21.75" customHeight="1">
      <c r="A750" s="40"/>
      <c r="B750" s="41"/>
      <c r="C750" s="233" t="s">
        <v>1068</v>
      </c>
      <c r="D750" s="233" t="s">
        <v>324</v>
      </c>
      <c r="E750" s="234" t="s">
        <v>1069</v>
      </c>
      <c r="F750" s="235" t="s">
        <v>1070</v>
      </c>
      <c r="G750" s="236" t="s">
        <v>128</v>
      </c>
      <c r="H750" s="237">
        <v>594.19</v>
      </c>
      <c r="I750" s="238"/>
      <c r="J750" s="239">
        <f>ROUND(I750*H750,2)</f>
        <v>0</v>
      </c>
      <c r="K750" s="235" t="s">
        <v>327</v>
      </c>
      <c r="L750" s="46"/>
      <c r="M750" s="240" t="s">
        <v>19</v>
      </c>
      <c r="N750" s="241" t="s">
        <v>42</v>
      </c>
      <c r="O750" s="86"/>
      <c r="P750" s="242">
        <f>O750*H750</f>
        <v>0</v>
      </c>
      <c r="Q750" s="242">
        <v>4E-05</v>
      </c>
      <c r="R750" s="242">
        <f>Q750*H750</f>
        <v>0.023767600000000003</v>
      </c>
      <c r="S750" s="242">
        <v>0.034</v>
      </c>
      <c r="T750" s="243">
        <f>S750*H750</f>
        <v>20.202460000000002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44" t="s">
        <v>328</v>
      </c>
      <c r="AT750" s="244" t="s">
        <v>324</v>
      </c>
      <c r="AU750" s="244" t="s">
        <v>83</v>
      </c>
      <c r="AY750" s="19" t="s">
        <v>322</v>
      </c>
      <c r="BE750" s="245">
        <f>IF(N750="základní",J750,0)</f>
        <v>0</v>
      </c>
      <c r="BF750" s="245">
        <f>IF(N750="snížená",J750,0)</f>
        <v>0</v>
      </c>
      <c r="BG750" s="245">
        <f>IF(N750="zákl. přenesená",J750,0)</f>
        <v>0</v>
      </c>
      <c r="BH750" s="245">
        <f>IF(N750="sníž. přenesená",J750,0)</f>
        <v>0</v>
      </c>
      <c r="BI750" s="245">
        <f>IF(N750="nulová",J750,0)</f>
        <v>0</v>
      </c>
      <c r="BJ750" s="19" t="s">
        <v>83</v>
      </c>
      <c r="BK750" s="245">
        <f>ROUND(I750*H750,2)</f>
        <v>0</v>
      </c>
      <c r="BL750" s="19" t="s">
        <v>328</v>
      </c>
      <c r="BM750" s="244" t="s">
        <v>1071</v>
      </c>
    </row>
    <row r="751" spans="1:47" s="2" customFormat="1" ht="12">
      <c r="A751" s="40"/>
      <c r="B751" s="41"/>
      <c r="C751" s="42"/>
      <c r="D751" s="246" t="s">
        <v>330</v>
      </c>
      <c r="E751" s="42"/>
      <c r="F751" s="247" t="s">
        <v>1072</v>
      </c>
      <c r="G751" s="42"/>
      <c r="H751" s="42"/>
      <c r="I751" s="150"/>
      <c r="J751" s="42"/>
      <c r="K751" s="42"/>
      <c r="L751" s="46"/>
      <c r="M751" s="248"/>
      <c r="N751" s="249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330</v>
      </c>
      <c r="AU751" s="19" t="s">
        <v>83</v>
      </c>
    </row>
    <row r="752" spans="1:51" s="15" customFormat="1" ht="12">
      <c r="A752" s="15"/>
      <c r="B752" s="283"/>
      <c r="C752" s="284"/>
      <c r="D752" s="246" t="s">
        <v>332</v>
      </c>
      <c r="E752" s="285" t="s">
        <v>19</v>
      </c>
      <c r="F752" s="286" t="s">
        <v>430</v>
      </c>
      <c r="G752" s="284"/>
      <c r="H752" s="285" t="s">
        <v>19</v>
      </c>
      <c r="I752" s="287"/>
      <c r="J752" s="284"/>
      <c r="K752" s="284"/>
      <c r="L752" s="288"/>
      <c r="M752" s="289"/>
      <c r="N752" s="290"/>
      <c r="O752" s="290"/>
      <c r="P752" s="290"/>
      <c r="Q752" s="290"/>
      <c r="R752" s="290"/>
      <c r="S752" s="290"/>
      <c r="T752" s="291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92" t="s">
        <v>332</v>
      </c>
      <c r="AU752" s="292" t="s">
        <v>83</v>
      </c>
      <c r="AV752" s="15" t="s">
        <v>77</v>
      </c>
      <c r="AW752" s="15" t="s">
        <v>32</v>
      </c>
      <c r="AX752" s="15" t="s">
        <v>70</v>
      </c>
      <c r="AY752" s="292" t="s">
        <v>322</v>
      </c>
    </row>
    <row r="753" spans="1:51" s="13" customFormat="1" ht="12">
      <c r="A753" s="13"/>
      <c r="B753" s="250"/>
      <c r="C753" s="251"/>
      <c r="D753" s="246" t="s">
        <v>332</v>
      </c>
      <c r="E753" s="252" t="s">
        <v>19</v>
      </c>
      <c r="F753" s="253" t="s">
        <v>997</v>
      </c>
      <c r="G753" s="251"/>
      <c r="H753" s="254">
        <v>4.82</v>
      </c>
      <c r="I753" s="255"/>
      <c r="J753" s="251"/>
      <c r="K753" s="251"/>
      <c r="L753" s="256"/>
      <c r="M753" s="257"/>
      <c r="N753" s="258"/>
      <c r="O753" s="258"/>
      <c r="P753" s="258"/>
      <c r="Q753" s="258"/>
      <c r="R753" s="258"/>
      <c r="S753" s="258"/>
      <c r="T753" s="25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0" t="s">
        <v>332</v>
      </c>
      <c r="AU753" s="260" t="s">
        <v>83</v>
      </c>
      <c r="AV753" s="13" t="s">
        <v>83</v>
      </c>
      <c r="AW753" s="13" t="s">
        <v>32</v>
      </c>
      <c r="AX753" s="13" t="s">
        <v>70</v>
      </c>
      <c r="AY753" s="260" t="s">
        <v>322</v>
      </c>
    </row>
    <row r="754" spans="1:51" s="13" customFormat="1" ht="12">
      <c r="A754" s="13"/>
      <c r="B754" s="250"/>
      <c r="C754" s="251"/>
      <c r="D754" s="246" t="s">
        <v>332</v>
      </c>
      <c r="E754" s="252" t="s">
        <v>19</v>
      </c>
      <c r="F754" s="253" t="s">
        <v>998</v>
      </c>
      <c r="G754" s="251"/>
      <c r="H754" s="254">
        <v>5.07</v>
      </c>
      <c r="I754" s="255"/>
      <c r="J754" s="251"/>
      <c r="K754" s="251"/>
      <c r="L754" s="256"/>
      <c r="M754" s="257"/>
      <c r="N754" s="258"/>
      <c r="O754" s="258"/>
      <c r="P754" s="258"/>
      <c r="Q754" s="258"/>
      <c r="R754" s="258"/>
      <c r="S754" s="258"/>
      <c r="T754" s="25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60" t="s">
        <v>332</v>
      </c>
      <c r="AU754" s="260" t="s">
        <v>83</v>
      </c>
      <c r="AV754" s="13" t="s">
        <v>83</v>
      </c>
      <c r="AW754" s="13" t="s">
        <v>32</v>
      </c>
      <c r="AX754" s="13" t="s">
        <v>70</v>
      </c>
      <c r="AY754" s="260" t="s">
        <v>322</v>
      </c>
    </row>
    <row r="755" spans="1:51" s="13" customFormat="1" ht="12">
      <c r="A755" s="13"/>
      <c r="B755" s="250"/>
      <c r="C755" s="251"/>
      <c r="D755" s="246" t="s">
        <v>332</v>
      </c>
      <c r="E755" s="252" t="s">
        <v>19</v>
      </c>
      <c r="F755" s="253" t="s">
        <v>999</v>
      </c>
      <c r="G755" s="251"/>
      <c r="H755" s="254">
        <v>15.32</v>
      </c>
      <c r="I755" s="255"/>
      <c r="J755" s="251"/>
      <c r="K755" s="251"/>
      <c r="L755" s="256"/>
      <c r="M755" s="257"/>
      <c r="N755" s="258"/>
      <c r="O755" s="258"/>
      <c r="P755" s="258"/>
      <c r="Q755" s="258"/>
      <c r="R755" s="258"/>
      <c r="S755" s="258"/>
      <c r="T755" s="25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60" t="s">
        <v>332</v>
      </c>
      <c r="AU755" s="260" t="s">
        <v>83</v>
      </c>
      <c r="AV755" s="13" t="s">
        <v>83</v>
      </c>
      <c r="AW755" s="13" t="s">
        <v>32</v>
      </c>
      <c r="AX755" s="13" t="s">
        <v>70</v>
      </c>
      <c r="AY755" s="260" t="s">
        <v>322</v>
      </c>
    </row>
    <row r="756" spans="1:51" s="13" customFormat="1" ht="12">
      <c r="A756" s="13"/>
      <c r="B756" s="250"/>
      <c r="C756" s="251"/>
      <c r="D756" s="246" t="s">
        <v>332</v>
      </c>
      <c r="E756" s="252" t="s">
        <v>19</v>
      </c>
      <c r="F756" s="253" t="s">
        <v>1000</v>
      </c>
      <c r="G756" s="251"/>
      <c r="H756" s="254">
        <v>45</v>
      </c>
      <c r="I756" s="255"/>
      <c r="J756" s="251"/>
      <c r="K756" s="251"/>
      <c r="L756" s="256"/>
      <c r="M756" s="257"/>
      <c r="N756" s="258"/>
      <c r="O756" s="258"/>
      <c r="P756" s="258"/>
      <c r="Q756" s="258"/>
      <c r="R756" s="258"/>
      <c r="S756" s="258"/>
      <c r="T756" s="25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0" t="s">
        <v>332</v>
      </c>
      <c r="AU756" s="260" t="s">
        <v>83</v>
      </c>
      <c r="AV756" s="13" t="s">
        <v>83</v>
      </c>
      <c r="AW756" s="13" t="s">
        <v>32</v>
      </c>
      <c r="AX756" s="13" t="s">
        <v>70</v>
      </c>
      <c r="AY756" s="260" t="s">
        <v>322</v>
      </c>
    </row>
    <row r="757" spans="1:51" s="16" customFormat="1" ht="12">
      <c r="A757" s="16"/>
      <c r="B757" s="293"/>
      <c r="C757" s="294"/>
      <c r="D757" s="246" t="s">
        <v>332</v>
      </c>
      <c r="E757" s="295" t="s">
        <v>19</v>
      </c>
      <c r="F757" s="296" t="s">
        <v>432</v>
      </c>
      <c r="G757" s="294"/>
      <c r="H757" s="297">
        <v>70.21</v>
      </c>
      <c r="I757" s="298"/>
      <c r="J757" s="294"/>
      <c r="K757" s="294"/>
      <c r="L757" s="299"/>
      <c r="M757" s="300"/>
      <c r="N757" s="301"/>
      <c r="O757" s="301"/>
      <c r="P757" s="301"/>
      <c r="Q757" s="301"/>
      <c r="R757" s="301"/>
      <c r="S757" s="301"/>
      <c r="T757" s="302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T757" s="303" t="s">
        <v>332</v>
      </c>
      <c r="AU757" s="303" t="s">
        <v>83</v>
      </c>
      <c r="AV757" s="16" t="s">
        <v>93</v>
      </c>
      <c r="AW757" s="16" t="s">
        <v>32</v>
      </c>
      <c r="AX757" s="16" t="s">
        <v>70</v>
      </c>
      <c r="AY757" s="303" t="s">
        <v>322</v>
      </c>
    </row>
    <row r="758" spans="1:51" s="15" customFormat="1" ht="12">
      <c r="A758" s="15"/>
      <c r="B758" s="283"/>
      <c r="C758" s="284"/>
      <c r="D758" s="246" t="s">
        <v>332</v>
      </c>
      <c r="E758" s="285" t="s">
        <v>19</v>
      </c>
      <c r="F758" s="286" t="s">
        <v>606</v>
      </c>
      <c r="G758" s="284"/>
      <c r="H758" s="285" t="s">
        <v>19</v>
      </c>
      <c r="I758" s="287"/>
      <c r="J758" s="284"/>
      <c r="K758" s="284"/>
      <c r="L758" s="288"/>
      <c r="M758" s="289"/>
      <c r="N758" s="290"/>
      <c r="O758" s="290"/>
      <c r="P758" s="290"/>
      <c r="Q758" s="290"/>
      <c r="R758" s="290"/>
      <c r="S758" s="290"/>
      <c r="T758" s="291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92" t="s">
        <v>332</v>
      </c>
      <c r="AU758" s="292" t="s">
        <v>83</v>
      </c>
      <c r="AV758" s="15" t="s">
        <v>77</v>
      </c>
      <c r="AW758" s="15" t="s">
        <v>32</v>
      </c>
      <c r="AX758" s="15" t="s">
        <v>70</v>
      </c>
      <c r="AY758" s="292" t="s">
        <v>322</v>
      </c>
    </row>
    <row r="759" spans="1:51" s="13" customFormat="1" ht="12">
      <c r="A759" s="13"/>
      <c r="B759" s="250"/>
      <c r="C759" s="251"/>
      <c r="D759" s="246" t="s">
        <v>332</v>
      </c>
      <c r="E759" s="252" t="s">
        <v>19</v>
      </c>
      <c r="F759" s="253" t="s">
        <v>1001</v>
      </c>
      <c r="G759" s="251"/>
      <c r="H759" s="254">
        <v>10.2</v>
      </c>
      <c r="I759" s="255"/>
      <c r="J759" s="251"/>
      <c r="K759" s="251"/>
      <c r="L759" s="256"/>
      <c r="M759" s="257"/>
      <c r="N759" s="258"/>
      <c r="O759" s="258"/>
      <c r="P759" s="258"/>
      <c r="Q759" s="258"/>
      <c r="R759" s="258"/>
      <c r="S759" s="258"/>
      <c r="T759" s="25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0" t="s">
        <v>332</v>
      </c>
      <c r="AU759" s="260" t="s">
        <v>83</v>
      </c>
      <c r="AV759" s="13" t="s">
        <v>83</v>
      </c>
      <c r="AW759" s="13" t="s">
        <v>32</v>
      </c>
      <c r="AX759" s="13" t="s">
        <v>70</v>
      </c>
      <c r="AY759" s="260" t="s">
        <v>322</v>
      </c>
    </row>
    <row r="760" spans="1:51" s="13" customFormat="1" ht="12">
      <c r="A760" s="13"/>
      <c r="B760" s="250"/>
      <c r="C760" s="251"/>
      <c r="D760" s="246" t="s">
        <v>332</v>
      </c>
      <c r="E760" s="252" t="s">
        <v>19</v>
      </c>
      <c r="F760" s="253" t="s">
        <v>1002</v>
      </c>
      <c r="G760" s="251"/>
      <c r="H760" s="254">
        <v>36.3</v>
      </c>
      <c r="I760" s="255"/>
      <c r="J760" s="251"/>
      <c r="K760" s="251"/>
      <c r="L760" s="256"/>
      <c r="M760" s="257"/>
      <c r="N760" s="258"/>
      <c r="O760" s="258"/>
      <c r="P760" s="258"/>
      <c r="Q760" s="258"/>
      <c r="R760" s="258"/>
      <c r="S760" s="258"/>
      <c r="T760" s="259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60" t="s">
        <v>332</v>
      </c>
      <c r="AU760" s="260" t="s">
        <v>83</v>
      </c>
      <c r="AV760" s="13" t="s">
        <v>83</v>
      </c>
      <c r="AW760" s="13" t="s">
        <v>32</v>
      </c>
      <c r="AX760" s="13" t="s">
        <v>70</v>
      </c>
      <c r="AY760" s="260" t="s">
        <v>322</v>
      </c>
    </row>
    <row r="761" spans="1:51" s="13" customFormat="1" ht="12">
      <c r="A761" s="13"/>
      <c r="B761" s="250"/>
      <c r="C761" s="251"/>
      <c r="D761" s="246" t="s">
        <v>332</v>
      </c>
      <c r="E761" s="252" t="s">
        <v>19</v>
      </c>
      <c r="F761" s="253" t="s">
        <v>1003</v>
      </c>
      <c r="G761" s="251"/>
      <c r="H761" s="254">
        <v>1.16</v>
      </c>
      <c r="I761" s="255"/>
      <c r="J761" s="251"/>
      <c r="K761" s="251"/>
      <c r="L761" s="256"/>
      <c r="M761" s="257"/>
      <c r="N761" s="258"/>
      <c r="O761" s="258"/>
      <c r="P761" s="258"/>
      <c r="Q761" s="258"/>
      <c r="R761" s="258"/>
      <c r="S761" s="258"/>
      <c r="T761" s="259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60" t="s">
        <v>332</v>
      </c>
      <c r="AU761" s="260" t="s">
        <v>83</v>
      </c>
      <c r="AV761" s="13" t="s">
        <v>83</v>
      </c>
      <c r="AW761" s="13" t="s">
        <v>32</v>
      </c>
      <c r="AX761" s="13" t="s">
        <v>70</v>
      </c>
      <c r="AY761" s="260" t="s">
        <v>322</v>
      </c>
    </row>
    <row r="762" spans="1:51" s="13" customFormat="1" ht="12">
      <c r="A762" s="13"/>
      <c r="B762" s="250"/>
      <c r="C762" s="251"/>
      <c r="D762" s="246" t="s">
        <v>332</v>
      </c>
      <c r="E762" s="252" t="s">
        <v>19</v>
      </c>
      <c r="F762" s="253" t="s">
        <v>1004</v>
      </c>
      <c r="G762" s="251"/>
      <c r="H762" s="254">
        <v>1.43</v>
      </c>
      <c r="I762" s="255"/>
      <c r="J762" s="251"/>
      <c r="K762" s="251"/>
      <c r="L762" s="256"/>
      <c r="M762" s="257"/>
      <c r="N762" s="258"/>
      <c r="O762" s="258"/>
      <c r="P762" s="258"/>
      <c r="Q762" s="258"/>
      <c r="R762" s="258"/>
      <c r="S762" s="258"/>
      <c r="T762" s="25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0" t="s">
        <v>332</v>
      </c>
      <c r="AU762" s="260" t="s">
        <v>83</v>
      </c>
      <c r="AV762" s="13" t="s">
        <v>83</v>
      </c>
      <c r="AW762" s="13" t="s">
        <v>32</v>
      </c>
      <c r="AX762" s="13" t="s">
        <v>70</v>
      </c>
      <c r="AY762" s="260" t="s">
        <v>322</v>
      </c>
    </row>
    <row r="763" spans="1:51" s="13" customFormat="1" ht="12">
      <c r="A763" s="13"/>
      <c r="B763" s="250"/>
      <c r="C763" s="251"/>
      <c r="D763" s="246" t="s">
        <v>332</v>
      </c>
      <c r="E763" s="252" t="s">
        <v>19</v>
      </c>
      <c r="F763" s="253" t="s">
        <v>1005</v>
      </c>
      <c r="G763" s="251"/>
      <c r="H763" s="254">
        <v>7.2</v>
      </c>
      <c r="I763" s="255"/>
      <c r="J763" s="251"/>
      <c r="K763" s="251"/>
      <c r="L763" s="256"/>
      <c r="M763" s="257"/>
      <c r="N763" s="258"/>
      <c r="O763" s="258"/>
      <c r="P763" s="258"/>
      <c r="Q763" s="258"/>
      <c r="R763" s="258"/>
      <c r="S763" s="258"/>
      <c r="T763" s="25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0" t="s">
        <v>332</v>
      </c>
      <c r="AU763" s="260" t="s">
        <v>83</v>
      </c>
      <c r="AV763" s="13" t="s">
        <v>83</v>
      </c>
      <c r="AW763" s="13" t="s">
        <v>32</v>
      </c>
      <c r="AX763" s="13" t="s">
        <v>70</v>
      </c>
      <c r="AY763" s="260" t="s">
        <v>322</v>
      </c>
    </row>
    <row r="764" spans="1:51" s="15" customFormat="1" ht="12">
      <c r="A764" s="15"/>
      <c r="B764" s="283"/>
      <c r="C764" s="284"/>
      <c r="D764" s="246" t="s">
        <v>332</v>
      </c>
      <c r="E764" s="285" t="s">
        <v>19</v>
      </c>
      <c r="F764" s="286" t="s">
        <v>611</v>
      </c>
      <c r="G764" s="284"/>
      <c r="H764" s="285" t="s">
        <v>19</v>
      </c>
      <c r="I764" s="287"/>
      <c r="J764" s="284"/>
      <c r="K764" s="284"/>
      <c r="L764" s="288"/>
      <c r="M764" s="289"/>
      <c r="N764" s="290"/>
      <c r="O764" s="290"/>
      <c r="P764" s="290"/>
      <c r="Q764" s="290"/>
      <c r="R764" s="290"/>
      <c r="S764" s="290"/>
      <c r="T764" s="291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T764" s="292" t="s">
        <v>332</v>
      </c>
      <c r="AU764" s="292" t="s">
        <v>83</v>
      </c>
      <c r="AV764" s="15" t="s">
        <v>77</v>
      </c>
      <c r="AW764" s="15" t="s">
        <v>32</v>
      </c>
      <c r="AX764" s="15" t="s">
        <v>70</v>
      </c>
      <c r="AY764" s="292" t="s">
        <v>322</v>
      </c>
    </row>
    <row r="765" spans="1:51" s="13" customFormat="1" ht="12">
      <c r="A765" s="13"/>
      <c r="B765" s="250"/>
      <c r="C765" s="251"/>
      <c r="D765" s="246" t="s">
        <v>332</v>
      </c>
      <c r="E765" s="252" t="s">
        <v>19</v>
      </c>
      <c r="F765" s="253" t="s">
        <v>1006</v>
      </c>
      <c r="G765" s="251"/>
      <c r="H765" s="254">
        <v>2.9</v>
      </c>
      <c r="I765" s="255"/>
      <c r="J765" s="251"/>
      <c r="K765" s="251"/>
      <c r="L765" s="256"/>
      <c r="M765" s="257"/>
      <c r="N765" s="258"/>
      <c r="O765" s="258"/>
      <c r="P765" s="258"/>
      <c r="Q765" s="258"/>
      <c r="R765" s="258"/>
      <c r="S765" s="258"/>
      <c r="T765" s="25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60" t="s">
        <v>332</v>
      </c>
      <c r="AU765" s="260" t="s">
        <v>83</v>
      </c>
      <c r="AV765" s="13" t="s">
        <v>83</v>
      </c>
      <c r="AW765" s="13" t="s">
        <v>32</v>
      </c>
      <c r="AX765" s="13" t="s">
        <v>70</v>
      </c>
      <c r="AY765" s="260" t="s">
        <v>322</v>
      </c>
    </row>
    <row r="766" spans="1:51" s="13" customFormat="1" ht="12">
      <c r="A766" s="13"/>
      <c r="B766" s="250"/>
      <c r="C766" s="251"/>
      <c r="D766" s="246" t="s">
        <v>332</v>
      </c>
      <c r="E766" s="252" t="s">
        <v>19</v>
      </c>
      <c r="F766" s="253" t="s">
        <v>1007</v>
      </c>
      <c r="G766" s="251"/>
      <c r="H766" s="254">
        <v>12.2</v>
      </c>
      <c r="I766" s="255"/>
      <c r="J766" s="251"/>
      <c r="K766" s="251"/>
      <c r="L766" s="256"/>
      <c r="M766" s="257"/>
      <c r="N766" s="258"/>
      <c r="O766" s="258"/>
      <c r="P766" s="258"/>
      <c r="Q766" s="258"/>
      <c r="R766" s="258"/>
      <c r="S766" s="258"/>
      <c r="T766" s="259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0" t="s">
        <v>332</v>
      </c>
      <c r="AU766" s="260" t="s">
        <v>83</v>
      </c>
      <c r="AV766" s="13" t="s">
        <v>83</v>
      </c>
      <c r="AW766" s="13" t="s">
        <v>32</v>
      </c>
      <c r="AX766" s="13" t="s">
        <v>70</v>
      </c>
      <c r="AY766" s="260" t="s">
        <v>322</v>
      </c>
    </row>
    <row r="767" spans="1:51" s="13" customFormat="1" ht="12">
      <c r="A767" s="13"/>
      <c r="B767" s="250"/>
      <c r="C767" s="251"/>
      <c r="D767" s="246" t="s">
        <v>332</v>
      </c>
      <c r="E767" s="252" t="s">
        <v>19</v>
      </c>
      <c r="F767" s="253" t="s">
        <v>1008</v>
      </c>
      <c r="G767" s="251"/>
      <c r="H767" s="254">
        <v>20.2</v>
      </c>
      <c r="I767" s="255"/>
      <c r="J767" s="251"/>
      <c r="K767" s="251"/>
      <c r="L767" s="256"/>
      <c r="M767" s="257"/>
      <c r="N767" s="258"/>
      <c r="O767" s="258"/>
      <c r="P767" s="258"/>
      <c r="Q767" s="258"/>
      <c r="R767" s="258"/>
      <c r="S767" s="258"/>
      <c r="T767" s="25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0" t="s">
        <v>332</v>
      </c>
      <c r="AU767" s="260" t="s">
        <v>83</v>
      </c>
      <c r="AV767" s="13" t="s">
        <v>83</v>
      </c>
      <c r="AW767" s="13" t="s">
        <v>32</v>
      </c>
      <c r="AX767" s="13" t="s">
        <v>70</v>
      </c>
      <c r="AY767" s="260" t="s">
        <v>322</v>
      </c>
    </row>
    <row r="768" spans="1:51" s="13" customFormat="1" ht="12">
      <c r="A768" s="13"/>
      <c r="B768" s="250"/>
      <c r="C768" s="251"/>
      <c r="D768" s="246" t="s">
        <v>332</v>
      </c>
      <c r="E768" s="252" t="s">
        <v>19</v>
      </c>
      <c r="F768" s="253" t="s">
        <v>1009</v>
      </c>
      <c r="G768" s="251"/>
      <c r="H768" s="254">
        <v>4.1</v>
      </c>
      <c r="I768" s="255"/>
      <c r="J768" s="251"/>
      <c r="K768" s="251"/>
      <c r="L768" s="256"/>
      <c r="M768" s="257"/>
      <c r="N768" s="258"/>
      <c r="O768" s="258"/>
      <c r="P768" s="258"/>
      <c r="Q768" s="258"/>
      <c r="R768" s="258"/>
      <c r="S768" s="258"/>
      <c r="T768" s="25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0" t="s">
        <v>332</v>
      </c>
      <c r="AU768" s="260" t="s">
        <v>83</v>
      </c>
      <c r="AV768" s="13" t="s">
        <v>83</v>
      </c>
      <c r="AW768" s="13" t="s">
        <v>32</v>
      </c>
      <c r="AX768" s="13" t="s">
        <v>70</v>
      </c>
      <c r="AY768" s="260" t="s">
        <v>322</v>
      </c>
    </row>
    <row r="769" spans="1:51" s="13" customFormat="1" ht="12">
      <c r="A769" s="13"/>
      <c r="B769" s="250"/>
      <c r="C769" s="251"/>
      <c r="D769" s="246" t="s">
        <v>332</v>
      </c>
      <c r="E769" s="252" t="s">
        <v>19</v>
      </c>
      <c r="F769" s="253" t="s">
        <v>1010</v>
      </c>
      <c r="G769" s="251"/>
      <c r="H769" s="254">
        <v>3.5</v>
      </c>
      <c r="I769" s="255"/>
      <c r="J769" s="251"/>
      <c r="K769" s="251"/>
      <c r="L769" s="256"/>
      <c r="M769" s="257"/>
      <c r="N769" s="258"/>
      <c r="O769" s="258"/>
      <c r="P769" s="258"/>
      <c r="Q769" s="258"/>
      <c r="R769" s="258"/>
      <c r="S769" s="258"/>
      <c r="T769" s="25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0" t="s">
        <v>332</v>
      </c>
      <c r="AU769" s="260" t="s">
        <v>83</v>
      </c>
      <c r="AV769" s="13" t="s">
        <v>83</v>
      </c>
      <c r="AW769" s="13" t="s">
        <v>32</v>
      </c>
      <c r="AX769" s="13" t="s">
        <v>70</v>
      </c>
      <c r="AY769" s="260" t="s">
        <v>322</v>
      </c>
    </row>
    <row r="770" spans="1:51" s="15" customFormat="1" ht="12">
      <c r="A770" s="15"/>
      <c r="B770" s="283"/>
      <c r="C770" s="284"/>
      <c r="D770" s="246" t="s">
        <v>332</v>
      </c>
      <c r="E770" s="285" t="s">
        <v>19</v>
      </c>
      <c r="F770" s="286" t="s">
        <v>617</v>
      </c>
      <c r="G770" s="284"/>
      <c r="H770" s="285" t="s">
        <v>19</v>
      </c>
      <c r="I770" s="287"/>
      <c r="J770" s="284"/>
      <c r="K770" s="284"/>
      <c r="L770" s="288"/>
      <c r="M770" s="289"/>
      <c r="N770" s="290"/>
      <c r="O770" s="290"/>
      <c r="P770" s="290"/>
      <c r="Q770" s="290"/>
      <c r="R770" s="290"/>
      <c r="S770" s="290"/>
      <c r="T770" s="291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92" t="s">
        <v>332</v>
      </c>
      <c r="AU770" s="292" t="s">
        <v>83</v>
      </c>
      <c r="AV770" s="15" t="s">
        <v>77</v>
      </c>
      <c r="AW770" s="15" t="s">
        <v>32</v>
      </c>
      <c r="AX770" s="15" t="s">
        <v>70</v>
      </c>
      <c r="AY770" s="292" t="s">
        <v>322</v>
      </c>
    </row>
    <row r="771" spans="1:51" s="13" customFormat="1" ht="12">
      <c r="A771" s="13"/>
      <c r="B771" s="250"/>
      <c r="C771" s="251"/>
      <c r="D771" s="246" t="s">
        <v>332</v>
      </c>
      <c r="E771" s="252" t="s">
        <v>19</v>
      </c>
      <c r="F771" s="253" t="s">
        <v>1011</v>
      </c>
      <c r="G771" s="251"/>
      <c r="H771" s="254">
        <v>3.9</v>
      </c>
      <c r="I771" s="255"/>
      <c r="J771" s="251"/>
      <c r="K771" s="251"/>
      <c r="L771" s="256"/>
      <c r="M771" s="257"/>
      <c r="N771" s="258"/>
      <c r="O771" s="258"/>
      <c r="P771" s="258"/>
      <c r="Q771" s="258"/>
      <c r="R771" s="258"/>
      <c r="S771" s="258"/>
      <c r="T771" s="25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0" t="s">
        <v>332</v>
      </c>
      <c r="AU771" s="260" t="s">
        <v>83</v>
      </c>
      <c r="AV771" s="13" t="s">
        <v>83</v>
      </c>
      <c r="AW771" s="13" t="s">
        <v>32</v>
      </c>
      <c r="AX771" s="13" t="s">
        <v>70</v>
      </c>
      <c r="AY771" s="260" t="s">
        <v>322</v>
      </c>
    </row>
    <row r="772" spans="1:51" s="13" customFormat="1" ht="12">
      <c r="A772" s="13"/>
      <c r="B772" s="250"/>
      <c r="C772" s="251"/>
      <c r="D772" s="246" t="s">
        <v>332</v>
      </c>
      <c r="E772" s="252" t="s">
        <v>19</v>
      </c>
      <c r="F772" s="253" t="s">
        <v>1012</v>
      </c>
      <c r="G772" s="251"/>
      <c r="H772" s="254">
        <v>6.9</v>
      </c>
      <c r="I772" s="255"/>
      <c r="J772" s="251"/>
      <c r="K772" s="251"/>
      <c r="L772" s="256"/>
      <c r="M772" s="257"/>
      <c r="N772" s="258"/>
      <c r="O772" s="258"/>
      <c r="P772" s="258"/>
      <c r="Q772" s="258"/>
      <c r="R772" s="258"/>
      <c r="S772" s="258"/>
      <c r="T772" s="259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60" t="s">
        <v>332</v>
      </c>
      <c r="AU772" s="260" t="s">
        <v>83</v>
      </c>
      <c r="AV772" s="13" t="s">
        <v>83</v>
      </c>
      <c r="AW772" s="13" t="s">
        <v>32</v>
      </c>
      <c r="AX772" s="13" t="s">
        <v>70</v>
      </c>
      <c r="AY772" s="260" t="s">
        <v>322</v>
      </c>
    </row>
    <row r="773" spans="1:51" s="13" customFormat="1" ht="12">
      <c r="A773" s="13"/>
      <c r="B773" s="250"/>
      <c r="C773" s="251"/>
      <c r="D773" s="246" t="s">
        <v>332</v>
      </c>
      <c r="E773" s="252" t="s">
        <v>19</v>
      </c>
      <c r="F773" s="253" t="s">
        <v>1013</v>
      </c>
      <c r="G773" s="251"/>
      <c r="H773" s="254">
        <v>3.8</v>
      </c>
      <c r="I773" s="255"/>
      <c r="J773" s="251"/>
      <c r="K773" s="251"/>
      <c r="L773" s="256"/>
      <c r="M773" s="257"/>
      <c r="N773" s="258"/>
      <c r="O773" s="258"/>
      <c r="P773" s="258"/>
      <c r="Q773" s="258"/>
      <c r="R773" s="258"/>
      <c r="S773" s="258"/>
      <c r="T773" s="25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0" t="s">
        <v>332</v>
      </c>
      <c r="AU773" s="260" t="s">
        <v>83</v>
      </c>
      <c r="AV773" s="13" t="s">
        <v>83</v>
      </c>
      <c r="AW773" s="13" t="s">
        <v>32</v>
      </c>
      <c r="AX773" s="13" t="s">
        <v>70</v>
      </c>
      <c r="AY773" s="260" t="s">
        <v>322</v>
      </c>
    </row>
    <row r="774" spans="1:51" s="13" customFormat="1" ht="12">
      <c r="A774" s="13"/>
      <c r="B774" s="250"/>
      <c r="C774" s="251"/>
      <c r="D774" s="246" t="s">
        <v>332</v>
      </c>
      <c r="E774" s="252" t="s">
        <v>19</v>
      </c>
      <c r="F774" s="253" t="s">
        <v>1014</v>
      </c>
      <c r="G774" s="251"/>
      <c r="H774" s="254">
        <v>24.2</v>
      </c>
      <c r="I774" s="255"/>
      <c r="J774" s="251"/>
      <c r="K774" s="251"/>
      <c r="L774" s="256"/>
      <c r="M774" s="257"/>
      <c r="N774" s="258"/>
      <c r="O774" s="258"/>
      <c r="P774" s="258"/>
      <c r="Q774" s="258"/>
      <c r="R774" s="258"/>
      <c r="S774" s="258"/>
      <c r="T774" s="259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0" t="s">
        <v>332</v>
      </c>
      <c r="AU774" s="260" t="s">
        <v>83</v>
      </c>
      <c r="AV774" s="13" t="s">
        <v>83</v>
      </c>
      <c r="AW774" s="13" t="s">
        <v>32</v>
      </c>
      <c r="AX774" s="13" t="s">
        <v>70</v>
      </c>
      <c r="AY774" s="260" t="s">
        <v>322</v>
      </c>
    </row>
    <row r="775" spans="1:51" s="15" customFormat="1" ht="12">
      <c r="A775" s="15"/>
      <c r="B775" s="283"/>
      <c r="C775" s="284"/>
      <c r="D775" s="246" t="s">
        <v>332</v>
      </c>
      <c r="E775" s="285" t="s">
        <v>19</v>
      </c>
      <c r="F775" s="286" t="s">
        <v>622</v>
      </c>
      <c r="G775" s="284"/>
      <c r="H775" s="285" t="s">
        <v>19</v>
      </c>
      <c r="I775" s="287"/>
      <c r="J775" s="284"/>
      <c r="K775" s="284"/>
      <c r="L775" s="288"/>
      <c r="M775" s="289"/>
      <c r="N775" s="290"/>
      <c r="O775" s="290"/>
      <c r="P775" s="290"/>
      <c r="Q775" s="290"/>
      <c r="R775" s="290"/>
      <c r="S775" s="290"/>
      <c r="T775" s="291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92" t="s">
        <v>332</v>
      </c>
      <c r="AU775" s="292" t="s">
        <v>83</v>
      </c>
      <c r="AV775" s="15" t="s">
        <v>77</v>
      </c>
      <c r="AW775" s="15" t="s">
        <v>32</v>
      </c>
      <c r="AX775" s="15" t="s">
        <v>70</v>
      </c>
      <c r="AY775" s="292" t="s">
        <v>322</v>
      </c>
    </row>
    <row r="776" spans="1:51" s="13" customFormat="1" ht="12">
      <c r="A776" s="13"/>
      <c r="B776" s="250"/>
      <c r="C776" s="251"/>
      <c r="D776" s="246" t="s">
        <v>332</v>
      </c>
      <c r="E776" s="252" t="s">
        <v>19</v>
      </c>
      <c r="F776" s="253" t="s">
        <v>1015</v>
      </c>
      <c r="G776" s="251"/>
      <c r="H776" s="254">
        <v>4.1</v>
      </c>
      <c r="I776" s="255"/>
      <c r="J776" s="251"/>
      <c r="K776" s="251"/>
      <c r="L776" s="256"/>
      <c r="M776" s="257"/>
      <c r="N776" s="258"/>
      <c r="O776" s="258"/>
      <c r="P776" s="258"/>
      <c r="Q776" s="258"/>
      <c r="R776" s="258"/>
      <c r="S776" s="258"/>
      <c r="T776" s="259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60" t="s">
        <v>332</v>
      </c>
      <c r="AU776" s="260" t="s">
        <v>83</v>
      </c>
      <c r="AV776" s="13" t="s">
        <v>83</v>
      </c>
      <c r="AW776" s="13" t="s">
        <v>32</v>
      </c>
      <c r="AX776" s="13" t="s">
        <v>70</v>
      </c>
      <c r="AY776" s="260" t="s">
        <v>322</v>
      </c>
    </row>
    <row r="777" spans="1:51" s="13" customFormat="1" ht="12">
      <c r="A777" s="13"/>
      <c r="B777" s="250"/>
      <c r="C777" s="251"/>
      <c r="D777" s="246" t="s">
        <v>332</v>
      </c>
      <c r="E777" s="252" t="s">
        <v>19</v>
      </c>
      <c r="F777" s="253" t="s">
        <v>1016</v>
      </c>
      <c r="G777" s="251"/>
      <c r="H777" s="254">
        <v>7.1</v>
      </c>
      <c r="I777" s="255"/>
      <c r="J777" s="251"/>
      <c r="K777" s="251"/>
      <c r="L777" s="256"/>
      <c r="M777" s="257"/>
      <c r="N777" s="258"/>
      <c r="O777" s="258"/>
      <c r="P777" s="258"/>
      <c r="Q777" s="258"/>
      <c r="R777" s="258"/>
      <c r="S777" s="258"/>
      <c r="T777" s="25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60" t="s">
        <v>332</v>
      </c>
      <c r="AU777" s="260" t="s">
        <v>83</v>
      </c>
      <c r="AV777" s="13" t="s">
        <v>83</v>
      </c>
      <c r="AW777" s="13" t="s">
        <v>32</v>
      </c>
      <c r="AX777" s="13" t="s">
        <v>70</v>
      </c>
      <c r="AY777" s="260" t="s">
        <v>322</v>
      </c>
    </row>
    <row r="778" spans="1:51" s="13" customFormat="1" ht="12">
      <c r="A778" s="13"/>
      <c r="B778" s="250"/>
      <c r="C778" s="251"/>
      <c r="D778" s="246" t="s">
        <v>332</v>
      </c>
      <c r="E778" s="252" t="s">
        <v>19</v>
      </c>
      <c r="F778" s="253" t="s">
        <v>1017</v>
      </c>
      <c r="G778" s="251"/>
      <c r="H778" s="254">
        <v>3.5</v>
      </c>
      <c r="I778" s="255"/>
      <c r="J778" s="251"/>
      <c r="K778" s="251"/>
      <c r="L778" s="256"/>
      <c r="M778" s="257"/>
      <c r="N778" s="258"/>
      <c r="O778" s="258"/>
      <c r="P778" s="258"/>
      <c r="Q778" s="258"/>
      <c r="R778" s="258"/>
      <c r="S778" s="258"/>
      <c r="T778" s="25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0" t="s">
        <v>332</v>
      </c>
      <c r="AU778" s="260" t="s">
        <v>83</v>
      </c>
      <c r="AV778" s="13" t="s">
        <v>83</v>
      </c>
      <c r="AW778" s="13" t="s">
        <v>32</v>
      </c>
      <c r="AX778" s="13" t="s">
        <v>70</v>
      </c>
      <c r="AY778" s="260" t="s">
        <v>322</v>
      </c>
    </row>
    <row r="779" spans="1:51" s="13" customFormat="1" ht="12">
      <c r="A779" s="13"/>
      <c r="B779" s="250"/>
      <c r="C779" s="251"/>
      <c r="D779" s="246" t="s">
        <v>332</v>
      </c>
      <c r="E779" s="252" t="s">
        <v>19</v>
      </c>
      <c r="F779" s="253" t="s">
        <v>1018</v>
      </c>
      <c r="G779" s="251"/>
      <c r="H779" s="254">
        <v>23.5</v>
      </c>
      <c r="I779" s="255"/>
      <c r="J779" s="251"/>
      <c r="K779" s="251"/>
      <c r="L779" s="256"/>
      <c r="M779" s="257"/>
      <c r="N779" s="258"/>
      <c r="O779" s="258"/>
      <c r="P779" s="258"/>
      <c r="Q779" s="258"/>
      <c r="R779" s="258"/>
      <c r="S779" s="258"/>
      <c r="T779" s="25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60" t="s">
        <v>332</v>
      </c>
      <c r="AU779" s="260" t="s">
        <v>83</v>
      </c>
      <c r="AV779" s="13" t="s">
        <v>83</v>
      </c>
      <c r="AW779" s="13" t="s">
        <v>32</v>
      </c>
      <c r="AX779" s="13" t="s">
        <v>70</v>
      </c>
      <c r="AY779" s="260" t="s">
        <v>322</v>
      </c>
    </row>
    <row r="780" spans="1:51" s="16" customFormat="1" ht="12">
      <c r="A780" s="16"/>
      <c r="B780" s="293"/>
      <c r="C780" s="294"/>
      <c r="D780" s="246" t="s">
        <v>332</v>
      </c>
      <c r="E780" s="295" t="s">
        <v>19</v>
      </c>
      <c r="F780" s="296" t="s">
        <v>439</v>
      </c>
      <c r="G780" s="294"/>
      <c r="H780" s="297">
        <v>176.19</v>
      </c>
      <c r="I780" s="298"/>
      <c r="J780" s="294"/>
      <c r="K780" s="294"/>
      <c r="L780" s="299"/>
      <c r="M780" s="300"/>
      <c r="N780" s="301"/>
      <c r="O780" s="301"/>
      <c r="P780" s="301"/>
      <c r="Q780" s="301"/>
      <c r="R780" s="301"/>
      <c r="S780" s="301"/>
      <c r="T780" s="302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T780" s="303" t="s">
        <v>332</v>
      </c>
      <c r="AU780" s="303" t="s">
        <v>83</v>
      </c>
      <c r="AV780" s="16" t="s">
        <v>93</v>
      </c>
      <c r="AW780" s="16" t="s">
        <v>32</v>
      </c>
      <c r="AX780" s="16" t="s">
        <v>70</v>
      </c>
      <c r="AY780" s="303" t="s">
        <v>322</v>
      </c>
    </row>
    <row r="781" spans="1:51" s="15" customFormat="1" ht="12">
      <c r="A781" s="15"/>
      <c r="B781" s="283"/>
      <c r="C781" s="284"/>
      <c r="D781" s="246" t="s">
        <v>332</v>
      </c>
      <c r="E781" s="285" t="s">
        <v>19</v>
      </c>
      <c r="F781" s="286" t="s">
        <v>627</v>
      </c>
      <c r="G781" s="284"/>
      <c r="H781" s="285" t="s">
        <v>19</v>
      </c>
      <c r="I781" s="287"/>
      <c r="J781" s="284"/>
      <c r="K781" s="284"/>
      <c r="L781" s="288"/>
      <c r="M781" s="289"/>
      <c r="N781" s="290"/>
      <c r="O781" s="290"/>
      <c r="P781" s="290"/>
      <c r="Q781" s="290"/>
      <c r="R781" s="290"/>
      <c r="S781" s="290"/>
      <c r="T781" s="291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92" t="s">
        <v>332</v>
      </c>
      <c r="AU781" s="292" t="s">
        <v>83</v>
      </c>
      <c r="AV781" s="15" t="s">
        <v>77</v>
      </c>
      <c r="AW781" s="15" t="s">
        <v>32</v>
      </c>
      <c r="AX781" s="15" t="s">
        <v>70</v>
      </c>
      <c r="AY781" s="292" t="s">
        <v>322</v>
      </c>
    </row>
    <row r="782" spans="1:51" s="13" customFormat="1" ht="12">
      <c r="A782" s="13"/>
      <c r="B782" s="250"/>
      <c r="C782" s="251"/>
      <c r="D782" s="246" t="s">
        <v>332</v>
      </c>
      <c r="E782" s="252" t="s">
        <v>19</v>
      </c>
      <c r="F782" s="253" t="s">
        <v>1019</v>
      </c>
      <c r="G782" s="251"/>
      <c r="H782" s="254">
        <v>10.7</v>
      </c>
      <c r="I782" s="255"/>
      <c r="J782" s="251"/>
      <c r="K782" s="251"/>
      <c r="L782" s="256"/>
      <c r="M782" s="257"/>
      <c r="N782" s="258"/>
      <c r="O782" s="258"/>
      <c r="P782" s="258"/>
      <c r="Q782" s="258"/>
      <c r="R782" s="258"/>
      <c r="S782" s="258"/>
      <c r="T782" s="259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60" t="s">
        <v>332</v>
      </c>
      <c r="AU782" s="260" t="s">
        <v>83</v>
      </c>
      <c r="AV782" s="13" t="s">
        <v>83</v>
      </c>
      <c r="AW782" s="13" t="s">
        <v>32</v>
      </c>
      <c r="AX782" s="13" t="s">
        <v>70</v>
      </c>
      <c r="AY782" s="260" t="s">
        <v>322</v>
      </c>
    </row>
    <row r="783" spans="1:51" s="13" customFormat="1" ht="12">
      <c r="A783" s="13"/>
      <c r="B783" s="250"/>
      <c r="C783" s="251"/>
      <c r="D783" s="246" t="s">
        <v>332</v>
      </c>
      <c r="E783" s="252" t="s">
        <v>19</v>
      </c>
      <c r="F783" s="253" t="s">
        <v>1020</v>
      </c>
      <c r="G783" s="251"/>
      <c r="H783" s="254">
        <v>1.21</v>
      </c>
      <c r="I783" s="255"/>
      <c r="J783" s="251"/>
      <c r="K783" s="251"/>
      <c r="L783" s="256"/>
      <c r="M783" s="257"/>
      <c r="N783" s="258"/>
      <c r="O783" s="258"/>
      <c r="P783" s="258"/>
      <c r="Q783" s="258"/>
      <c r="R783" s="258"/>
      <c r="S783" s="258"/>
      <c r="T783" s="25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60" t="s">
        <v>332</v>
      </c>
      <c r="AU783" s="260" t="s">
        <v>83</v>
      </c>
      <c r="AV783" s="13" t="s">
        <v>83</v>
      </c>
      <c r="AW783" s="13" t="s">
        <v>32</v>
      </c>
      <c r="AX783" s="13" t="s">
        <v>70</v>
      </c>
      <c r="AY783" s="260" t="s">
        <v>322</v>
      </c>
    </row>
    <row r="784" spans="1:51" s="13" customFormat="1" ht="12">
      <c r="A784" s="13"/>
      <c r="B784" s="250"/>
      <c r="C784" s="251"/>
      <c r="D784" s="246" t="s">
        <v>332</v>
      </c>
      <c r="E784" s="252" t="s">
        <v>19</v>
      </c>
      <c r="F784" s="253" t="s">
        <v>1021</v>
      </c>
      <c r="G784" s="251"/>
      <c r="H784" s="254">
        <v>1.4</v>
      </c>
      <c r="I784" s="255"/>
      <c r="J784" s="251"/>
      <c r="K784" s="251"/>
      <c r="L784" s="256"/>
      <c r="M784" s="257"/>
      <c r="N784" s="258"/>
      <c r="O784" s="258"/>
      <c r="P784" s="258"/>
      <c r="Q784" s="258"/>
      <c r="R784" s="258"/>
      <c r="S784" s="258"/>
      <c r="T784" s="25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0" t="s">
        <v>332</v>
      </c>
      <c r="AU784" s="260" t="s">
        <v>83</v>
      </c>
      <c r="AV784" s="13" t="s">
        <v>83</v>
      </c>
      <c r="AW784" s="13" t="s">
        <v>32</v>
      </c>
      <c r="AX784" s="13" t="s">
        <v>70</v>
      </c>
      <c r="AY784" s="260" t="s">
        <v>322</v>
      </c>
    </row>
    <row r="785" spans="1:51" s="13" customFormat="1" ht="12">
      <c r="A785" s="13"/>
      <c r="B785" s="250"/>
      <c r="C785" s="251"/>
      <c r="D785" s="246" t="s">
        <v>332</v>
      </c>
      <c r="E785" s="252" t="s">
        <v>19</v>
      </c>
      <c r="F785" s="253" t="s">
        <v>1022</v>
      </c>
      <c r="G785" s="251"/>
      <c r="H785" s="254">
        <v>7.2</v>
      </c>
      <c r="I785" s="255"/>
      <c r="J785" s="251"/>
      <c r="K785" s="251"/>
      <c r="L785" s="256"/>
      <c r="M785" s="257"/>
      <c r="N785" s="258"/>
      <c r="O785" s="258"/>
      <c r="P785" s="258"/>
      <c r="Q785" s="258"/>
      <c r="R785" s="258"/>
      <c r="S785" s="258"/>
      <c r="T785" s="25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0" t="s">
        <v>332</v>
      </c>
      <c r="AU785" s="260" t="s">
        <v>83</v>
      </c>
      <c r="AV785" s="13" t="s">
        <v>83</v>
      </c>
      <c r="AW785" s="13" t="s">
        <v>32</v>
      </c>
      <c r="AX785" s="13" t="s">
        <v>70</v>
      </c>
      <c r="AY785" s="260" t="s">
        <v>322</v>
      </c>
    </row>
    <row r="786" spans="1:51" s="15" customFormat="1" ht="12">
      <c r="A786" s="15"/>
      <c r="B786" s="283"/>
      <c r="C786" s="284"/>
      <c r="D786" s="246" t="s">
        <v>332</v>
      </c>
      <c r="E786" s="285" t="s">
        <v>19</v>
      </c>
      <c r="F786" s="286" t="s">
        <v>632</v>
      </c>
      <c r="G786" s="284"/>
      <c r="H786" s="285" t="s">
        <v>19</v>
      </c>
      <c r="I786" s="287"/>
      <c r="J786" s="284"/>
      <c r="K786" s="284"/>
      <c r="L786" s="288"/>
      <c r="M786" s="289"/>
      <c r="N786" s="290"/>
      <c r="O786" s="290"/>
      <c r="P786" s="290"/>
      <c r="Q786" s="290"/>
      <c r="R786" s="290"/>
      <c r="S786" s="290"/>
      <c r="T786" s="291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92" t="s">
        <v>332</v>
      </c>
      <c r="AU786" s="292" t="s">
        <v>83</v>
      </c>
      <c r="AV786" s="15" t="s">
        <v>77</v>
      </c>
      <c r="AW786" s="15" t="s">
        <v>32</v>
      </c>
      <c r="AX786" s="15" t="s">
        <v>70</v>
      </c>
      <c r="AY786" s="292" t="s">
        <v>322</v>
      </c>
    </row>
    <row r="787" spans="1:51" s="13" customFormat="1" ht="12">
      <c r="A787" s="13"/>
      <c r="B787" s="250"/>
      <c r="C787" s="251"/>
      <c r="D787" s="246" t="s">
        <v>332</v>
      </c>
      <c r="E787" s="252" t="s">
        <v>19</v>
      </c>
      <c r="F787" s="253" t="s">
        <v>1023</v>
      </c>
      <c r="G787" s="251"/>
      <c r="H787" s="254">
        <v>3.2</v>
      </c>
      <c r="I787" s="255"/>
      <c r="J787" s="251"/>
      <c r="K787" s="251"/>
      <c r="L787" s="256"/>
      <c r="M787" s="257"/>
      <c r="N787" s="258"/>
      <c r="O787" s="258"/>
      <c r="P787" s="258"/>
      <c r="Q787" s="258"/>
      <c r="R787" s="258"/>
      <c r="S787" s="258"/>
      <c r="T787" s="259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60" t="s">
        <v>332</v>
      </c>
      <c r="AU787" s="260" t="s">
        <v>83</v>
      </c>
      <c r="AV787" s="13" t="s">
        <v>83</v>
      </c>
      <c r="AW787" s="13" t="s">
        <v>32</v>
      </c>
      <c r="AX787" s="13" t="s">
        <v>70</v>
      </c>
      <c r="AY787" s="260" t="s">
        <v>322</v>
      </c>
    </row>
    <row r="788" spans="1:51" s="13" customFormat="1" ht="12">
      <c r="A788" s="13"/>
      <c r="B788" s="250"/>
      <c r="C788" s="251"/>
      <c r="D788" s="246" t="s">
        <v>332</v>
      </c>
      <c r="E788" s="252" t="s">
        <v>19</v>
      </c>
      <c r="F788" s="253" t="s">
        <v>1024</v>
      </c>
      <c r="G788" s="251"/>
      <c r="H788" s="254">
        <v>12.07</v>
      </c>
      <c r="I788" s="255"/>
      <c r="J788" s="251"/>
      <c r="K788" s="251"/>
      <c r="L788" s="256"/>
      <c r="M788" s="257"/>
      <c r="N788" s="258"/>
      <c r="O788" s="258"/>
      <c r="P788" s="258"/>
      <c r="Q788" s="258"/>
      <c r="R788" s="258"/>
      <c r="S788" s="258"/>
      <c r="T788" s="259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0" t="s">
        <v>332</v>
      </c>
      <c r="AU788" s="260" t="s">
        <v>83</v>
      </c>
      <c r="AV788" s="13" t="s">
        <v>83</v>
      </c>
      <c r="AW788" s="13" t="s">
        <v>32</v>
      </c>
      <c r="AX788" s="13" t="s">
        <v>70</v>
      </c>
      <c r="AY788" s="260" t="s">
        <v>322</v>
      </c>
    </row>
    <row r="789" spans="1:51" s="13" customFormat="1" ht="12">
      <c r="A789" s="13"/>
      <c r="B789" s="250"/>
      <c r="C789" s="251"/>
      <c r="D789" s="246" t="s">
        <v>332</v>
      </c>
      <c r="E789" s="252" t="s">
        <v>19</v>
      </c>
      <c r="F789" s="253" t="s">
        <v>1025</v>
      </c>
      <c r="G789" s="251"/>
      <c r="H789" s="254">
        <v>20.4</v>
      </c>
      <c r="I789" s="255"/>
      <c r="J789" s="251"/>
      <c r="K789" s="251"/>
      <c r="L789" s="256"/>
      <c r="M789" s="257"/>
      <c r="N789" s="258"/>
      <c r="O789" s="258"/>
      <c r="P789" s="258"/>
      <c r="Q789" s="258"/>
      <c r="R789" s="258"/>
      <c r="S789" s="258"/>
      <c r="T789" s="25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0" t="s">
        <v>332</v>
      </c>
      <c r="AU789" s="260" t="s">
        <v>83</v>
      </c>
      <c r="AV789" s="13" t="s">
        <v>83</v>
      </c>
      <c r="AW789" s="13" t="s">
        <v>32</v>
      </c>
      <c r="AX789" s="13" t="s">
        <v>70</v>
      </c>
      <c r="AY789" s="260" t="s">
        <v>322</v>
      </c>
    </row>
    <row r="790" spans="1:51" s="13" customFormat="1" ht="12">
      <c r="A790" s="13"/>
      <c r="B790" s="250"/>
      <c r="C790" s="251"/>
      <c r="D790" s="246" t="s">
        <v>332</v>
      </c>
      <c r="E790" s="252" t="s">
        <v>19</v>
      </c>
      <c r="F790" s="253" t="s">
        <v>1026</v>
      </c>
      <c r="G790" s="251"/>
      <c r="H790" s="254">
        <v>3.91</v>
      </c>
      <c r="I790" s="255"/>
      <c r="J790" s="251"/>
      <c r="K790" s="251"/>
      <c r="L790" s="256"/>
      <c r="M790" s="257"/>
      <c r="N790" s="258"/>
      <c r="O790" s="258"/>
      <c r="P790" s="258"/>
      <c r="Q790" s="258"/>
      <c r="R790" s="258"/>
      <c r="S790" s="258"/>
      <c r="T790" s="259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0" t="s">
        <v>332</v>
      </c>
      <c r="AU790" s="260" t="s">
        <v>83</v>
      </c>
      <c r="AV790" s="13" t="s">
        <v>83</v>
      </c>
      <c r="AW790" s="13" t="s">
        <v>32</v>
      </c>
      <c r="AX790" s="13" t="s">
        <v>70</v>
      </c>
      <c r="AY790" s="260" t="s">
        <v>322</v>
      </c>
    </row>
    <row r="791" spans="1:51" s="13" customFormat="1" ht="12">
      <c r="A791" s="13"/>
      <c r="B791" s="250"/>
      <c r="C791" s="251"/>
      <c r="D791" s="246" t="s">
        <v>332</v>
      </c>
      <c r="E791" s="252" t="s">
        <v>19</v>
      </c>
      <c r="F791" s="253" t="s">
        <v>1027</v>
      </c>
      <c r="G791" s="251"/>
      <c r="H791" s="254">
        <v>3.4</v>
      </c>
      <c r="I791" s="255"/>
      <c r="J791" s="251"/>
      <c r="K791" s="251"/>
      <c r="L791" s="256"/>
      <c r="M791" s="257"/>
      <c r="N791" s="258"/>
      <c r="O791" s="258"/>
      <c r="P791" s="258"/>
      <c r="Q791" s="258"/>
      <c r="R791" s="258"/>
      <c r="S791" s="258"/>
      <c r="T791" s="25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60" t="s">
        <v>332</v>
      </c>
      <c r="AU791" s="260" t="s">
        <v>83</v>
      </c>
      <c r="AV791" s="13" t="s">
        <v>83</v>
      </c>
      <c r="AW791" s="13" t="s">
        <v>32</v>
      </c>
      <c r="AX791" s="13" t="s">
        <v>70</v>
      </c>
      <c r="AY791" s="260" t="s">
        <v>322</v>
      </c>
    </row>
    <row r="792" spans="1:51" s="15" customFormat="1" ht="12">
      <c r="A792" s="15"/>
      <c r="B792" s="283"/>
      <c r="C792" s="284"/>
      <c r="D792" s="246" t="s">
        <v>332</v>
      </c>
      <c r="E792" s="285" t="s">
        <v>19</v>
      </c>
      <c r="F792" s="286" t="s">
        <v>638</v>
      </c>
      <c r="G792" s="284"/>
      <c r="H792" s="285" t="s">
        <v>19</v>
      </c>
      <c r="I792" s="287"/>
      <c r="J792" s="284"/>
      <c r="K792" s="284"/>
      <c r="L792" s="288"/>
      <c r="M792" s="289"/>
      <c r="N792" s="290"/>
      <c r="O792" s="290"/>
      <c r="P792" s="290"/>
      <c r="Q792" s="290"/>
      <c r="R792" s="290"/>
      <c r="S792" s="290"/>
      <c r="T792" s="291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292" t="s">
        <v>332</v>
      </c>
      <c r="AU792" s="292" t="s">
        <v>83</v>
      </c>
      <c r="AV792" s="15" t="s">
        <v>77</v>
      </c>
      <c r="AW792" s="15" t="s">
        <v>32</v>
      </c>
      <c r="AX792" s="15" t="s">
        <v>70</v>
      </c>
      <c r="AY792" s="292" t="s">
        <v>322</v>
      </c>
    </row>
    <row r="793" spans="1:51" s="13" customFormat="1" ht="12">
      <c r="A793" s="13"/>
      <c r="B793" s="250"/>
      <c r="C793" s="251"/>
      <c r="D793" s="246" t="s">
        <v>332</v>
      </c>
      <c r="E793" s="252" t="s">
        <v>19</v>
      </c>
      <c r="F793" s="253" t="s">
        <v>1028</v>
      </c>
      <c r="G793" s="251"/>
      <c r="H793" s="254">
        <v>4.3</v>
      </c>
      <c r="I793" s="255"/>
      <c r="J793" s="251"/>
      <c r="K793" s="251"/>
      <c r="L793" s="256"/>
      <c r="M793" s="257"/>
      <c r="N793" s="258"/>
      <c r="O793" s="258"/>
      <c r="P793" s="258"/>
      <c r="Q793" s="258"/>
      <c r="R793" s="258"/>
      <c r="S793" s="258"/>
      <c r="T793" s="259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0" t="s">
        <v>332</v>
      </c>
      <c r="AU793" s="260" t="s">
        <v>83</v>
      </c>
      <c r="AV793" s="13" t="s">
        <v>83</v>
      </c>
      <c r="AW793" s="13" t="s">
        <v>32</v>
      </c>
      <c r="AX793" s="13" t="s">
        <v>70</v>
      </c>
      <c r="AY793" s="260" t="s">
        <v>322</v>
      </c>
    </row>
    <row r="794" spans="1:51" s="13" customFormat="1" ht="12">
      <c r="A794" s="13"/>
      <c r="B794" s="250"/>
      <c r="C794" s="251"/>
      <c r="D794" s="246" t="s">
        <v>332</v>
      </c>
      <c r="E794" s="252" t="s">
        <v>19</v>
      </c>
      <c r="F794" s="253" t="s">
        <v>1029</v>
      </c>
      <c r="G794" s="251"/>
      <c r="H794" s="254">
        <v>6.94</v>
      </c>
      <c r="I794" s="255"/>
      <c r="J794" s="251"/>
      <c r="K794" s="251"/>
      <c r="L794" s="256"/>
      <c r="M794" s="257"/>
      <c r="N794" s="258"/>
      <c r="O794" s="258"/>
      <c r="P794" s="258"/>
      <c r="Q794" s="258"/>
      <c r="R794" s="258"/>
      <c r="S794" s="258"/>
      <c r="T794" s="25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0" t="s">
        <v>332</v>
      </c>
      <c r="AU794" s="260" t="s">
        <v>83</v>
      </c>
      <c r="AV794" s="13" t="s">
        <v>83</v>
      </c>
      <c r="AW794" s="13" t="s">
        <v>32</v>
      </c>
      <c r="AX794" s="13" t="s">
        <v>70</v>
      </c>
      <c r="AY794" s="260" t="s">
        <v>322</v>
      </c>
    </row>
    <row r="795" spans="1:51" s="13" customFormat="1" ht="12">
      <c r="A795" s="13"/>
      <c r="B795" s="250"/>
      <c r="C795" s="251"/>
      <c r="D795" s="246" t="s">
        <v>332</v>
      </c>
      <c r="E795" s="252" t="s">
        <v>19</v>
      </c>
      <c r="F795" s="253" t="s">
        <v>1030</v>
      </c>
      <c r="G795" s="251"/>
      <c r="H795" s="254">
        <v>3.6</v>
      </c>
      <c r="I795" s="255"/>
      <c r="J795" s="251"/>
      <c r="K795" s="251"/>
      <c r="L795" s="256"/>
      <c r="M795" s="257"/>
      <c r="N795" s="258"/>
      <c r="O795" s="258"/>
      <c r="P795" s="258"/>
      <c r="Q795" s="258"/>
      <c r="R795" s="258"/>
      <c r="S795" s="258"/>
      <c r="T795" s="25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60" t="s">
        <v>332</v>
      </c>
      <c r="AU795" s="260" t="s">
        <v>83</v>
      </c>
      <c r="AV795" s="13" t="s">
        <v>83</v>
      </c>
      <c r="AW795" s="13" t="s">
        <v>32</v>
      </c>
      <c r="AX795" s="13" t="s">
        <v>70</v>
      </c>
      <c r="AY795" s="260" t="s">
        <v>322</v>
      </c>
    </row>
    <row r="796" spans="1:51" s="13" customFormat="1" ht="12">
      <c r="A796" s="13"/>
      <c r="B796" s="250"/>
      <c r="C796" s="251"/>
      <c r="D796" s="246" t="s">
        <v>332</v>
      </c>
      <c r="E796" s="252" t="s">
        <v>19</v>
      </c>
      <c r="F796" s="253" t="s">
        <v>1031</v>
      </c>
      <c r="G796" s="251"/>
      <c r="H796" s="254">
        <v>24.9</v>
      </c>
      <c r="I796" s="255"/>
      <c r="J796" s="251"/>
      <c r="K796" s="251"/>
      <c r="L796" s="256"/>
      <c r="M796" s="257"/>
      <c r="N796" s="258"/>
      <c r="O796" s="258"/>
      <c r="P796" s="258"/>
      <c r="Q796" s="258"/>
      <c r="R796" s="258"/>
      <c r="S796" s="258"/>
      <c r="T796" s="25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60" t="s">
        <v>332</v>
      </c>
      <c r="AU796" s="260" t="s">
        <v>83</v>
      </c>
      <c r="AV796" s="13" t="s">
        <v>83</v>
      </c>
      <c r="AW796" s="13" t="s">
        <v>32</v>
      </c>
      <c r="AX796" s="13" t="s">
        <v>70</v>
      </c>
      <c r="AY796" s="260" t="s">
        <v>322</v>
      </c>
    </row>
    <row r="797" spans="1:51" s="15" customFormat="1" ht="12">
      <c r="A797" s="15"/>
      <c r="B797" s="283"/>
      <c r="C797" s="284"/>
      <c r="D797" s="246" t="s">
        <v>332</v>
      </c>
      <c r="E797" s="285" t="s">
        <v>19</v>
      </c>
      <c r="F797" s="286" t="s">
        <v>643</v>
      </c>
      <c r="G797" s="284"/>
      <c r="H797" s="285" t="s">
        <v>19</v>
      </c>
      <c r="I797" s="287"/>
      <c r="J797" s="284"/>
      <c r="K797" s="284"/>
      <c r="L797" s="288"/>
      <c r="M797" s="289"/>
      <c r="N797" s="290"/>
      <c r="O797" s="290"/>
      <c r="P797" s="290"/>
      <c r="Q797" s="290"/>
      <c r="R797" s="290"/>
      <c r="S797" s="290"/>
      <c r="T797" s="291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92" t="s">
        <v>332</v>
      </c>
      <c r="AU797" s="292" t="s">
        <v>83</v>
      </c>
      <c r="AV797" s="15" t="s">
        <v>77</v>
      </c>
      <c r="AW797" s="15" t="s">
        <v>32</v>
      </c>
      <c r="AX797" s="15" t="s">
        <v>70</v>
      </c>
      <c r="AY797" s="292" t="s">
        <v>322</v>
      </c>
    </row>
    <row r="798" spans="1:51" s="13" customFormat="1" ht="12">
      <c r="A798" s="13"/>
      <c r="B798" s="250"/>
      <c r="C798" s="251"/>
      <c r="D798" s="246" t="s">
        <v>332</v>
      </c>
      <c r="E798" s="252" t="s">
        <v>19</v>
      </c>
      <c r="F798" s="253" t="s">
        <v>1032</v>
      </c>
      <c r="G798" s="251"/>
      <c r="H798" s="254">
        <v>13.63</v>
      </c>
      <c r="I798" s="255"/>
      <c r="J798" s="251"/>
      <c r="K798" s="251"/>
      <c r="L798" s="256"/>
      <c r="M798" s="257"/>
      <c r="N798" s="258"/>
      <c r="O798" s="258"/>
      <c r="P798" s="258"/>
      <c r="Q798" s="258"/>
      <c r="R798" s="258"/>
      <c r="S798" s="258"/>
      <c r="T798" s="259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60" t="s">
        <v>332</v>
      </c>
      <c r="AU798" s="260" t="s">
        <v>83</v>
      </c>
      <c r="AV798" s="13" t="s">
        <v>83</v>
      </c>
      <c r="AW798" s="13" t="s">
        <v>32</v>
      </c>
      <c r="AX798" s="13" t="s">
        <v>70</v>
      </c>
      <c r="AY798" s="260" t="s">
        <v>322</v>
      </c>
    </row>
    <row r="799" spans="1:51" s="13" customFormat="1" ht="12">
      <c r="A799" s="13"/>
      <c r="B799" s="250"/>
      <c r="C799" s="251"/>
      <c r="D799" s="246" t="s">
        <v>332</v>
      </c>
      <c r="E799" s="252" t="s">
        <v>19</v>
      </c>
      <c r="F799" s="253" t="s">
        <v>1033</v>
      </c>
      <c r="G799" s="251"/>
      <c r="H799" s="254">
        <v>3.7</v>
      </c>
      <c r="I799" s="255"/>
      <c r="J799" s="251"/>
      <c r="K799" s="251"/>
      <c r="L799" s="256"/>
      <c r="M799" s="257"/>
      <c r="N799" s="258"/>
      <c r="O799" s="258"/>
      <c r="P799" s="258"/>
      <c r="Q799" s="258"/>
      <c r="R799" s="258"/>
      <c r="S799" s="258"/>
      <c r="T799" s="25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0" t="s">
        <v>332</v>
      </c>
      <c r="AU799" s="260" t="s">
        <v>83</v>
      </c>
      <c r="AV799" s="13" t="s">
        <v>83</v>
      </c>
      <c r="AW799" s="13" t="s">
        <v>32</v>
      </c>
      <c r="AX799" s="13" t="s">
        <v>70</v>
      </c>
      <c r="AY799" s="260" t="s">
        <v>322</v>
      </c>
    </row>
    <row r="800" spans="1:51" s="13" customFormat="1" ht="12">
      <c r="A800" s="13"/>
      <c r="B800" s="250"/>
      <c r="C800" s="251"/>
      <c r="D800" s="246" t="s">
        <v>332</v>
      </c>
      <c r="E800" s="252" t="s">
        <v>19</v>
      </c>
      <c r="F800" s="253" t="s">
        <v>1034</v>
      </c>
      <c r="G800" s="251"/>
      <c r="H800" s="254">
        <v>1.22</v>
      </c>
      <c r="I800" s="255"/>
      <c r="J800" s="251"/>
      <c r="K800" s="251"/>
      <c r="L800" s="256"/>
      <c r="M800" s="257"/>
      <c r="N800" s="258"/>
      <c r="O800" s="258"/>
      <c r="P800" s="258"/>
      <c r="Q800" s="258"/>
      <c r="R800" s="258"/>
      <c r="S800" s="258"/>
      <c r="T800" s="259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0" t="s">
        <v>332</v>
      </c>
      <c r="AU800" s="260" t="s">
        <v>83</v>
      </c>
      <c r="AV800" s="13" t="s">
        <v>83</v>
      </c>
      <c r="AW800" s="13" t="s">
        <v>32</v>
      </c>
      <c r="AX800" s="13" t="s">
        <v>70</v>
      </c>
      <c r="AY800" s="260" t="s">
        <v>322</v>
      </c>
    </row>
    <row r="801" spans="1:51" s="13" customFormat="1" ht="12">
      <c r="A801" s="13"/>
      <c r="B801" s="250"/>
      <c r="C801" s="251"/>
      <c r="D801" s="246" t="s">
        <v>332</v>
      </c>
      <c r="E801" s="252" t="s">
        <v>19</v>
      </c>
      <c r="F801" s="253" t="s">
        <v>1035</v>
      </c>
      <c r="G801" s="251"/>
      <c r="H801" s="254">
        <v>23.8</v>
      </c>
      <c r="I801" s="255"/>
      <c r="J801" s="251"/>
      <c r="K801" s="251"/>
      <c r="L801" s="256"/>
      <c r="M801" s="257"/>
      <c r="N801" s="258"/>
      <c r="O801" s="258"/>
      <c r="P801" s="258"/>
      <c r="Q801" s="258"/>
      <c r="R801" s="258"/>
      <c r="S801" s="258"/>
      <c r="T801" s="25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0" t="s">
        <v>332</v>
      </c>
      <c r="AU801" s="260" t="s">
        <v>83</v>
      </c>
      <c r="AV801" s="13" t="s">
        <v>83</v>
      </c>
      <c r="AW801" s="13" t="s">
        <v>32</v>
      </c>
      <c r="AX801" s="13" t="s">
        <v>70</v>
      </c>
      <c r="AY801" s="260" t="s">
        <v>322</v>
      </c>
    </row>
    <row r="802" spans="1:51" s="13" customFormat="1" ht="12">
      <c r="A802" s="13"/>
      <c r="B802" s="250"/>
      <c r="C802" s="251"/>
      <c r="D802" s="246" t="s">
        <v>332</v>
      </c>
      <c r="E802" s="252" t="s">
        <v>19</v>
      </c>
      <c r="F802" s="253" t="s">
        <v>1036</v>
      </c>
      <c r="G802" s="251"/>
      <c r="H802" s="254">
        <v>14.6</v>
      </c>
      <c r="I802" s="255"/>
      <c r="J802" s="251"/>
      <c r="K802" s="251"/>
      <c r="L802" s="256"/>
      <c r="M802" s="257"/>
      <c r="N802" s="258"/>
      <c r="O802" s="258"/>
      <c r="P802" s="258"/>
      <c r="Q802" s="258"/>
      <c r="R802" s="258"/>
      <c r="S802" s="258"/>
      <c r="T802" s="25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60" t="s">
        <v>332</v>
      </c>
      <c r="AU802" s="260" t="s">
        <v>83</v>
      </c>
      <c r="AV802" s="13" t="s">
        <v>83</v>
      </c>
      <c r="AW802" s="13" t="s">
        <v>32</v>
      </c>
      <c r="AX802" s="13" t="s">
        <v>70</v>
      </c>
      <c r="AY802" s="260" t="s">
        <v>322</v>
      </c>
    </row>
    <row r="803" spans="1:51" s="13" customFormat="1" ht="12">
      <c r="A803" s="13"/>
      <c r="B803" s="250"/>
      <c r="C803" s="251"/>
      <c r="D803" s="246" t="s">
        <v>332</v>
      </c>
      <c r="E803" s="252" t="s">
        <v>19</v>
      </c>
      <c r="F803" s="253" t="s">
        <v>1037</v>
      </c>
      <c r="G803" s="251"/>
      <c r="H803" s="254">
        <v>17.8</v>
      </c>
      <c r="I803" s="255"/>
      <c r="J803" s="251"/>
      <c r="K803" s="251"/>
      <c r="L803" s="256"/>
      <c r="M803" s="257"/>
      <c r="N803" s="258"/>
      <c r="O803" s="258"/>
      <c r="P803" s="258"/>
      <c r="Q803" s="258"/>
      <c r="R803" s="258"/>
      <c r="S803" s="258"/>
      <c r="T803" s="25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60" t="s">
        <v>332</v>
      </c>
      <c r="AU803" s="260" t="s">
        <v>83</v>
      </c>
      <c r="AV803" s="13" t="s">
        <v>83</v>
      </c>
      <c r="AW803" s="13" t="s">
        <v>32</v>
      </c>
      <c r="AX803" s="13" t="s">
        <v>70</v>
      </c>
      <c r="AY803" s="260" t="s">
        <v>322</v>
      </c>
    </row>
    <row r="804" spans="1:51" s="16" customFormat="1" ht="12">
      <c r="A804" s="16"/>
      <c r="B804" s="293"/>
      <c r="C804" s="294"/>
      <c r="D804" s="246" t="s">
        <v>332</v>
      </c>
      <c r="E804" s="295" t="s">
        <v>19</v>
      </c>
      <c r="F804" s="296" t="s">
        <v>446</v>
      </c>
      <c r="G804" s="294"/>
      <c r="H804" s="297">
        <v>177.98</v>
      </c>
      <c r="I804" s="298"/>
      <c r="J804" s="294"/>
      <c r="K804" s="294"/>
      <c r="L804" s="299"/>
      <c r="M804" s="300"/>
      <c r="N804" s="301"/>
      <c r="O804" s="301"/>
      <c r="P804" s="301"/>
      <c r="Q804" s="301"/>
      <c r="R804" s="301"/>
      <c r="S804" s="301"/>
      <c r="T804" s="302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T804" s="303" t="s">
        <v>332</v>
      </c>
      <c r="AU804" s="303" t="s">
        <v>83</v>
      </c>
      <c r="AV804" s="16" t="s">
        <v>93</v>
      </c>
      <c r="AW804" s="16" t="s">
        <v>32</v>
      </c>
      <c r="AX804" s="16" t="s">
        <v>70</v>
      </c>
      <c r="AY804" s="303" t="s">
        <v>322</v>
      </c>
    </row>
    <row r="805" spans="1:51" s="15" customFormat="1" ht="12">
      <c r="A805" s="15"/>
      <c r="B805" s="283"/>
      <c r="C805" s="284"/>
      <c r="D805" s="246" t="s">
        <v>332</v>
      </c>
      <c r="E805" s="285" t="s">
        <v>19</v>
      </c>
      <c r="F805" s="286" t="s">
        <v>650</v>
      </c>
      <c r="G805" s="284"/>
      <c r="H805" s="285" t="s">
        <v>19</v>
      </c>
      <c r="I805" s="287"/>
      <c r="J805" s="284"/>
      <c r="K805" s="284"/>
      <c r="L805" s="288"/>
      <c r="M805" s="289"/>
      <c r="N805" s="290"/>
      <c r="O805" s="290"/>
      <c r="P805" s="290"/>
      <c r="Q805" s="290"/>
      <c r="R805" s="290"/>
      <c r="S805" s="290"/>
      <c r="T805" s="291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92" t="s">
        <v>332</v>
      </c>
      <c r="AU805" s="292" t="s">
        <v>83</v>
      </c>
      <c r="AV805" s="15" t="s">
        <v>77</v>
      </c>
      <c r="AW805" s="15" t="s">
        <v>32</v>
      </c>
      <c r="AX805" s="15" t="s">
        <v>70</v>
      </c>
      <c r="AY805" s="292" t="s">
        <v>322</v>
      </c>
    </row>
    <row r="806" spans="1:51" s="13" customFormat="1" ht="12">
      <c r="A806" s="13"/>
      <c r="B806" s="250"/>
      <c r="C806" s="251"/>
      <c r="D806" s="246" t="s">
        <v>332</v>
      </c>
      <c r="E806" s="252" t="s">
        <v>19</v>
      </c>
      <c r="F806" s="253" t="s">
        <v>1038</v>
      </c>
      <c r="G806" s="251"/>
      <c r="H806" s="254">
        <v>8.8</v>
      </c>
      <c r="I806" s="255"/>
      <c r="J806" s="251"/>
      <c r="K806" s="251"/>
      <c r="L806" s="256"/>
      <c r="M806" s="257"/>
      <c r="N806" s="258"/>
      <c r="O806" s="258"/>
      <c r="P806" s="258"/>
      <c r="Q806" s="258"/>
      <c r="R806" s="258"/>
      <c r="S806" s="258"/>
      <c r="T806" s="259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0" t="s">
        <v>332</v>
      </c>
      <c r="AU806" s="260" t="s">
        <v>83</v>
      </c>
      <c r="AV806" s="13" t="s">
        <v>83</v>
      </c>
      <c r="AW806" s="13" t="s">
        <v>32</v>
      </c>
      <c r="AX806" s="13" t="s">
        <v>70</v>
      </c>
      <c r="AY806" s="260" t="s">
        <v>322</v>
      </c>
    </row>
    <row r="807" spans="1:51" s="15" customFormat="1" ht="12">
      <c r="A807" s="15"/>
      <c r="B807" s="283"/>
      <c r="C807" s="284"/>
      <c r="D807" s="246" t="s">
        <v>332</v>
      </c>
      <c r="E807" s="285" t="s">
        <v>19</v>
      </c>
      <c r="F807" s="286" t="s">
        <v>652</v>
      </c>
      <c r="G807" s="284"/>
      <c r="H807" s="285" t="s">
        <v>19</v>
      </c>
      <c r="I807" s="287"/>
      <c r="J807" s="284"/>
      <c r="K807" s="284"/>
      <c r="L807" s="288"/>
      <c r="M807" s="289"/>
      <c r="N807" s="290"/>
      <c r="O807" s="290"/>
      <c r="P807" s="290"/>
      <c r="Q807" s="290"/>
      <c r="R807" s="290"/>
      <c r="S807" s="290"/>
      <c r="T807" s="291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92" t="s">
        <v>332</v>
      </c>
      <c r="AU807" s="292" t="s">
        <v>83</v>
      </c>
      <c r="AV807" s="15" t="s">
        <v>77</v>
      </c>
      <c r="AW807" s="15" t="s">
        <v>32</v>
      </c>
      <c r="AX807" s="15" t="s">
        <v>70</v>
      </c>
      <c r="AY807" s="292" t="s">
        <v>322</v>
      </c>
    </row>
    <row r="808" spans="1:51" s="13" customFormat="1" ht="12">
      <c r="A808" s="13"/>
      <c r="B808" s="250"/>
      <c r="C808" s="251"/>
      <c r="D808" s="246" t="s">
        <v>332</v>
      </c>
      <c r="E808" s="252" t="s">
        <v>19</v>
      </c>
      <c r="F808" s="253" t="s">
        <v>1039</v>
      </c>
      <c r="G808" s="251"/>
      <c r="H808" s="254">
        <v>9.3</v>
      </c>
      <c r="I808" s="255"/>
      <c r="J808" s="251"/>
      <c r="K808" s="251"/>
      <c r="L808" s="256"/>
      <c r="M808" s="257"/>
      <c r="N808" s="258"/>
      <c r="O808" s="258"/>
      <c r="P808" s="258"/>
      <c r="Q808" s="258"/>
      <c r="R808" s="258"/>
      <c r="S808" s="258"/>
      <c r="T808" s="25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60" t="s">
        <v>332</v>
      </c>
      <c r="AU808" s="260" t="s">
        <v>83</v>
      </c>
      <c r="AV808" s="13" t="s">
        <v>83</v>
      </c>
      <c r="AW808" s="13" t="s">
        <v>32</v>
      </c>
      <c r="AX808" s="13" t="s">
        <v>70</v>
      </c>
      <c r="AY808" s="260" t="s">
        <v>322</v>
      </c>
    </row>
    <row r="809" spans="1:51" s="13" customFormat="1" ht="12">
      <c r="A809" s="13"/>
      <c r="B809" s="250"/>
      <c r="C809" s="251"/>
      <c r="D809" s="246" t="s">
        <v>332</v>
      </c>
      <c r="E809" s="252" t="s">
        <v>19</v>
      </c>
      <c r="F809" s="253" t="s">
        <v>1040</v>
      </c>
      <c r="G809" s="251"/>
      <c r="H809" s="254">
        <v>24</v>
      </c>
      <c r="I809" s="255"/>
      <c r="J809" s="251"/>
      <c r="K809" s="251"/>
      <c r="L809" s="256"/>
      <c r="M809" s="257"/>
      <c r="N809" s="258"/>
      <c r="O809" s="258"/>
      <c r="P809" s="258"/>
      <c r="Q809" s="258"/>
      <c r="R809" s="258"/>
      <c r="S809" s="258"/>
      <c r="T809" s="25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0" t="s">
        <v>332</v>
      </c>
      <c r="AU809" s="260" t="s">
        <v>83</v>
      </c>
      <c r="AV809" s="13" t="s">
        <v>83</v>
      </c>
      <c r="AW809" s="13" t="s">
        <v>32</v>
      </c>
      <c r="AX809" s="13" t="s">
        <v>70</v>
      </c>
      <c r="AY809" s="260" t="s">
        <v>322</v>
      </c>
    </row>
    <row r="810" spans="1:51" s="13" customFormat="1" ht="12">
      <c r="A810" s="13"/>
      <c r="B810" s="250"/>
      <c r="C810" s="251"/>
      <c r="D810" s="246" t="s">
        <v>332</v>
      </c>
      <c r="E810" s="252" t="s">
        <v>19</v>
      </c>
      <c r="F810" s="253" t="s">
        <v>1041</v>
      </c>
      <c r="G810" s="251"/>
      <c r="H810" s="254">
        <v>4.8</v>
      </c>
      <c r="I810" s="255"/>
      <c r="J810" s="251"/>
      <c r="K810" s="251"/>
      <c r="L810" s="256"/>
      <c r="M810" s="257"/>
      <c r="N810" s="258"/>
      <c r="O810" s="258"/>
      <c r="P810" s="258"/>
      <c r="Q810" s="258"/>
      <c r="R810" s="258"/>
      <c r="S810" s="258"/>
      <c r="T810" s="259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0" t="s">
        <v>332</v>
      </c>
      <c r="AU810" s="260" t="s">
        <v>83</v>
      </c>
      <c r="AV810" s="13" t="s">
        <v>83</v>
      </c>
      <c r="AW810" s="13" t="s">
        <v>32</v>
      </c>
      <c r="AX810" s="13" t="s">
        <v>70</v>
      </c>
      <c r="AY810" s="260" t="s">
        <v>322</v>
      </c>
    </row>
    <row r="811" spans="1:51" s="13" customFormat="1" ht="12">
      <c r="A811" s="13"/>
      <c r="B811" s="250"/>
      <c r="C811" s="251"/>
      <c r="D811" s="246" t="s">
        <v>332</v>
      </c>
      <c r="E811" s="252" t="s">
        <v>19</v>
      </c>
      <c r="F811" s="253" t="s">
        <v>1042</v>
      </c>
      <c r="G811" s="251"/>
      <c r="H811" s="254">
        <v>22.5</v>
      </c>
      <c r="I811" s="255"/>
      <c r="J811" s="251"/>
      <c r="K811" s="251"/>
      <c r="L811" s="256"/>
      <c r="M811" s="257"/>
      <c r="N811" s="258"/>
      <c r="O811" s="258"/>
      <c r="P811" s="258"/>
      <c r="Q811" s="258"/>
      <c r="R811" s="258"/>
      <c r="S811" s="258"/>
      <c r="T811" s="25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0" t="s">
        <v>332</v>
      </c>
      <c r="AU811" s="260" t="s">
        <v>83</v>
      </c>
      <c r="AV811" s="13" t="s">
        <v>83</v>
      </c>
      <c r="AW811" s="13" t="s">
        <v>32</v>
      </c>
      <c r="AX811" s="13" t="s">
        <v>70</v>
      </c>
      <c r="AY811" s="260" t="s">
        <v>322</v>
      </c>
    </row>
    <row r="812" spans="1:51" s="15" customFormat="1" ht="12">
      <c r="A812" s="15"/>
      <c r="B812" s="283"/>
      <c r="C812" s="284"/>
      <c r="D812" s="246" t="s">
        <v>332</v>
      </c>
      <c r="E812" s="285" t="s">
        <v>19</v>
      </c>
      <c r="F812" s="286" t="s">
        <v>657</v>
      </c>
      <c r="G812" s="284"/>
      <c r="H812" s="285" t="s">
        <v>19</v>
      </c>
      <c r="I812" s="287"/>
      <c r="J812" s="284"/>
      <c r="K812" s="284"/>
      <c r="L812" s="288"/>
      <c r="M812" s="289"/>
      <c r="N812" s="290"/>
      <c r="O812" s="290"/>
      <c r="P812" s="290"/>
      <c r="Q812" s="290"/>
      <c r="R812" s="290"/>
      <c r="S812" s="290"/>
      <c r="T812" s="291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92" t="s">
        <v>332</v>
      </c>
      <c r="AU812" s="292" t="s">
        <v>83</v>
      </c>
      <c r="AV812" s="15" t="s">
        <v>77</v>
      </c>
      <c r="AW812" s="15" t="s">
        <v>32</v>
      </c>
      <c r="AX812" s="15" t="s">
        <v>70</v>
      </c>
      <c r="AY812" s="292" t="s">
        <v>322</v>
      </c>
    </row>
    <row r="813" spans="1:51" s="13" customFormat="1" ht="12">
      <c r="A813" s="13"/>
      <c r="B813" s="250"/>
      <c r="C813" s="251"/>
      <c r="D813" s="246" t="s">
        <v>332</v>
      </c>
      <c r="E813" s="252" t="s">
        <v>19</v>
      </c>
      <c r="F813" s="253" t="s">
        <v>1043</v>
      </c>
      <c r="G813" s="251"/>
      <c r="H813" s="254">
        <v>5.6</v>
      </c>
      <c r="I813" s="255"/>
      <c r="J813" s="251"/>
      <c r="K813" s="251"/>
      <c r="L813" s="256"/>
      <c r="M813" s="257"/>
      <c r="N813" s="258"/>
      <c r="O813" s="258"/>
      <c r="P813" s="258"/>
      <c r="Q813" s="258"/>
      <c r="R813" s="258"/>
      <c r="S813" s="258"/>
      <c r="T813" s="25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0" t="s">
        <v>332</v>
      </c>
      <c r="AU813" s="260" t="s">
        <v>83</v>
      </c>
      <c r="AV813" s="13" t="s">
        <v>83</v>
      </c>
      <c r="AW813" s="13" t="s">
        <v>32</v>
      </c>
      <c r="AX813" s="13" t="s">
        <v>70</v>
      </c>
      <c r="AY813" s="260" t="s">
        <v>322</v>
      </c>
    </row>
    <row r="814" spans="1:51" s="13" customFormat="1" ht="12">
      <c r="A814" s="13"/>
      <c r="B814" s="250"/>
      <c r="C814" s="251"/>
      <c r="D814" s="246" t="s">
        <v>332</v>
      </c>
      <c r="E814" s="252" t="s">
        <v>19</v>
      </c>
      <c r="F814" s="253" t="s">
        <v>1044</v>
      </c>
      <c r="G814" s="251"/>
      <c r="H814" s="254">
        <v>27.9</v>
      </c>
      <c r="I814" s="255"/>
      <c r="J814" s="251"/>
      <c r="K814" s="251"/>
      <c r="L814" s="256"/>
      <c r="M814" s="257"/>
      <c r="N814" s="258"/>
      <c r="O814" s="258"/>
      <c r="P814" s="258"/>
      <c r="Q814" s="258"/>
      <c r="R814" s="258"/>
      <c r="S814" s="258"/>
      <c r="T814" s="25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0" t="s">
        <v>332</v>
      </c>
      <c r="AU814" s="260" t="s">
        <v>83</v>
      </c>
      <c r="AV814" s="13" t="s">
        <v>83</v>
      </c>
      <c r="AW814" s="13" t="s">
        <v>32</v>
      </c>
      <c r="AX814" s="13" t="s">
        <v>70</v>
      </c>
      <c r="AY814" s="260" t="s">
        <v>322</v>
      </c>
    </row>
    <row r="815" spans="1:51" s="13" customFormat="1" ht="12">
      <c r="A815" s="13"/>
      <c r="B815" s="250"/>
      <c r="C815" s="251"/>
      <c r="D815" s="246" t="s">
        <v>332</v>
      </c>
      <c r="E815" s="252" t="s">
        <v>19</v>
      </c>
      <c r="F815" s="253" t="s">
        <v>1045</v>
      </c>
      <c r="G815" s="251"/>
      <c r="H815" s="254">
        <v>4.11</v>
      </c>
      <c r="I815" s="255"/>
      <c r="J815" s="251"/>
      <c r="K815" s="251"/>
      <c r="L815" s="256"/>
      <c r="M815" s="257"/>
      <c r="N815" s="258"/>
      <c r="O815" s="258"/>
      <c r="P815" s="258"/>
      <c r="Q815" s="258"/>
      <c r="R815" s="258"/>
      <c r="S815" s="258"/>
      <c r="T815" s="25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0" t="s">
        <v>332</v>
      </c>
      <c r="AU815" s="260" t="s">
        <v>83</v>
      </c>
      <c r="AV815" s="13" t="s">
        <v>83</v>
      </c>
      <c r="AW815" s="13" t="s">
        <v>32</v>
      </c>
      <c r="AX815" s="13" t="s">
        <v>70</v>
      </c>
      <c r="AY815" s="260" t="s">
        <v>322</v>
      </c>
    </row>
    <row r="816" spans="1:51" s="15" customFormat="1" ht="12">
      <c r="A816" s="15"/>
      <c r="B816" s="283"/>
      <c r="C816" s="284"/>
      <c r="D816" s="246" t="s">
        <v>332</v>
      </c>
      <c r="E816" s="285" t="s">
        <v>19</v>
      </c>
      <c r="F816" s="286" t="s">
        <v>661</v>
      </c>
      <c r="G816" s="284"/>
      <c r="H816" s="285" t="s">
        <v>19</v>
      </c>
      <c r="I816" s="287"/>
      <c r="J816" s="284"/>
      <c r="K816" s="284"/>
      <c r="L816" s="288"/>
      <c r="M816" s="289"/>
      <c r="N816" s="290"/>
      <c r="O816" s="290"/>
      <c r="P816" s="290"/>
      <c r="Q816" s="290"/>
      <c r="R816" s="290"/>
      <c r="S816" s="290"/>
      <c r="T816" s="291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92" t="s">
        <v>332</v>
      </c>
      <c r="AU816" s="292" t="s">
        <v>83</v>
      </c>
      <c r="AV816" s="15" t="s">
        <v>77</v>
      </c>
      <c r="AW816" s="15" t="s">
        <v>32</v>
      </c>
      <c r="AX816" s="15" t="s">
        <v>70</v>
      </c>
      <c r="AY816" s="292" t="s">
        <v>322</v>
      </c>
    </row>
    <row r="817" spans="1:51" s="13" customFormat="1" ht="12">
      <c r="A817" s="13"/>
      <c r="B817" s="250"/>
      <c r="C817" s="251"/>
      <c r="D817" s="246" t="s">
        <v>332</v>
      </c>
      <c r="E817" s="252" t="s">
        <v>19</v>
      </c>
      <c r="F817" s="253" t="s">
        <v>1046</v>
      </c>
      <c r="G817" s="251"/>
      <c r="H817" s="254">
        <v>6.8</v>
      </c>
      <c r="I817" s="255"/>
      <c r="J817" s="251"/>
      <c r="K817" s="251"/>
      <c r="L817" s="256"/>
      <c r="M817" s="257"/>
      <c r="N817" s="258"/>
      <c r="O817" s="258"/>
      <c r="P817" s="258"/>
      <c r="Q817" s="258"/>
      <c r="R817" s="258"/>
      <c r="S817" s="258"/>
      <c r="T817" s="25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0" t="s">
        <v>332</v>
      </c>
      <c r="AU817" s="260" t="s">
        <v>83</v>
      </c>
      <c r="AV817" s="13" t="s">
        <v>83</v>
      </c>
      <c r="AW817" s="13" t="s">
        <v>32</v>
      </c>
      <c r="AX817" s="13" t="s">
        <v>70</v>
      </c>
      <c r="AY817" s="260" t="s">
        <v>322</v>
      </c>
    </row>
    <row r="818" spans="1:51" s="13" customFormat="1" ht="12">
      <c r="A818" s="13"/>
      <c r="B818" s="250"/>
      <c r="C818" s="251"/>
      <c r="D818" s="246" t="s">
        <v>332</v>
      </c>
      <c r="E818" s="252" t="s">
        <v>19</v>
      </c>
      <c r="F818" s="253" t="s">
        <v>1047</v>
      </c>
      <c r="G818" s="251"/>
      <c r="H818" s="254">
        <v>15.1</v>
      </c>
      <c r="I818" s="255"/>
      <c r="J818" s="251"/>
      <c r="K818" s="251"/>
      <c r="L818" s="256"/>
      <c r="M818" s="257"/>
      <c r="N818" s="258"/>
      <c r="O818" s="258"/>
      <c r="P818" s="258"/>
      <c r="Q818" s="258"/>
      <c r="R818" s="258"/>
      <c r="S818" s="258"/>
      <c r="T818" s="25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60" t="s">
        <v>332</v>
      </c>
      <c r="AU818" s="260" t="s">
        <v>83</v>
      </c>
      <c r="AV818" s="13" t="s">
        <v>83</v>
      </c>
      <c r="AW818" s="13" t="s">
        <v>32</v>
      </c>
      <c r="AX818" s="13" t="s">
        <v>70</v>
      </c>
      <c r="AY818" s="260" t="s">
        <v>322</v>
      </c>
    </row>
    <row r="819" spans="1:51" s="13" customFormat="1" ht="12">
      <c r="A819" s="13"/>
      <c r="B819" s="250"/>
      <c r="C819" s="251"/>
      <c r="D819" s="246" t="s">
        <v>332</v>
      </c>
      <c r="E819" s="252" t="s">
        <v>19</v>
      </c>
      <c r="F819" s="253" t="s">
        <v>1048</v>
      </c>
      <c r="G819" s="251"/>
      <c r="H819" s="254">
        <v>4.2</v>
      </c>
      <c r="I819" s="255"/>
      <c r="J819" s="251"/>
      <c r="K819" s="251"/>
      <c r="L819" s="256"/>
      <c r="M819" s="257"/>
      <c r="N819" s="258"/>
      <c r="O819" s="258"/>
      <c r="P819" s="258"/>
      <c r="Q819" s="258"/>
      <c r="R819" s="258"/>
      <c r="S819" s="258"/>
      <c r="T819" s="25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60" t="s">
        <v>332</v>
      </c>
      <c r="AU819" s="260" t="s">
        <v>83</v>
      </c>
      <c r="AV819" s="13" t="s">
        <v>83</v>
      </c>
      <c r="AW819" s="13" t="s">
        <v>32</v>
      </c>
      <c r="AX819" s="13" t="s">
        <v>70</v>
      </c>
      <c r="AY819" s="260" t="s">
        <v>322</v>
      </c>
    </row>
    <row r="820" spans="1:51" s="13" customFormat="1" ht="12">
      <c r="A820" s="13"/>
      <c r="B820" s="250"/>
      <c r="C820" s="251"/>
      <c r="D820" s="246" t="s">
        <v>332</v>
      </c>
      <c r="E820" s="252" t="s">
        <v>19</v>
      </c>
      <c r="F820" s="253" t="s">
        <v>1049</v>
      </c>
      <c r="G820" s="251"/>
      <c r="H820" s="254">
        <v>4.5</v>
      </c>
      <c r="I820" s="255"/>
      <c r="J820" s="251"/>
      <c r="K820" s="251"/>
      <c r="L820" s="256"/>
      <c r="M820" s="257"/>
      <c r="N820" s="258"/>
      <c r="O820" s="258"/>
      <c r="P820" s="258"/>
      <c r="Q820" s="258"/>
      <c r="R820" s="258"/>
      <c r="S820" s="258"/>
      <c r="T820" s="259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0" t="s">
        <v>332</v>
      </c>
      <c r="AU820" s="260" t="s">
        <v>83</v>
      </c>
      <c r="AV820" s="13" t="s">
        <v>83</v>
      </c>
      <c r="AW820" s="13" t="s">
        <v>32</v>
      </c>
      <c r="AX820" s="13" t="s">
        <v>70</v>
      </c>
      <c r="AY820" s="260" t="s">
        <v>322</v>
      </c>
    </row>
    <row r="821" spans="1:51" s="13" customFormat="1" ht="12">
      <c r="A821" s="13"/>
      <c r="B821" s="250"/>
      <c r="C821" s="251"/>
      <c r="D821" s="246" t="s">
        <v>332</v>
      </c>
      <c r="E821" s="252" t="s">
        <v>19</v>
      </c>
      <c r="F821" s="253" t="s">
        <v>1050</v>
      </c>
      <c r="G821" s="251"/>
      <c r="H821" s="254">
        <v>32.2</v>
      </c>
      <c r="I821" s="255"/>
      <c r="J821" s="251"/>
      <c r="K821" s="251"/>
      <c r="L821" s="256"/>
      <c r="M821" s="257"/>
      <c r="N821" s="258"/>
      <c r="O821" s="258"/>
      <c r="P821" s="258"/>
      <c r="Q821" s="258"/>
      <c r="R821" s="258"/>
      <c r="S821" s="258"/>
      <c r="T821" s="25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0" t="s">
        <v>332</v>
      </c>
      <c r="AU821" s="260" t="s">
        <v>83</v>
      </c>
      <c r="AV821" s="13" t="s">
        <v>83</v>
      </c>
      <c r="AW821" s="13" t="s">
        <v>32</v>
      </c>
      <c r="AX821" s="13" t="s">
        <v>70</v>
      </c>
      <c r="AY821" s="260" t="s">
        <v>322</v>
      </c>
    </row>
    <row r="822" spans="1:51" s="16" customFormat="1" ht="12">
      <c r="A822" s="16"/>
      <c r="B822" s="293"/>
      <c r="C822" s="294"/>
      <c r="D822" s="246" t="s">
        <v>332</v>
      </c>
      <c r="E822" s="295" t="s">
        <v>19</v>
      </c>
      <c r="F822" s="296" t="s">
        <v>667</v>
      </c>
      <c r="G822" s="294"/>
      <c r="H822" s="297">
        <v>169.81</v>
      </c>
      <c r="I822" s="298"/>
      <c r="J822" s="294"/>
      <c r="K822" s="294"/>
      <c r="L822" s="299"/>
      <c r="M822" s="300"/>
      <c r="N822" s="301"/>
      <c r="O822" s="301"/>
      <c r="P822" s="301"/>
      <c r="Q822" s="301"/>
      <c r="R822" s="301"/>
      <c r="S822" s="301"/>
      <c r="T822" s="302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T822" s="303" t="s">
        <v>332</v>
      </c>
      <c r="AU822" s="303" t="s">
        <v>83</v>
      </c>
      <c r="AV822" s="16" t="s">
        <v>93</v>
      </c>
      <c r="AW822" s="16" t="s">
        <v>32</v>
      </c>
      <c r="AX822" s="16" t="s">
        <v>70</v>
      </c>
      <c r="AY822" s="303" t="s">
        <v>322</v>
      </c>
    </row>
    <row r="823" spans="1:51" s="14" customFormat="1" ht="12">
      <c r="A823" s="14"/>
      <c r="B823" s="261"/>
      <c r="C823" s="262"/>
      <c r="D823" s="246" t="s">
        <v>332</v>
      </c>
      <c r="E823" s="263" t="s">
        <v>19</v>
      </c>
      <c r="F823" s="264" t="s">
        <v>336</v>
      </c>
      <c r="G823" s="262"/>
      <c r="H823" s="265">
        <v>594.19</v>
      </c>
      <c r="I823" s="266"/>
      <c r="J823" s="262"/>
      <c r="K823" s="262"/>
      <c r="L823" s="267"/>
      <c r="M823" s="268"/>
      <c r="N823" s="269"/>
      <c r="O823" s="269"/>
      <c r="P823" s="269"/>
      <c r="Q823" s="269"/>
      <c r="R823" s="269"/>
      <c r="S823" s="269"/>
      <c r="T823" s="270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1" t="s">
        <v>332</v>
      </c>
      <c r="AU823" s="271" t="s">
        <v>83</v>
      </c>
      <c r="AV823" s="14" t="s">
        <v>328</v>
      </c>
      <c r="AW823" s="14" t="s">
        <v>32</v>
      </c>
      <c r="AX823" s="14" t="s">
        <v>77</v>
      </c>
      <c r="AY823" s="271" t="s">
        <v>322</v>
      </c>
    </row>
    <row r="824" spans="1:65" s="2" customFormat="1" ht="21.75" customHeight="1">
      <c r="A824" s="40"/>
      <c r="B824" s="41"/>
      <c r="C824" s="233" t="s">
        <v>1073</v>
      </c>
      <c r="D824" s="233" t="s">
        <v>324</v>
      </c>
      <c r="E824" s="234" t="s">
        <v>1074</v>
      </c>
      <c r="F824" s="235" t="s">
        <v>1075</v>
      </c>
      <c r="G824" s="236" t="s">
        <v>750</v>
      </c>
      <c r="H824" s="237">
        <v>1</v>
      </c>
      <c r="I824" s="238"/>
      <c r="J824" s="239">
        <f>ROUND(I824*H824,2)</f>
        <v>0</v>
      </c>
      <c r="K824" s="235" t="s">
        <v>532</v>
      </c>
      <c r="L824" s="46"/>
      <c r="M824" s="240" t="s">
        <v>19</v>
      </c>
      <c r="N824" s="241" t="s">
        <v>42</v>
      </c>
      <c r="O824" s="86"/>
      <c r="P824" s="242">
        <f>O824*H824</f>
        <v>0</v>
      </c>
      <c r="Q824" s="242">
        <v>0.00999</v>
      </c>
      <c r="R824" s="242">
        <f>Q824*H824</f>
        <v>0.00999</v>
      </c>
      <c r="S824" s="242">
        <v>0</v>
      </c>
      <c r="T824" s="243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44" t="s">
        <v>328</v>
      </c>
      <c r="AT824" s="244" t="s">
        <v>324</v>
      </c>
      <c r="AU824" s="244" t="s">
        <v>83</v>
      </c>
      <c r="AY824" s="19" t="s">
        <v>322</v>
      </c>
      <c r="BE824" s="245">
        <f>IF(N824="základní",J824,0)</f>
        <v>0</v>
      </c>
      <c r="BF824" s="245">
        <f>IF(N824="snížená",J824,0)</f>
        <v>0</v>
      </c>
      <c r="BG824" s="245">
        <f>IF(N824="zákl. přenesená",J824,0)</f>
        <v>0</v>
      </c>
      <c r="BH824" s="245">
        <f>IF(N824="sníž. přenesená",J824,0)</f>
        <v>0</v>
      </c>
      <c r="BI824" s="245">
        <f>IF(N824="nulová",J824,0)</f>
        <v>0</v>
      </c>
      <c r="BJ824" s="19" t="s">
        <v>83</v>
      </c>
      <c r="BK824" s="245">
        <f>ROUND(I824*H824,2)</f>
        <v>0</v>
      </c>
      <c r="BL824" s="19" t="s">
        <v>328</v>
      </c>
      <c r="BM824" s="244" t="s">
        <v>1076</v>
      </c>
    </row>
    <row r="825" spans="1:47" s="2" customFormat="1" ht="12">
      <c r="A825" s="40"/>
      <c r="B825" s="41"/>
      <c r="C825" s="42"/>
      <c r="D825" s="246" t="s">
        <v>330</v>
      </c>
      <c r="E825" s="42"/>
      <c r="F825" s="247" t="s">
        <v>1075</v>
      </c>
      <c r="G825" s="42"/>
      <c r="H825" s="42"/>
      <c r="I825" s="150"/>
      <c r="J825" s="42"/>
      <c r="K825" s="42"/>
      <c r="L825" s="46"/>
      <c r="M825" s="248"/>
      <c r="N825" s="249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330</v>
      </c>
      <c r="AU825" s="19" t="s">
        <v>83</v>
      </c>
    </row>
    <row r="826" spans="1:65" s="2" customFormat="1" ht="21.75" customHeight="1">
      <c r="A826" s="40"/>
      <c r="B826" s="41"/>
      <c r="C826" s="233" t="s">
        <v>1077</v>
      </c>
      <c r="D826" s="233" t="s">
        <v>324</v>
      </c>
      <c r="E826" s="234" t="s">
        <v>1078</v>
      </c>
      <c r="F826" s="235" t="s">
        <v>1079</v>
      </c>
      <c r="G826" s="236" t="s">
        <v>750</v>
      </c>
      <c r="H826" s="237">
        <v>1</v>
      </c>
      <c r="I826" s="238"/>
      <c r="J826" s="239">
        <f>ROUND(I826*H826,2)</f>
        <v>0</v>
      </c>
      <c r="K826" s="235" t="s">
        <v>532</v>
      </c>
      <c r="L826" s="46"/>
      <c r="M826" s="240" t="s">
        <v>19</v>
      </c>
      <c r="N826" s="241" t="s">
        <v>42</v>
      </c>
      <c r="O826" s="86"/>
      <c r="P826" s="242">
        <f>O826*H826</f>
        <v>0</v>
      </c>
      <c r="Q826" s="242">
        <v>0.028</v>
      </c>
      <c r="R826" s="242">
        <f>Q826*H826</f>
        <v>0.028</v>
      </c>
      <c r="S826" s="242">
        <v>0</v>
      </c>
      <c r="T826" s="243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44" t="s">
        <v>328</v>
      </c>
      <c r="AT826" s="244" t="s">
        <v>324</v>
      </c>
      <c r="AU826" s="244" t="s">
        <v>83</v>
      </c>
      <c r="AY826" s="19" t="s">
        <v>322</v>
      </c>
      <c r="BE826" s="245">
        <f>IF(N826="základní",J826,0)</f>
        <v>0</v>
      </c>
      <c r="BF826" s="245">
        <f>IF(N826="snížená",J826,0)</f>
        <v>0</v>
      </c>
      <c r="BG826" s="245">
        <f>IF(N826="zákl. přenesená",J826,0)</f>
        <v>0</v>
      </c>
      <c r="BH826" s="245">
        <f>IF(N826="sníž. přenesená",J826,0)</f>
        <v>0</v>
      </c>
      <c r="BI826" s="245">
        <f>IF(N826="nulová",J826,0)</f>
        <v>0</v>
      </c>
      <c r="BJ826" s="19" t="s">
        <v>83</v>
      </c>
      <c r="BK826" s="245">
        <f>ROUND(I826*H826,2)</f>
        <v>0</v>
      </c>
      <c r="BL826" s="19" t="s">
        <v>328</v>
      </c>
      <c r="BM826" s="244" t="s">
        <v>1080</v>
      </c>
    </row>
    <row r="827" spans="1:47" s="2" customFormat="1" ht="12">
      <c r="A827" s="40"/>
      <c r="B827" s="41"/>
      <c r="C827" s="42"/>
      <c r="D827" s="246" t="s">
        <v>330</v>
      </c>
      <c r="E827" s="42"/>
      <c r="F827" s="247" t="s">
        <v>1079</v>
      </c>
      <c r="G827" s="42"/>
      <c r="H827" s="42"/>
      <c r="I827" s="150"/>
      <c r="J827" s="42"/>
      <c r="K827" s="42"/>
      <c r="L827" s="46"/>
      <c r="M827" s="248"/>
      <c r="N827" s="249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330</v>
      </c>
      <c r="AU827" s="19" t="s">
        <v>83</v>
      </c>
    </row>
    <row r="828" spans="1:65" s="2" customFormat="1" ht="21.75" customHeight="1">
      <c r="A828" s="40"/>
      <c r="B828" s="41"/>
      <c r="C828" s="233" t="s">
        <v>1081</v>
      </c>
      <c r="D828" s="233" t="s">
        <v>324</v>
      </c>
      <c r="E828" s="234" t="s">
        <v>1082</v>
      </c>
      <c r="F828" s="235" t="s">
        <v>1083</v>
      </c>
      <c r="G828" s="236" t="s">
        <v>750</v>
      </c>
      <c r="H828" s="237">
        <v>1</v>
      </c>
      <c r="I828" s="238"/>
      <c r="J828" s="239">
        <f>ROUND(I828*H828,2)</f>
        <v>0</v>
      </c>
      <c r="K828" s="235" t="s">
        <v>532</v>
      </c>
      <c r="L828" s="46"/>
      <c r="M828" s="240" t="s">
        <v>19</v>
      </c>
      <c r="N828" s="241" t="s">
        <v>42</v>
      </c>
      <c r="O828" s="86"/>
      <c r="P828" s="242">
        <f>O828*H828</f>
        <v>0</v>
      </c>
      <c r="Q828" s="242">
        <v>0.0025</v>
      </c>
      <c r="R828" s="242">
        <f>Q828*H828</f>
        <v>0.0025</v>
      </c>
      <c r="S828" s="242">
        <v>0</v>
      </c>
      <c r="T828" s="243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44" t="s">
        <v>328</v>
      </c>
      <c r="AT828" s="244" t="s">
        <v>324</v>
      </c>
      <c r="AU828" s="244" t="s">
        <v>83</v>
      </c>
      <c r="AY828" s="19" t="s">
        <v>322</v>
      </c>
      <c r="BE828" s="245">
        <f>IF(N828="základní",J828,0)</f>
        <v>0</v>
      </c>
      <c r="BF828" s="245">
        <f>IF(N828="snížená",J828,0)</f>
        <v>0</v>
      </c>
      <c r="BG828" s="245">
        <f>IF(N828="zákl. přenesená",J828,0)</f>
        <v>0</v>
      </c>
      <c r="BH828" s="245">
        <f>IF(N828="sníž. přenesená",J828,0)</f>
        <v>0</v>
      </c>
      <c r="BI828" s="245">
        <f>IF(N828="nulová",J828,0)</f>
        <v>0</v>
      </c>
      <c r="BJ828" s="19" t="s">
        <v>83</v>
      </c>
      <c r="BK828" s="245">
        <f>ROUND(I828*H828,2)</f>
        <v>0</v>
      </c>
      <c r="BL828" s="19" t="s">
        <v>328</v>
      </c>
      <c r="BM828" s="244" t="s">
        <v>1084</v>
      </c>
    </row>
    <row r="829" spans="1:47" s="2" customFormat="1" ht="12">
      <c r="A829" s="40"/>
      <c r="B829" s="41"/>
      <c r="C829" s="42"/>
      <c r="D829" s="246" t="s">
        <v>330</v>
      </c>
      <c r="E829" s="42"/>
      <c r="F829" s="247" t="s">
        <v>1083</v>
      </c>
      <c r="G829" s="42"/>
      <c r="H829" s="42"/>
      <c r="I829" s="150"/>
      <c r="J829" s="42"/>
      <c r="K829" s="42"/>
      <c r="L829" s="46"/>
      <c r="M829" s="248"/>
      <c r="N829" s="249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330</v>
      </c>
      <c r="AU829" s="19" t="s">
        <v>83</v>
      </c>
    </row>
    <row r="830" spans="1:65" s="2" customFormat="1" ht="21.75" customHeight="1">
      <c r="A830" s="40"/>
      <c r="B830" s="41"/>
      <c r="C830" s="233" t="s">
        <v>1085</v>
      </c>
      <c r="D830" s="233" t="s">
        <v>324</v>
      </c>
      <c r="E830" s="234" t="s">
        <v>1086</v>
      </c>
      <c r="F830" s="235" t="s">
        <v>1087</v>
      </c>
      <c r="G830" s="236" t="s">
        <v>750</v>
      </c>
      <c r="H830" s="237">
        <v>1</v>
      </c>
      <c r="I830" s="238"/>
      <c r="J830" s="239">
        <f>ROUND(I830*H830,2)</f>
        <v>0</v>
      </c>
      <c r="K830" s="235" t="s">
        <v>532</v>
      </c>
      <c r="L830" s="46"/>
      <c r="M830" s="240" t="s">
        <v>19</v>
      </c>
      <c r="N830" s="241" t="s">
        <v>42</v>
      </c>
      <c r="O830" s="86"/>
      <c r="P830" s="242">
        <f>O830*H830</f>
        <v>0</v>
      </c>
      <c r="Q830" s="242">
        <v>0.0025</v>
      </c>
      <c r="R830" s="242">
        <f>Q830*H830</f>
        <v>0.0025</v>
      </c>
      <c r="S830" s="242">
        <v>0</v>
      </c>
      <c r="T830" s="243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44" t="s">
        <v>328</v>
      </c>
      <c r="AT830" s="244" t="s">
        <v>324</v>
      </c>
      <c r="AU830" s="244" t="s">
        <v>83</v>
      </c>
      <c r="AY830" s="19" t="s">
        <v>322</v>
      </c>
      <c r="BE830" s="245">
        <f>IF(N830="základní",J830,0)</f>
        <v>0</v>
      </c>
      <c r="BF830" s="245">
        <f>IF(N830="snížená",J830,0)</f>
        <v>0</v>
      </c>
      <c r="BG830" s="245">
        <f>IF(N830="zákl. přenesená",J830,0)</f>
        <v>0</v>
      </c>
      <c r="BH830" s="245">
        <f>IF(N830="sníž. přenesená",J830,0)</f>
        <v>0</v>
      </c>
      <c r="BI830" s="245">
        <f>IF(N830="nulová",J830,0)</f>
        <v>0</v>
      </c>
      <c r="BJ830" s="19" t="s">
        <v>83</v>
      </c>
      <c r="BK830" s="245">
        <f>ROUND(I830*H830,2)</f>
        <v>0</v>
      </c>
      <c r="BL830" s="19" t="s">
        <v>328</v>
      </c>
      <c r="BM830" s="244" t="s">
        <v>1088</v>
      </c>
    </row>
    <row r="831" spans="1:47" s="2" customFormat="1" ht="12">
      <c r="A831" s="40"/>
      <c r="B831" s="41"/>
      <c r="C831" s="42"/>
      <c r="D831" s="246" t="s">
        <v>330</v>
      </c>
      <c r="E831" s="42"/>
      <c r="F831" s="247" t="s">
        <v>1087</v>
      </c>
      <c r="G831" s="42"/>
      <c r="H831" s="42"/>
      <c r="I831" s="150"/>
      <c r="J831" s="42"/>
      <c r="K831" s="42"/>
      <c r="L831" s="46"/>
      <c r="M831" s="248"/>
      <c r="N831" s="249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330</v>
      </c>
      <c r="AU831" s="19" t="s">
        <v>83</v>
      </c>
    </row>
    <row r="832" spans="1:65" s="2" customFormat="1" ht="33" customHeight="1">
      <c r="A832" s="40"/>
      <c r="B832" s="41"/>
      <c r="C832" s="233" t="s">
        <v>1089</v>
      </c>
      <c r="D832" s="233" t="s">
        <v>324</v>
      </c>
      <c r="E832" s="234" t="s">
        <v>1090</v>
      </c>
      <c r="F832" s="235" t="s">
        <v>1091</v>
      </c>
      <c r="G832" s="236" t="s">
        <v>750</v>
      </c>
      <c r="H832" s="237">
        <v>9</v>
      </c>
      <c r="I832" s="238"/>
      <c r="J832" s="239">
        <f>ROUND(I832*H832,2)</f>
        <v>0</v>
      </c>
      <c r="K832" s="235" t="s">
        <v>532</v>
      </c>
      <c r="L832" s="46"/>
      <c r="M832" s="240" t="s">
        <v>19</v>
      </c>
      <c r="N832" s="241" t="s">
        <v>42</v>
      </c>
      <c r="O832" s="86"/>
      <c r="P832" s="242">
        <f>O832*H832</f>
        <v>0</v>
      </c>
      <c r="Q832" s="242">
        <v>0.0035</v>
      </c>
      <c r="R832" s="242">
        <f>Q832*H832</f>
        <v>0.0315</v>
      </c>
      <c r="S832" s="242">
        <v>0</v>
      </c>
      <c r="T832" s="243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44" t="s">
        <v>328</v>
      </c>
      <c r="AT832" s="244" t="s">
        <v>324</v>
      </c>
      <c r="AU832" s="244" t="s">
        <v>83</v>
      </c>
      <c r="AY832" s="19" t="s">
        <v>322</v>
      </c>
      <c r="BE832" s="245">
        <f>IF(N832="základní",J832,0)</f>
        <v>0</v>
      </c>
      <c r="BF832" s="245">
        <f>IF(N832="snížená",J832,0)</f>
        <v>0</v>
      </c>
      <c r="BG832" s="245">
        <f>IF(N832="zákl. přenesená",J832,0)</f>
        <v>0</v>
      </c>
      <c r="BH832" s="245">
        <f>IF(N832="sníž. přenesená",J832,0)</f>
        <v>0</v>
      </c>
      <c r="BI832" s="245">
        <f>IF(N832="nulová",J832,0)</f>
        <v>0</v>
      </c>
      <c r="BJ832" s="19" t="s">
        <v>83</v>
      </c>
      <c r="BK832" s="245">
        <f>ROUND(I832*H832,2)</f>
        <v>0</v>
      </c>
      <c r="BL832" s="19" t="s">
        <v>328</v>
      </c>
      <c r="BM832" s="244" t="s">
        <v>1092</v>
      </c>
    </row>
    <row r="833" spans="1:47" s="2" customFormat="1" ht="12">
      <c r="A833" s="40"/>
      <c r="B833" s="41"/>
      <c r="C833" s="42"/>
      <c r="D833" s="246" t="s">
        <v>330</v>
      </c>
      <c r="E833" s="42"/>
      <c r="F833" s="247" t="s">
        <v>1091</v>
      </c>
      <c r="G833" s="42"/>
      <c r="H833" s="42"/>
      <c r="I833" s="150"/>
      <c r="J833" s="42"/>
      <c r="K833" s="42"/>
      <c r="L833" s="46"/>
      <c r="M833" s="248"/>
      <c r="N833" s="249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330</v>
      </c>
      <c r="AU833" s="19" t="s">
        <v>83</v>
      </c>
    </row>
    <row r="834" spans="1:65" s="2" customFormat="1" ht="33" customHeight="1">
      <c r="A834" s="40"/>
      <c r="B834" s="41"/>
      <c r="C834" s="233" t="s">
        <v>1093</v>
      </c>
      <c r="D834" s="233" t="s">
        <v>324</v>
      </c>
      <c r="E834" s="234" t="s">
        <v>1094</v>
      </c>
      <c r="F834" s="235" t="s">
        <v>1095</v>
      </c>
      <c r="G834" s="236" t="s">
        <v>750</v>
      </c>
      <c r="H834" s="237">
        <v>1</v>
      </c>
      <c r="I834" s="238"/>
      <c r="J834" s="239">
        <f>ROUND(I834*H834,2)</f>
        <v>0</v>
      </c>
      <c r="K834" s="235" t="s">
        <v>532</v>
      </c>
      <c r="L834" s="46"/>
      <c r="M834" s="240" t="s">
        <v>19</v>
      </c>
      <c r="N834" s="241" t="s">
        <v>42</v>
      </c>
      <c r="O834" s="86"/>
      <c r="P834" s="242">
        <f>O834*H834</f>
        <v>0</v>
      </c>
      <c r="Q834" s="242">
        <v>0.005</v>
      </c>
      <c r="R834" s="242">
        <f>Q834*H834</f>
        <v>0.005</v>
      </c>
      <c r="S834" s="242">
        <v>0</v>
      </c>
      <c r="T834" s="243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44" t="s">
        <v>328</v>
      </c>
      <c r="AT834" s="244" t="s">
        <v>324</v>
      </c>
      <c r="AU834" s="244" t="s">
        <v>83</v>
      </c>
      <c r="AY834" s="19" t="s">
        <v>322</v>
      </c>
      <c r="BE834" s="245">
        <f>IF(N834="základní",J834,0)</f>
        <v>0</v>
      </c>
      <c r="BF834" s="245">
        <f>IF(N834="snížená",J834,0)</f>
        <v>0</v>
      </c>
      <c r="BG834" s="245">
        <f>IF(N834="zákl. přenesená",J834,0)</f>
        <v>0</v>
      </c>
      <c r="BH834" s="245">
        <f>IF(N834="sníž. přenesená",J834,0)</f>
        <v>0</v>
      </c>
      <c r="BI834" s="245">
        <f>IF(N834="nulová",J834,0)</f>
        <v>0</v>
      </c>
      <c r="BJ834" s="19" t="s">
        <v>83</v>
      </c>
      <c r="BK834" s="245">
        <f>ROUND(I834*H834,2)</f>
        <v>0</v>
      </c>
      <c r="BL834" s="19" t="s">
        <v>328</v>
      </c>
      <c r="BM834" s="244" t="s">
        <v>1096</v>
      </c>
    </row>
    <row r="835" spans="1:47" s="2" customFormat="1" ht="12">
      <c r="A835" s="40"/>
      <c r="B835" s="41"/>
      <c r="C835" s="42"/>
      <c r="D835" s="246" t="s">
        <v>330</v>
      </c>
      <c r="E835" s="42"/>
      <c r="F835" s="247" t="s">
        <v>1095</v>
      </c>
      <c r="G835" s="42"/>
      <c r="H835" s="42"/>
      <c r="I835" s="150"/>
      <c r="J835" s="42"/>
      <c r="K835" s="42"/>
      <c r="L835" s="46"/>
      <c r="M835" s="248"/>
      <c r="N835" s="249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330</v>
      </c>
      <c r="AU835" s="19" t="s">
        <v>83</v>
      </c>
    </row>
    <row r="836" spans="1:65" s="2" customFormat="1" ht="16.5" customHeight="1">
      <c r="A836" s="40"/>
      <c r="B836" s="41"/>
      <c r="C836" s="233" t="s">
        <v>1097</v>
      </c>
      <c r="D836" s="233" t="s">
        <v>324</v>
      </c>
      <c r="E836" s="234" t="s">
        <v>1098</v>
      </c>
      <c r="F836" s="235" t="s">
        <v>1099</v>
      </c>
      <c r="G836" s="236" t="s">
        <v>750</v>
      </c>
      <c r="H836" s="237">
        <v>1</v>
      </c>
      <c r="I836" s="238"/>
      <c r="J836" s="239">
        <f>ROUND(I836*H836,2)</f>
        <v>0</v>
      </c>
      <c r="K836" s="235" t="s">
        <v>532</v>
      </c>
      <c r="L836" s="46"/>
      <c r="M836" s="240" t="s">
        <v>19</v>
      </c>
      <c r="N836" s="241" t="s">
        <v>42</v>
      </c>
      <c r="O836" s="86"/>
      <c r="P836" s="242">
        <f>O836*H836</f>
        <v>0</v>
      </c>
      <c r="Q836" s="242">
        <v>0.0005</v>
      </c>
      <c r="R836" s="242">
        <f>Q836*H836</f>
        <v>0.0005</v>
      </c>
      <c r="S836" s="242">
        <v>0</v>
      </c>
      <c r="T836" s="243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44" t="s">
        <v>328</v>
      </c>
      <c r="AT836" s="244" t="s">
        <v>324</v>
      </c>
      <c r="AU836" s="244" t="s">
        <v>83</v>
      </c>
      <c r="AY836" s="19" t="s">
        <v>322</v>
      </c>
      <c r="BE836" s="245">
        <f>IF(N836="základní",J836,0)</f>
        <v>0</v>
      </c>
      <c r="BF836" s="245">
        <f>IF(N836="snížená",J836,0)</f>
        <v>0</v>
      </c>
      <c r="BG836" s="245">
        <f>IF(N836="zákl. přenesená",J836,0)</f>
        <v>0</v>
      </c>
      <c r="BH836" s="245">
        <f>IF(N836="sníž. přenesená",J836,0)</f>
        <v>0</v>
      </c>
      <c r="BI836" s="245">
        <f>IF(N836="nulová",J836,0)</f>
        <v>0</v>
      </c>
      <c r="BJ836" s="19" t="s">
        <v>83</v>
      </c>
      <c r="BK836" s="245">
        <f>ROUND(I836*H836,2)</f>
        <v>0</v>
      </c>
      <c r="BL836" s="19" t="s">
        <v>328</v>
      </c>
      <c r="BM836" s="244" t="s">
        <v>1100</v>
      </c>
    </row>
    <row r="837" spans="1:47" s="2" customFormat="1" ht="12">
      <c r="A837" s="40"/>
      <c r="B837" s="41"/>
      <c r="C837" s="42"/>
      <c r="D837" s="246" t="s">
        <v>330</v>
      </c>
      <c r="E837" s="42"/>
      <c r="F837" s="247" t="s">
        <v>1101</v>
      </c>
      <c r="G837" s="42"/>
      <c r="H837" s="42"/>
      <c r="I837" s="150"/>
      <c r="J837" s="42"/>
      <c r="K837" s="42"/>
      <c r="L837" s="46"/>
      <c r="M837" s="248"/>
      <c r="N837" s="249"/>
      <c r="O837" s="86"/>
      <c r="P837" s="86"/>
      <c r="Q837" s="86"/>
      <c r="R837" s="86"/>
      <c r="S837" s="86"/>
      <c r="T837" s="87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T837" s="19" t="s">
        <v>330</v>
      </c>
      <c r="AU837" s="19" t="s">
        <v>83</v>
      </c>
    </row>
    <row r="838" spans="1:65" s="2" customFormat="1" ht="16.5" customHeight="1">
      <c r="A838" s="40"/>
      <c r="B838" s="41"/>
      <c r="C838" s="233" t="s">
        <v>1102</v>
      </c>
      <c r="D838" s="233" t="s">
        <v>324</v>
      </c>
      <c r="E838" s="234" t="s">
        <v>1103</v>
      </c>
      <c r="F838" s="235" t="s">
        <v>19</v>
      </c>
      <c r="G838" s="236" t="s">
        <v>750</v>
      </c>
      <c r="H838" s="237">
        <v>9</v>
      </c>
      <c r="I838" s="238"/>
      <c r="J838" s="239">
        <f>ROUND(I838*H838,2)</f>
        <v>0</v>
      </c>
      <c r="K838" s="235" t="s">
        <v>532</v>
      </c>
      <c r="L838" s="46"/>
      <c r="M838" s="240" t="s">
        <v>19</v>
      </c>
      <c r="N838" s="241" t="s">
        <v>42</v>
      </c>
      <c r="O838" s="86"/>
      <c r="P838" s="242">
        <f>O838*H838</f>
        <v>0</v>
      </c>
      <c r="Q838" s="242">
        <v>0.02</v>
      </c>
      <c r="R838" s="242">
        <f>Q838*H838</f>
        <v>0.18</v>
      </c>
      <c r="S838" s="242">
        <v>0</v>
      </c>
      <c r="T838" s="243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44" t="s">
        <v>328</v>
      </c>
      <c r="AT838" s="244" t="s">
        <v>324</v>
      </c>
      <c r="AU838" s="244" t="s">
        <v>83</v>
      </c>
      <c r="AY838" s="19" t="s">
        <v>322</v>
      </c>
      <c r="BE838" s="245">
        <f>IF(N838="základní",J838,0)</f>
        <v>0</v>
      </c>
      <c r="BF838" s="245">
        <f>IF(N838="snížená",J838,0)</f>
        <v>0</v>
      </c>
      <c r="BG838" s="245">
        <f>IF(N838="zákl. přenesená",J838,0)</f>
        <v>0</v>
      </c>
      <c r="BH838" s="245">
        <f>IF(N838="sníž. přenesená",J838,0)</f>
        <v>0</v>
      </c>
      <c r="BI838" s="245">
        <f>IF(N838="nulová",J838,0)</f>
        <v>0</v>
      </c>
      <c r="BJ838" s="19" t="s">
        <v>83</v>
      </c>
      <c r="BK838" s="245">
        <f>ROUND(I838*H838,2)</f>
        <v>0</v>
      </c>
      <c r="BL838" s="19" t="s">
        <v>328</v>
      </c>
      <c r="BM838" s="244" t="s">
        <v>1104</v>
      </c>
    </row>
    <row r="839" spans="1:47" s="2" customFormat="1" ht="12">
      <c r="A839" s="40"/>
      <c r="B839" s="41"/>
      <c r="C839" s="42"/>
      <c r="D839" s="246" t="s">
        <v>330</v>
      </c>
      <c r="E839" s="42"/>
      <c r="F839" s="247" t="s">
        <v>1105</v>
      </c>
      <c r="G839" s="42"/>
      <c r="H839" s="42"/>
      <c r="I839" s="150"/>
      <c r="J839" s="42"/>
      <c r="K839" s="42"/>
      <c r="L839" s="46"/>
      <c r="M839" s="248"/>
      <c r="N839" s="249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330</v>
      </c>
      <c r="AU839" s="19" t="s">
        <v>83</v>
      </c>
    </row>
    <row r="840" spans="1:65" s="2" customFormat="1" ht="21.75" customHeight="1">
      <c r="A840" s="40"/>
      <c r="B840" s="41"/>
      <c r="C840" s="233" t="s">
        <v>1106</v>
      </c>
      <c r="D840" s="233" t="s">
        <v>324</v>
      </c>
      <c r="E840" s="234" t="s">
        <v>1107</v>
      </c>
      <c r="F840" s="235" t="s">
        <v>1108</v>
      </c>
      <c r="G840" s="236" t="s">
        <v>750</v>
      </c>
      <c r="H840" s="237">
        <v>9</v>
      </c>
      <c r="I840" s="238"/>
      <c r="J840" s="239">
        <f>ROUND(I840*H840,2)</f>
        <v>0</v>
      </c>
      <c r="K840" s="235" t="s">
        <v>532</v>
      </c>
      <c r="L840" s="46"/>
      <c r="M840" s="240" t="s">
        <v>19</v>
      </c>
      <c r="N840" s="241" t="s">
        <v>42</v>
      </c>
      <c r="O840" s="86"/>
      <c r="P840" s="242">
        <f>O840*H840</f>
        <v>0</v>
      </c>
      <c r="Q840" s="242">
        <v>0.004</v>
      </c>
      <c r="R840" s="242">
        <f>Q840*H840</f>
        <v>0.036000000000000004</v>
      </c>
      <c r="S840" s="242">
        <v>0</v>
      </c>
      <c r="T840" s="243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44" t="s">
        <v>328</v>
      </c>
      <c r="AT840" s="244" t="s">
        <v>324</v>
      </c>
      <c r="AU840" s="244" t="s">
        <v>83</v>
      </c>
      <c r="AY840" s="19" t="s">
        <v>322</v>
      </c>
      <c r="BE840" s="245">
        <f>IF(N840="základní",J840,0)</f>
        <v>0</v>
      </c>
      <c r="BF840" s="245">
        <f>IF(N840="snížená",J840,0)</f>
        <v>0</v>
      </c>
      <c r="BG840" s="245">
        <f>IF(N840="zákl. přenesená",J840,0)</f>
        <v>0</v>
      </c>
      <c r="BH840" s="245">
        <f>IF(N840="sníž. přenesená",J840,0)</f>
        <v>0</v>
      </c>
      <c r="BI840" s="245">
        <f>IF(N840="nulová",J840,0)</f>
        <v>0</v>
      </c>
      <c r="BJ840" s="19" t="s">
        <v>83</v>
      </c>
      <c r="BK840" s="245">
        <f>ROUND(I840*H840,2)</f>
        <v>0</v>
      </c>
      <c r="BL840" s="19" t="s">
        <v>328</v>
      </c>
      <c r="BM840" s="244" t="s">
        <v>1109</v>
      </c>
    </row>
    <row r="841" spans="1:47" s="2" customFormat="1" ht="12">
      <c r="A841" s="40"/>
      <c r="B841" s="41"/>
      <c r="C841" s="42"/>
      <c r="D841" s="246" t="s">
        <v>330</v>
      </c>
      <c r="E841" s="42"/>
      <c r="F841" s="247" t="s">
        <v>1108</v>
      </c>
      <c r="G841" s="42"/>
      <c r="H841" s="42"/>
      <c r="I841" s="150"/>
      <c r="J841" s="42"/>
      <c r="K841" s="42"/>
      <c r="L841" s="46"/>
      <c r="M841" s="248"/>
      <c r="N841" s="249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330</v>
      </c>
      <c r="AU841" s="19" t="s">
        <v>83</v>
      </c>
    </row>
    <row r="842" spans="1:65" s="2" customFormat="1" ht="16.5" customHeight="1">
      <c r="A842" s="40"/>
      <c r="B842" s="41"/>
      <c r="C842" s="233" t="s">
        <v>1110</v>
      </c>
      <c r="D842" s="233" t="s">
        <v>324</v>
      </c>
      <c r="E842" s="234" t="s">
        <v>1111</v>
      </c>
      <c r="F842" s="235" t="s">
        <v>1112</v>
      </c>
      <c r="G842" s="236" t="s">
        <v>128</v>
      </c>
      <c r="H842" s="237">
        <v>45.07</v>
      </c>
      <c r="I842" s="238"/>
      <c r="J842" s="239">
        <f>ROUND(I842*H842,2)</f>
        <v>0</v>
      </c>
      <c r="K842" s="235" t="s">
        <v>327</v>
      </c>
      <c r="L842" s="46"/>
      <c r="M842" s="240" t="s">
        <v>19</v>
      </c>
      <c r="N842" s="241" t="s">
        <v>42</v>
      </c>
      <c r="O842" s="86"/>
      <c r="P842" s="242">
        <f>O842*H842</f>
        <v>0</v>
      </c>
      <c r="Q842" s="242">
        <v>0</v>
      </c>
      <c r="R842" s="242">
        <f>Q842*H842</f>
        <v>0</v>
      </c>
      <c r="S842" s="242">
        <v>0.261</v>
      </c>
      <c r="T842" s="243">
        <f>S842*H842</f>
        <v>11.76327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44" t="s">
        <v>328</v>
      </c>
      <c r="AT842" s="244" t="s">
        <v>324</v>
      </c>
      <c r="AU842" s="244" t="s">
        <v>83</v>
      </c>
      <c r="AY842" s="19" t="s">
        <v>322</v>
      </c>
      <c r="BE842" s="245">
        <f>IF(N842="základní",J842,0)</f>
        <v>0</v>
      </c>
      <c r="BF842" s="245">
        <f>IF(N842="snížená",J842,0)</f>
        <v>0</v>
      </c>
      <c r="BG842" s="245">
        <f>IF(N842="zákl. přenesená",J842,0)</f>
        <v>0</v>
      </c>
      <c r="BH842" s="245">
        <f>IF(N842="sníž. přenesená",J842,0)</f>
        <v>0</v>
      </c>
      <c r="BI842" s="245">
        <f>IF(N842="nulová",J842,0)</f>
        <v>0</v>
      </c>
      <c r="BJ842" s="19" t="s">
        <v>83</v>
      </c>
      <c r="BK842" s="245">
        <f>ROUND(I842*H842,2)</f>
        <v>0</v>
      </c>
      <c r="BL842" s="19" t="s">
        <v>328</v>
      </c>
      <c r="BM842" s="244" t="s">
        <v>1113</v>
      </c>
    </row>
    <row r="843" spans="1:47" s="2" customFormat="1" ht="12">
      <c r="A843" s="40"/>
      <c r="B843" s="41"/>
      <c r="C843" s="42"/>
      <c r="D843" s="246" t="s">
        <v>330</v>
      </c>
      <c r="E843" s="42"/>
      <c r="F843" s="247" t="s">
        <v>1114</v>
      </c>
      <c r="G843" s="42"/>
      <c r="H843" s="42"/>
      <c r="I843" s="150"/>
      <c r="J843" s="42"/>
      <c r="K843" s="42"/>
      <c r="L843" s="46"/>
      <c r="M843" s="248"/>
      <c r="N843" s="249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330</v>
      </c>
      <c r="AU843" s="19" t="s">
        <v>83</v>
      </c>
    </row>
    <row r="844" spans="1:65" s="2" customFormat="1" ht="21.75" customHeight="1">
      <c r="A844" s="40"/>
      <c r="B844" s="41"/>
      <c r="C844" s="233" t="s">
        <v>1115</v>
      </c>
      <c r="D844" s="233" t="s">
        <v>324</v>
      </c>
      <c r="E844" s="234" t="s">
        <v>1116</v>
      </c>
      <c r="F844" s="235" t="s">
        <v>1117</v>
      </c>
      <c r="G844" s="236" t="s">
        <v>131</v>
      </c>
      <c r="H844" s="237">
        <v>3.2</v>
      </c>
      <c r="I844" s="238"/>
      <c r="J844" s="239">
        <f>ROUND(I844*H844,2)</f>
        <v>0</v>
      </c>
      <c r="K844" s="235" t="s">
        <v>327</v>
      </c>
      <c r="L844" s="46"/>
      <c r="M844" s="240" t="s">
        <v>19</v>
      </c>
      <c r="N844" s="241" t="s">
        <v>42</v>
      </c>
      <c r="O844" s="86"/>
      <c r="P844" s="242">
        <f>O844*H844</f>
        <v>0</v>
      </c>
      <c r="Q844" s="242">
        <v>0</v>
      </c>
      <c r="R844" s="242">
        <f>Q844*H844</f>
        <v>0</v>
      </c>
      <c r="S844" s="242">
        <v>1.8</v>
      </c>
      <c r="T844" s="243">
        <f>S844*H844</f>
        <v>5.760000000000001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44" t="s">
        <v>328</v>
      </c>
      <c r="AT844" s="244" t="s">
        <v>324</v>
      </c>
      <c r="AU844" s="244" t="s">
        <v>83</v>
      </c>
      <c r="AY844" s="19" t="s">
        <v>322</v>
      </c>
      <c r="BE844" s="245">
        <f>IF(N844="základní",J844,0)</f>
        <v>0</v>
      </c>
      <c r="BF844" s="245">
        <f>IF(N844="snížená",J844,0)</f>
        <v>0</v>
      </c>
      <c r="BG844" s="245">
        <f>IF(N844="zákl. přenesená",J844,0)</f>
        <v>0</v>
      </c>
      <c r="BH844" s="245">
        <f>IF(N844="sníž. přenesená",J844,0)</f>
        <v>0</v>
      </c>
      <c r="BI844" s="245">
        <f>IF(N844="nulová",J844,0)</f>
        <v>0</v>
      </c>
      <c r="BJ844" s="19" t="s">
        <v>83</v>
      </c>
      <c r="BK844" s="245">
        <f>ROUND(I844*H844,2)</f>
        <v>0</v>
      </c>
      <c r="BL844" s="19" t="s">
        <v>328</v>
      </c>
      <c r="BM844" s="244" t="s">
        <v>1118</v>
      </c>
    </row>
    <row r="845" spans="1:47" s="2" customFormat="1" ht="12">
      <c r="A845" s="40"/>
      <c r="B845" s="41"/>
      <c r="C845" s="42"/>
      <c r="D845" s="246" t="s">
        <v>330</v>
      </c>
      <c r="E845" s="42"/>
      <c r="F845" s="247" t="s">
        <v>1119</v>
      </c>
      <c r="G845" s="42"/>
      <c r="H845" s="42"/>
      <c r="I845" s="150"/>
      <c r="J845" s="42"/>
      <c r="K845" s="42"/>
      <c r="L845" s="46"/>
      <c r="M845" s="248"/>
      <c r="N845" s="249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330</v>
      </c>
      <c r="AU845" s="19" t="s">
        <v>83</v>
      </c>
    </row>
    <row r="846" spans="1:51" s="13" customFormat="1" ht="12">
      <c r="A846" s="13"/>
      <c r="B846" s="250"/>
      <c r="C846" s="251"/>
      <c r="D846" s="246" t="s">
        <v>332</v>
      </c>
      <c r="E846" s="252" t="s">
        <v>19</v>
      </c>
      <c r="F846" s="253" t="s">
        <v>1120</v>
      </c>
      <c r="G846" s="251"/>
      <c r="H846" s="254">
        <v>3.2</v>
      </c>
      <c r="I846" s="255"/>
      <c r="J846" s="251"/>
      <c r="K846" s="251"/>
      <c r="L846" s="256"/>
      <c r="M846" s="257"/>
      <c r="N846" s="258"/>
      <c r="O846" s="258"/>
      <c r="P846" s="258"/>
      <c r="Q846" s="258"/>
      <c r="R846" s="258"/>
      <c r="S846" s="258"/>
      <c r="T846" s="259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60" t="s">
        <v>332</v>
      </c>
      <c r="AU846" s="260" t="s">
        <v>83</v>
      </c>
      <c r="AV846" s="13" t="s">
        <v>83</v>
      </c>
      <c r="AW846" s="13" t="s">
        <v>32</v>
      </c>
      <c r="AX846" s="13" t="s">
        <v>77</v>
      </c>
      <c r="AY846" s="260" t="s">
        <v>322</v>
      </c>
    </row>
    <row r="847" spans="1:65" s="2" customFormat="1" ht="21.75" customHeight="1">
      <c r="A847" s="40"/>
      <c r="B847" s="41"/>
      <c r="C847" s="233" t="s">
        <v>1121</v>
      </c>
      <c r="D847" s="233" t="s">
        <v>324</v>
      </c>
      <c r="E847" s="234" t="s">
        <v>1122</v>
      </c>
      <c r="F847" s="235" t="s">
        <v>1123</v>
      </c>
      <c r="G847" s="236" t="s">
        <v>131</v>
      </c>
      <c r="H847" s="237">
        <v>11.7</v>
      </c>
      <c r="I847" s="238"/>
      <c r="J847" s="239">
        <f>ROUND(I847*H847,2)</f>
        <v>0</v>
      </c>
      <c r="K847" s="235" t="s">
        <v>327</v>
      </c>
      <c r="L847" s="46"/>
      <c r="M847" s="240" t="s">
        <v>19</v>
      </c>
      <c r="N847" s="241" t="s">
        <v>42</v>
      </c>
      <c r="O847" s="86"/>
      <c r="P847" s="242">
        <f>O847*H847</f>
        <v>0</v>
      </c>
      <c r="Q847" s="242">
        <v>0</v>
      </c>
      <c r="R847" s="242">
        <f>Q847*H847</f>
        <v>0</v>
      </c>
      <c r="S847" s="242">
        <v>1.8</v>
      </c>
      <c r="T847" s="243">
        <f>S847*H847</f>
        <v>21.06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44" t="s">
        <v>328</v>
      </c>
      <c r="AT847" s="244" t="s">
        <v>324</v>
      </c>
      <c r="AU847" s="244" t="s">
        <v>83</v>
      </c>
      <c r="AY847" s="19" t="s">
        <v>322</v>
      </c>
      <c r="BE847" s="245">
        <f>IF(N847="základní",J847,0)</f>
        <v>0</v>
      </c>
      <c r="BF847" s="245">
        <f>IF(N847="snížená",J847,0)</f>
        <v>0</v>
      </c>
      <c r="BG847" s="245">
        <f>IF(N847="zákl. přenesená",J847,0)</f>
        <v>0</v>
      </c>
      <c r="BH847" s="245">
        <f>IF(N847="sníž. přenesená",J847,0)</f>
        <v>0</v>
      </c>
      <c r="BI847" s="245">
        <f>IF(N847="nulová",J847,0)</f>
        <v>0</v>
      </c>
      <c r="BJ847" s="19" t="s">
        <v>83</v>
      </c>
      <c r="BK847" s="245">
        <f>ROUND(I847*H847,2)</f>
        <v>0</v>
      </c>
      <c r="BL847" s="19" t="s">
        <v>328</v>
      </c>
      <c r="BM847" s="244" t="s">
        <v>1124</v>
      </c>
    </row>
    <row r="848" spans="1:47" s="2" customFormat="1" ht="12">
      <c r="A848" s="40"/>
      <c r="B848" s="41"/>
      <c r="C848" s="42"/>
      <c r="D848" s="246" t="s">
        <v>330</v>
      </c>
      <c r="E848" s="42"/>
      <c r="F848" s="247" t="s">
        <v>1125</v>
      </c>
      <c r="G848" s="42"/>
      <c r="H848" s="42"/>
      <c r="I848" s="150"/>
      <c r="J848" s="42"/>
      <c r="K848" s="42"/>
      <c r="L848" s="46"/>
      <c r="M848" s="248"/>
      <c r="N848" s="249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330</v>
      </c>
      <c r="AU848" s="19" t="s">
        <v>83</v>
      </c>
    </row>
    <row r="849" spans="1:51" s="13" customFormat="1" ht="12">
      <c r="A849" s="13"/>
      <c r="B849" s="250"/>
      <c r="C849" s="251"/>
      <c r="D849" s="246" t="s">
        <v>332</v>
      </c>
      <c r="E849" s="252" t="s">
        <v>19</v>
      </c>
      <c r="F849" s="253" t="s">
        <v>1126</v>
      </c>
      <c r="G849" s="251"/>
      <c r="H849" s="254">
        <v>0.7</v>
      </c>
      <c r="I849" s="255"/>
      <c r="J849" s="251"/>
      <c r="K849" s="251"/>
      <c r="L849" s="256"/>
      <c r="M849" s="257"/>
      <c r="N849" s="258"/>
      <c r="O849" s="258"/>
      <c r="P849" s="258"/>
      <c r="Q849" s="258"/>
      <c r="R849" s="258"/>
      <c r="S849" s="258"/>
      <c r="T849" s="259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60" t="s">
        <v>332</v>
      </c>
      <c r="AU849" s="260" t="s">
        <v>83</v>
      </c>
      <c r="AV849" s="13" t="s">
        <v>83</v>
      </c>
      <c r="AW849" s="13" t="s">
        <v>32</v>
      </c>
      <c r="AX849" s="13" t="s">
        <v>70</v>
      </c>
      <c r="AY849" s="260" t="s">
        <v>322</v>
      </c>
    </row>
    <row r="850" spans="1:51" s="13" customFormat="1" ht="12">
      <c r="A850" s="13"/>
      <c r="B850" s="250"/>
      <c r="C850" s="251"/>
      <c r="D850" s="246" t="s">
        <v>332</v>
      </c>
      <c r="E850" s="252" t="s">
        <v>19</v>
      </c>
      <c r="F850" s="253" t="s">
        <v>1127</v>
      </c>
      <c r="G850" s="251"/>
      <c r="H850" s="254">
        <v>5.7</v>
      </c>
      <c r="I850" s="255"/>
      <c r="J850" s="251"/>
      <c r="K850" s="251"/>
      <c r="L850" s="256"/>
      <c r="M850" s="257"/>
      <c r="N850" s="258"/>
      <c r="O850" s="258"/>
      <c r="P850" s="258"/>
      <c r="Q850" s="258"/>
      <c r="R850" s="258"/>
      <c r="S850" s="258"/>
      <c r="T850" s="259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60" t="s">
        <v>332</v>
      </c>
      <c r="AU850" s="260" t="s">
        <v>83</v>
      </c>
      <c r="AV850" s="13" t="s">
        <v>83</v>
      </c>
      <c r="AW850" s="13" t="s">
        <v>32</v>
      </c>
      <c r="AX850" s="13" t="s">
        <v>70</v>
      </c>
      <c r="AY850" s="260" t="s">
        <v>322</v>
      </c>
    </row>
    <row r="851" spans="1:51" s="13" customFormat="1" ht="12">
      <c r="A851" s="13"/>
      <c r="B851" s="250"/>
      <c r="C851" s="251"/>
      <c r="D851" s="246" t="s">
        <v>332</v>
      </c>
      <c r="E851" s="252" t="s">
        <v>19</v>
      </c>
      <c r="F851" s="253" t="s">
        <v>1128</v>
      </c>
      <c r="G851" s="251"/>
      <c r="H851" s="254">
        <v>5.3</v>
      </c>
      <c r="I851" s="255"/>
      <c r="J851" s="251"/>
      <c r="K851" s="251"/>
      <c r="L851" s="256"/>
      <c r="M851" s="257"/>
      <c r="N851" s="258"/>
      <c r="O851" s="258"/>
      <c r="P851" s="258"/>
      <c r="Q851" s="258"/>
      <c r="R851" s="258"/>
      <c r="S851" s="258"/>
      <c r="T851" s="259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0" t="s">
        <v>332</v>
      </c>
      <c r="AU851" s="260" t="s">
        <v>83</v>
      </c>
      <c r="AV851" s="13" t="s">
        <v>83</v>
      </c>
      <c r="AW851" s="13" t="s">
        <v>32</v>
      </c>
      <c r="AX851" s="13" t="s">
        <v>70</v>
      </c>
      <c r="AY851" s="260" t="s">
        <v>322</v>
      </c>
    </row>
    <row r="852" spans="1:51" s="14" customFormat="1" ht="12">
      <c r="A852" s="14"/>
      <c r="B852" s="261"/>
      <c r="C852" s="262"/>
      <c r="D852" s="246" t="s">
        <v>332</v>
      </c>
      <c r="E852" s="263" t="s">
        <v>19</v>
      </c>
      <c r="F852" s="264" t="s">
        <v>336</v>
      </c>
      <c r="G852" s="262"/>
      <c r="H852" s="265">
        <v>11.7</v>
      </c>
      <c r="I852" s="266"/>
      <c r="J852" s="262"/>
      <c r="K852" s="262"/>
      <c r="L852" s="267"/>
      <c r="M852" s="268"/>
      <c r="N852" s="269"/>
      <c r="O852" s="269"/>
      <c r="P852" s="269"/>
      <c r="Q852" s="269"/>
      <c r="R852" s="269"/>
      <c r="S852" s="269"/>
      <c r="T852" s="270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1" t="s">
        <v>332</v>
      </c>
      <c r="AU852" s="271" t="s">
        <v>83</v>
      </c>
      <c r="AV852" s="14" t="s">
        <v>328</v>
      </c>
      <c r="AW852" s="14" t="s">
        <v>32</v>
      </c>
      <c r="AX852" s="14" t="s">
        <v>77</v>
      </c>
      <c r="AY852" s="271" t="s">
        <v>322</v>
      </c>
    </row>
    <row r="853" spans="1:65" s="2" customFormat="1" ht="16.5" customHeight="1">
      <c r="A853" s="40"/>
      <c r="B853" s="41"/>
      <c r="C853" s="233" t="s">
        <v>1129</v>
      </c>
      <c r="D853" s="233" t="s">
        <v>324</v>
      </c>
      <c r="E853" s="234" t="s">
        <v>1130</v>
      </c>
      <c r="F853" s="235" t="s">
        <v>1131</v>
      </c>
      <c r="G853" s="236" t="s">
        <v>131</v>
      </c>
      <c r="H853" s="237">
        <v>1.6</v>
      </c>
      <c r="I853" s="238"/>
      <c r="J853" s="239">
        <f>ROUND(I853*H853,2)</f>
        <v>0</v>
      </c>
      <c r="K853" s="235" t="s">
        <v>327</v>
      </c>
      <c r="L853" s="46"/>
      <c r="M853" s="240" t="s">
        <v>19</v>
      </c>
      <c r="N853" s="241" t="s">
        <v>42</v>
      </c>
      <c r="O853" s="86"/>
      <c r="P853" s="242">
        <f>O853*H853</f>
        <v>0</v>
      </c>
      <c r="Q853" s="242">
        <v>0</v>
      </c>
      <c r="R853" s="242">
        <f>Q853*H853</f>
        <v>0</v>
      </c>
      <c r="S853" s="242">
        <v>1.671</v>
      </c>
      <c r="T853" s="243">
        <f>S853*H853</f>
        <v>2.6736000000000004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44" t="s">
        <v>328</v>
      </c>
      <c r="AT853" s="244" t="s">
        <v>324</v>
      </c>
      <c r="AU853" s="244" t="s">
        <v>83</v>
      </c>
      <c r="AY853" s="19" t="s">
        <v>322</v>
      </c>
      <c r="BE853" s="245">
        <f>IF(N853="základní",J853,0)</f>
        <v>0</v>
      </c>
      <c r="BF853" s="245">
        <f>IF(N853="snížená",J853,0)</f>
        <v>0</v>
      </c>
      <c r="BG853" s="245">
        <f>IF(N853="zákl. přenesená",J853,0)</f>
        <v>0</v>
      </c>
      <c r="BH853" s="245">
        <f>IF(N853="sníž. přenesená",J853,0)</f>
        <v>0</v>
      </c>
      <c r="BI853" s="245">
        <f>IF(N853="nulová",J853,0)</f>
        <v>0</v>
      </c>
      <c r="BJ853" s="19" t="s">
        <v>83</v>
      </c>
      <c r="BK853" s="245">
        <f>ROUND(I853*H853,2)</f>
        <v>0</v>
      </c>
      <c r="BL853" s="19" t="s">
        <v>328</v>
      </c>
      <c r="BM853" s="244" t="s">
        <v>1132</v>
      </c>
    </row>
    <row r="854" spans="1:47" s="2" customFormat="1" ht="12">
      <c r="A854" s="40"/>
      <c r="B854" s="41"/>
      <c r="C854" s="42"/>
      <c r="D854" s="246" t="s">
        <v>330</v>
      </c>
      <c r="E854" s="42"/>
      <c r="F854" s="247" t="s">
        <v>1133</v>
      </c>
      <c r="G854" s="42"/>
      <c r="H854" s="42"/>
      <c r="I854" s="150"/>
      <c r="J854" s="42"/>
      <c r="K854" s="42"/>
      <c r="L854" s="46"/>
      <c r="M854" s="248"/>
      <c r="N854" s="249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330</v>
      </c>
      <c r="AU854" s="19" t="s">
        <v>83</v>
      </c>
    </row>
    <row r="855" spans="1:51" s="13" customFormat="1" ht="12">
      <c r="A855" s="13"/>
      <c r="B855" s="250"/>
      <c r="C855" s="251"/>
      <c r="D855" s="246" t="s">
        <v>332</v>
      </c>
      <c r="E855" s="252" t="s">
        <v>19</v>
      </c>
      <c r="F855" s="253" t="s">
        <v>1134</v>
      </c>
      <c r="G855" s="251"/>
      <c r="H855" s="254">
        <v>1.6</v>
      </c>
      <c r="I855" s="255"/>
      <c r="J855" s="251"/>
      <c r="K855" s="251"/>
      <c r="L855" s="256"/>
      <c r="M855" s="257"/>
      <c r="N855" s="258"/>
      <c r="O855" s="258"/>
      <c r="P855" s="258"/>
      <c r="Q855" s="258"/>
      <c r="R855" s="258"/>
      <c r="S855" s="258"/>
      <c r="T855" s="259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60" t="s">
        <v>332</v>
      </c>
      <c r="AU855" s="260" t="s">
        <v>83</v>
      </c>
      <c r="AV855" s="13" t="s">
        <v>83</v>
      </c>
      <c r="AW855" s="13" t="s">
        <v>32</v>
      </c>
      <c r="AX855" s="13" t="s">
        <v>77</v>
      </c>
      <c r="AY855" s="260" t="s">
        <v>322</v>
      </c>
    </row>
    <row r="856" spans="1:65" s="2" customFormat="1" ht="21.75" customHeight="1">
      <c r="A856" s="40"/>
      <c r="B856" s="41"/>
      <c r="C856" s="233" t="s">
        <v>1135</v>
      </c>
      <c r="D856" s="233" t="s">
        <v>324</v>
      </c>
      <c r="E856" s="234" t="s">
        <v>1136</v>
      </c>
      <c r="F856" s="235" t="s">
        <v>1137</v>
      </c>
      <c r="G856" s="236" t="s">
        <v>135</v>
      </c>
      <c r="H856" s="237">
        <v>103.5</v>
      </c>
      <c r="I856" s="238"/>
      <c r="J856" s="239">
        <f>ROUND(I856*H856,2)</f>
        <v>0</v>
      </c>
      <c r="K856" s="235" t="s">
        <v>532</v>
      </c>
      <c r="L856" s="46"/>
      <c r="M856" s="240" t="s">
        <v>19</v>
      </c>
      <c r="N856" s="241" t="s">
        <v>42</v>
      </c>
      <c r="O856" s="86"/>
      <c r="P856" s="242">
        <f>O856*H856</f>
        <v>0</v>
      </c>
      <c r="Q856" s="242">
        <v>0</v>
      </c>
      <c r="R856" s="242">
        <f>Q856*H856</f>
        <v>0</v>
      </c>
      <c r="S856" s="242">
        <v>0</v>
      </c>
      <c r="T856" s="243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44" t="s">
        <v>328</v>
      </c>
      <c r="AT856" s="244" t="s">
        <v>324</v>
      </c>
      <c r="AU856" s="244" t="s">
        <v>83</v>
      </c>
      <c r="AY856" s="19" t="s">
        <v>322</v>
      </c>
      <c r="BE856" s="245">
        <f>IF(N856="základní",J856,0)</f>
        <v>0</v>
      </c>
      <c r="BF856" s="245">
        <f>IF(N856="snížená",J856,0)</f>
        <v>0</v>
      </c>
      <c r="BG856" s="245">
        <f>IF(N856="zákl. přenesená",J856,0)</f>
        <v>0</v>
      </c>
      <c r="BH856" s="245">
        <f>IF(N856="sníž. přenesená",J856,0)</f>
        <v>0</v>
      </c>
      <c r="BI856" s="245">
        <f>IF(N856="nulová",J856,0)</f>
        <v>0</v>
      </c>
      <c r="BJ856" s="19" t="s">
        <v>83</v>
      </c>
      <c r="BK856" s="245">
        <f>ROUND(I856*H856,2)</f>
        <v>0</v>
      </c>
      <c r="BL856" s="19" t="s">
        <v>328</v>
      </c>
      <c r="BM856" s="244" t="s">
        <v>1138</v>
      </c>
    </row>
    <row r="857" spans="1:47" s="2" customFormat="1" ht="12">
      <c r="A857" s="40"/>
      <c r="B857" s="41"/>
      <c r="C857" s="42"/>
      <c r="D857" s="246" t="s">
        <v>330</v>
      </c>
      <c r="E857" s="42"/>
      <c r="F857" s="247" t="s">
        <v>1137</v>
      </c>
      <c r="G857" s="42"/>
      <c r="H857" s="42"/>
      <c r="I857" s="150"/>
      <c r="J857" s="42"/>
      <c r="K857" s="42"/>
      <c r="L857" s="46"/>
      <c r="M857" s="248"/>
      <c r="N857" s="249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330</v>
      </c>
      <c r="AU857" s="19" t="s">
        <v>83</v>
      </c>
    </row>
    <row r="858" spans="1:51" s="13" customFormat="1" ht="12">
      <c r="A858" s="13"/>
      <c r="B858" s="250"/>
      <c r="C858" s="251"/>
      <c r="D858" s="246" t="s">
        <v>332</v>
      </c>
      <c r="E858" s="252" t="s">
        <v>19</v>
      </c>
      <c r="F858" s="253" t="s">
        <v>1139</v>
      </c>
      <c r="G858" s="251"/>
      <c r="H858" s="254">
        <v>78.4</v>
      </c>
      <c r="I858" s="255"/>
      <c r="J858" s="251"/>
      <c r="K858" s="251"/>
      <c r="L858" s="256"/>
      <c r="M858" s="257"/>
      <c r="N858" s="258"/>
      <c r="O858" s="258"/>
      <c r="P858" s="258"/>
      <c r="Q858" s="258"/>
      <c r="R858" s="258"/>
      <c r="S858" s="258"/>
      <c r="T858" s="259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0" t="s">
        <v>332</v>
      </c>
      <c r="AU858" s="260" t="s">
        <v>83</v>
      </c>
      <c r="AV858" s="13" t="s">
        <v>83</v>
      </c>
      <c r="AW858" s="13" t="s">
        <v>32</v>
      </c>
      <c r="AX858" s="13" t="s">
        <v>70</v>
      </c>
      <c r="AY858" s="260" t="s">
        <v>322</v>
      </c>
    </row>
    <row r="859" spans="1:51" s="13" customFormat="1" ht="12">
      <c r="A859" s="13"/>
      <c r="B859" s="250"/>
      <c r="C859" s="251"/>
      <c r="D859" s="246" t="s">
        <v>332</v>
      </c>
      <c r="E859" s="252" t="s">
        <v>19</v>
      </c>
      <c r="F859" s="253" t="s">
        <v>1140</v>
      </c>
      <c r="G859" s="251"/>
      <c r="H859" s="254">
        <v>2.7</v>
      </c>
      <c r="I859" s="255"/>
      <c r="J859" s="251"/>
      <c r="K859" s="251"/>
      <c r="L859" s="256"/>
      <c r="M859" s="257"/>
      <c r="N859" s="258"/>
      <c r="O859" s="258"/>
      <c r="P859" s="258"/>
      <c r="Q859" s="258"/>
      <c r="R859" s="258"/>
      <c r="S859" s="258"/>
      <c r="T859" s="259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0" t="s">
        <v>332</v>
      </c>
      <c r="AU859" s="260" t="s">
        <v>83</v>
      </c>
      <c r="AV859" s="13" t="s">
        <v>83</v>
      </c>
      <c r="AW859" s="13" t="s">
        <v>32</v>
      </c>
      <c r="AX859" s="13" t="s">
        <v>70</v>
      </c>
      <c r="AY859" s="260" t="s">
        <v>322</v>
      </c>
    </row>
    <row r="860" spans="1:51" s="16" customFormat="1" ht="12">
      <c r="A860" s="16"/>
      <c r="B860" s="293"/>
      <c r="C860" s="294"/>
      <c r="D860" s="246" t="s">
        <v>332</v>
      </c>
      <c r="E860" s="295" t="s">
        <v>19</v>
      </c>
      <c r="F860" s="296" t="s">
        <v>439</v>
      </c>
      <c r="G860" s="294"/>
      <c r="H860" s="297">
        <v>81.1</v>
      </c>
      <c r="I860" s="298"/>
      <c r="J860" s="294"/>
      <c r="K860" s="294"/>
      <c r="L860" s="299"/>
      <c r="M860" s="300"/>
      <c r="N860" s="301"/>
      <c r="O860" s="301"/>
      <c r="P860" s="301"/>
      <c r="Q860" s="301"/>
      <c r="R860" s="301"/>
      <c r="S860" s="301"/>
      <c r="T860" s="302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T860" s="303" t="s">
        <v>332</v>
      </c>
      <c r="AU860" s="303" t="s">
        <v>83</v>
      </c>
      <c r="AV860" s="16" t="s">
        <v>93</v>
      </c>
      <c r="AW860" s="16" t="s">
        <v>32</v>
      </c>
      <c r="AX860" s="16" t="s">
        <v>70</v>
      </c>
      <c r="AY860" s="303" t="s">
        <v>322</v>
      </c>
    </row>
    <row r="861" spans="1:51" s="13" customFormat="1" ht="12">
      <c r="A861" s="13"/>
      <c r="B861" s="250"/>
      <c r="C861" s="251"/>
      <c r="D861" s="246" t="s">
        <v>332</v>
      </c>
      <c r="E861" s="252" t="s">
        <v>19</v>
      </c>
      <c r="F861" s="253" t="s">
        <v>1141</v>
      </c>
      <c r="G861" s="251"/>
      <c r="H861" s="254">
        <v>5.9</v>
      </c>
      <c r="I861" s="255"/>
      <c r="J861" s="251"/>
      <c r="K861" s="251"/>
      <c r="L861" s="256"/>
      <c r="M861" s="257"/>
      <c r="N861" s="258"/>
      <c r="O861" s="258"/>
      <c r="P861" s="258"/>
      <c r="Q861" s="258"/>
      <c r="R861" s="258"/>
      <c r="S861" s="258"/>
      <c r="T861" s="25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60" t="s">
        <v>332</v>
      </c>
      <c r="AU861" s="260" t="s">
        <v>83</v>
      </c>
      <c r="AV861" s="13" t="s">
        <v>83</v>
      </c>
      <c r="AW861" s="13" t="s">
        <v>32</v>
      </c>
      <c r="AX861" s="13" t="s">
        <v>70</v>
      </c>
      <c r="AY861" s="260" t="s">
        <v>322</v>
      </c>
    </row>
    <row r="862" spans="1:51" s="13" customFormat="1" ht="12">
      <c r="A862" s="13"/>
      <c r="B862" s="250"/>
      <c r="C862" s="251"/>
      <c r="D862" s="246" t="s">
        <v>332</v>
      </c>
      <c r="E862" s="252" t="s">
        <v>19</v>
      </c>
      <c r="F862" s="253" t="s">
        <v>1142</v>
      </c>
      <c r="G862" s="251"/>
      <c r="H862" s="254">
        <v>3.4</v>
      </c>
      <c r="I862" s="255"/>
      <c r="J862" s="251"/>
      <c r="K862" s="251"/>
      <c r="L862" s="256"/>
      <c r="M862" s="257"/>
      <c r="N862" s="258"/>
      <c r="O862" s="258"/>
      <c r="P862" s="258"/>
      <c r="Q862" s="258"/>
      <c r="R862" s="258"/>
      <c r="S862" s="258"/>
      <c r="T862" s="259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60" t="s">
        <v>332</v>
      </c>
      <c r="AU862" s="260" t="s">
        <v>83</v>
      </c>
      <c r="AV862" s="13" t="s">
        <v>83</v>
      </c>
      <c r="AW862" s="13" t="s">
        <v>32</v>
      </c>
      <c r="AX862" s="13" t="s">
        <v>70</v>
      </c>
      <c r="AY862" s="260" t="s">
        <v>322</v>
      </c>
    </row>
    <row r="863" spans="1:51" s="13" customFormat="1" ht="12">
      <c r="A863" s="13"/>
      <c r="B863" s="250"/>
      <c r="C863" s="251"/>
      <c r="D863" s="246" t="s">
        <v>332</v>
      </c>
      <c r="E863" s="252" t="s">
        <v>19</v>
      </c>
      <c r="F863" s="253" t="s">
        <v>1143</v>
      </c>
      <c r="G863" s="251"/>
      <c r="H863" s="254">
        <v>5.4</v>
      </c>
      <c r="I863" s="255"/>
      <c r="J863" s="251"/>
      <c r="K863" s="251"/>
      <c r="L863" s="256"/>
      <c r="M863" s="257"/>
      <c r="N863" s="258"/>
      <c r="O863" s="258"/>
      <c r="P863" s="258"/>
      <c r="Q863" s="258"/>
      <c r="R863" s="258"/>
      <c r="S863" s="258"/>
      <c r="T863" s="259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0" t="s">
        <v>332</v>
      </c>
      <c r="AU863" s="260" t="s">
        <v>83</v>
      </c>
      <c r="AV863" s="13" t="s">
        <v>83</v>
      </c>
      <c r="AW863" s="13" t="s">
        <v>32</v>
      </c>
      <c r="AX863" s="13" t="s">
        <v>70</v>
      </c>
      <c r="AY863" s="260" t="s">
        <v>322</v>
      </c>
    </row>
    <row r="864" spans="1:51" s="13" customFormat="1" ht="12">
      <c r="A864" s="13"/>
      <c r="B864" s="250"/>
      <c r="C864" s="251"/>
      <c r="D864" s="246" t="s">
        <v>332</v>
      </c>
      <c r="E864" s="252" t="s">
        <v>19</v>
      </c>
      <c r="F864" s="253" t="s">
        <v>1144</v>
      </c>
      <c r="G864" s="251"/>
      <c r="H864" s="254">
        <v>1.5</v>
      </c>
      <c r="I864" s="255"/>
      <c r="J864" s="251"/>
      <c r="K864" s="251"/>
      <c r="L864" s="256"/>
      <c r="M864" s="257"/>
      <c r="N864" s="258"/>
      <c r="O864" s="258"/>
      <c r="P864" s="258"/>
      <c r="Q864" s="258"/>
      <c r="R864" s="258"/>
      <c r="S864" s="258"/>
      <c r="T864" s="259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60" t="s">
        <v>332</v>
      </c>
      <c r="AU864" s="260" t="s">
        <v>83</v>
      </c>
      <c r="AV864" s="13" t="s">
        <v>83</v>
      </c>
      <c r="AW864" s="13" t="s">
        <v>32</v>
      </c>
      <c r="AX864" s="13" t="s">
        <v>70</v>
      </c>
      <c r="AY864" s="260" t="s">
        <v>322</v>
      </c>
    </row>
    <row r="865" spans="1:51" s="13" customFormat="1" ht="12">
      <c r="A865" s="13"/>
      <c r="B865" s="250"/>
      <c r="C865" s="251"/>
      <c r="D865" s="246" t="s">
        <v>332</v>
      </c>
      <c r="E865" s="252" t="s">
        <v>19</v>
      </c>
      <c r="F865" s="253" t="s">
        <v>1145</v>
      </c>
      <c r="G865" s="251"/>
      <c r="H865" s="254">
        <v>1.7</v>
      </c>
      <c r="I865" s="255"/>
      <c r="J865" s="251"/>
      <c r="K865" s="251"/>
      <c r="L865" s="256"/>
      <c r="M865" s="257"/>
      <c r="N865" s="258"/>
      <c r="O865" s="258"/>
      <c r="P865" s="258"/>
      <c r="Q865" s="258"/>
      <c r="R865" s="258"/>
      <c r="S865" s="258"/>
      <c r="T865" s="25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60" t="s">
        <v>332</v>
      </c>
      <c r="AU865" s="260" t="s">
        <v>83</v>
      </c>
      <c r="AV865" s="13" t="s">
        <v>83</v>
      </c>
      <c r="AW865" s="13" t="s">
        <v>32</v>
      </c>
      <c r="AX865" s="13" t="s">
        <v>70</v>
      </c>
      <c r="AY865" s="260" t="s">
        <v>322</v>
      </c>
    </row>
    <row r="866" spans="1:51" s="13" customFormat="1" ht="12">
      <c r="A866" s="13"/>
      <c r="B866" s="250"/>
      <c r="C866" s="251"/>
      <c r="D866" s="246" t="s">
        <v>332</v>
      </c>
      <c r="E866" s="252" t="s">
        <v>19</v>
      </c>
      <c r="F866" s="253" t="s">
        <v>1146</v>
      </c>
      <c r="G866" s="251"/>
      <c r="H866" s="254">
        <v>1.3</v>
      </c>
      <c r="I866" s="255"/>
      <c r="J866" s="251"/>
      <c r="K866" s="251"/>
      <c r="L866" s="256"/>
      <c r="M866" s="257"/>
      <c r="N866" s="258"/>
      <c r="O866" s="258"/>
      <c r="P866" s="258"/>
      <c r="Q866" s="258"/>
      <c r="R866" s="258"/>
      <c r="S866" s="258"/>
      <c r="T866" s="259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60" t="s">
        <v>332</v>
      </c>
      <c r="AU866" s="260" t="s">
        <v>83</v>
      </c>
      <c r="AV866" s="13" t="s">
        <v>83</v>
      </c>
      <c r="AW866" s="13" t="s">
        <v>32</v>
      </c>
      <c r="AX866" s="13" t="s">
        <v>70</v>
      </c>
      <c r="AY866" s="260" t="s">
        <v>322</v>
      </c>
    </row>
    <row r="867" spans="1:51" s="13" customFormat="1" ht="12">
      <c r="A867" s="13"/>
      <c r="B867" s="250"/>
      <c r="C867" s="251"/>
      <c r="D867" s="246" t="s">
        <v>332</v>
      </c>
      <c r="E867" s="252" t="s">
        <v>19</v>
      </c>
      <c r="F867" s="253" t="s">
        <v>1147</v>
      </c>
      <c r="G867" s="251"/>
      <c r="H867" s="254">
        <v>3.2</v>
      </c>
      <c r="I867" s="255"/>
      <c r="J867" s="251"/>
      <c r="K867" s="251"/>
      <c r="L867" s="256"/>
      <c r="M867" s="257"/>
      <c r="N867" s="258"/>
      <c r="O867" s="258"/>
      <c r="P867" s="258"/>
      <c r="Q867" s="258"/>
      <c r="R867" s="258"/>
      <c r="S867" s="258"/>
      <c r="T867" s="259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60" t="s">
        <v>332</v>
      </c>
      <c r="AU867" s="260" t="s">
        <v>83</v>
      </c>
      <c r="AV867" s="13" t="s">
        <v>83</v>
      </c>
      <c r="AW867" s="13" t="s">
        <v>32</v>
      </c>
      <c r="AX867" s="13" t="s">
        <v>70</v>
      </c>
      <c r="AY867" s="260" t="s">
        <v>322</v>
      </c>
    </row>
    <row r="868" spans="1:51" s="16" customFormat="1" ht="12">
      <c r="A868" s="16"/>
      <c r="B868" s="293"/>
      <c r="C868" s="294"/>
      <c r="D868" s="246" t="s">
        <v>332</v>
      </c>
      <c r="E868" s="295" t="s">
        <v>19</v>
      </c>
      <c r="F868" s="296" t="s">
        <v>446</v>
      </c>
      <c r="G868" s="294"/>
      <c r="H868" s="297">
        <v>22.4</v>
      </c>
      <c r="I868" s="298"/>
      <c r="J868" s="294"/>
      <c r="K868" s="294"/>
      <c r="L868" s="299"/>
      <c r="M868" s="300"/>
      <c r="N868" s="301"/>
      <c r="O868" s="301"/>
      <c r="P868" s="301"/>
      <c r="Q868" s="301"/>
      <c r="R868" s="301"/>
      <c r="S868" s="301"/>
      <c r="T868" s="302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T868" s="303" t="s">
        <v>332</v>
      </c>
      <c r="AU868" s="303" t="s">
        <v>83</v>
      </c>
      <c r="AV868" s="16" t="s">
        <v>93</v>
      </c>
      <c r="AW868" s="16" t="s">
        <v>32</v>
      </c>
      <c r="AX868" s="16" t="s">
        <v>70</v>
      </c>
      <c r="AY868" s="303" t="s">
        <v>322</v>
      </c>
    </row>
    <row r="869" spans="1:51" s="14" customFormat="1" ht="12">
      <c r="A869" s="14"/>
      <c r="B869" s="261"/>
      <c r="C869" s="262"/>
      <c r="D869" s="246" t="s">
        <v>332</v>
      </c>
      <c r="E869" s="263" t="s">
        <v>19</v>
      </c>
      <c r="F869" s="264" t="s">
        <v>336</v>
      </c>
      <c r="G869" s="262"/>
      <c r="H869" s="265">
        <v>103.5</v>
      </c>
      <c r="I869" s="266"/>
      <c r="J869" s="262"/>
      <c r="K869" s="262"/>
      <c r="L869" s="267"/>
      <c r="M869" s="268"/>
      <c r="N869" s="269"/>
      <c r="O869" s="269"/>
      <c r="P869" s="269"/>
      <c r="Q869" s="269"/>
      <c r="R869" s="269"/>
      <c r="S869" s="269"/>
      <c r="T869" s="270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1" t="s">
        <v>332</v>
      </c>
      <c r="AU869" s="271" t="s">
        <v>83</v>
      </c>
      <c r="AV869" s="14" t="s">
        <v>328</v>
      </c>
      <c r="AW869" s="14" t="s">
        <v>32</v>
      </c>
      <c r="AX869" s="14" t="s">
        <v>77</v>
      </c>
      <c r="AY869" s="271" t="s">
        <v>322</v>
      </c>
    </row>
    <row r="870" spans="1:65" s="2" customFormat="1" ht="21.75" customHeight="1">
      <c r="A870" s="40"/>
      <c r="B870" s="41"/>
      <c r="C870" s="233" t="s">
        <v>1148</v>
      </c>
      <c r="D870" s="233" t="s">
        <v>324</v>
      </c>
      <c r="E870" s="234" t="s">
        <v>1149</v>
      </c>
      <c r="F870" s="235" t="s">
        <v>1150</v>
      </c>
      <c r="G870" s="236" t="s">
        <v>135</v>
      </c>
      <c r="H870" s="237">
        <v>2.5</v>
      </c>
      <c r="I870" s="238"/>
      <c r="J870" s="239">
        <f>ROUND(I870*H870,2)</f>
        <v>0</v>
      </c>
      <c r="K870" s="235" t="s">
        <v>327</v>
      </c>
      <c r="L870" s="46"/>
      <c r="M870" s="240" t="s">
        <v>19</v>
      </c>
      <c r="N870" s="241" t="s">
        <v>42</v>
      </c>
      <c r="O870" s="86"/>
      <c r="P870" s="242">
        <f>O870*H870</f>
        <v>0</v>
      </c>
      <c r="Q870" s="242">
        <v>0</v>
      </c>
      <c r="R870" s="242">
        <f>Q870*H870</f>
        <v>0</v>
      </c>
      <c r="S870" s="242">
        <v>0.37</v>
      </c>
      <c r="T870" s="243">
        <f>S870*H870</f>
        <v>0.925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44" t="s">
        <v>328</v>
      </c>
      <c r="AT870" s="244" t="s">
        <v>324</v>
      </c>
      <c r="AU870" s="244" t="s">
        <v>83</v>
      </c>
      <c r="AY870" s="19" t="s">
        <v>322</v>
      </c>
      <c r="BE870" s="245">
        <f>IF(N870="základní",J870,0)</f>
        <v>0</v>
      </c>
      <c r="BF870" s="245">
        <f>IF(N870="snížená",J870,0)</f>
        <v>0</v>
      </c>
      <c r="BG870" s="245">
        <f>IF(N870="zákl. přenesená",J870,0)</f>
        <v>0</v>
      </c>
      <c r="BH870" s="245">
        <f>IF(N870="sníž. přenesená",J870,0)</f>
        <v>0</v>
      </c>
      <c r="BI870" s="245">
        <f>IF(N870="nulová",J870,0)</f>
        <v>0</v>
      </c>
      <c r="BJ870" s="19" t="s">
        <v>83</v>
      </c>
      <c r="BK870" s="245">
        <f>ROUND(I870*H870,2)</f>
        <v>0</v>
      </c>
      <c r="BL870" s="19" t="s">
        <v>328</v>
      </c>
      <c r="BM870" s="244" t="s">
        <v>1151</v>
      </c>
    </row>
    <row r="871" spans="1:47" s="2" customFormat="1" ht="12">
      <c r="A871" s="40"/>
      <c r="B871" s="41"/>
      <c r="C871" s="42"/>
      <c r="D871" s="246" t="s">
        <v>330</v>
      </c>
      <c r="E871" s="42"/>
      <c r="F871" s="247" t="s">
        <v>1152</v>
      </c>
      <c r="G871" s="42"/>
      <c r="H871" s="42"/>
      <c r="I871" s="150"/>
      <c r="J871" s="42"/>
      <c r="K871" s="42"/>
      <c r="L871" s="46"/>
      <c r="M871" s="248"/>
      <c r="N871" s="249"/>
      <c r="O871" s="86"/>
      <c r="P871" s="86"/>
      <c r="Q871" s="86"/>
      <c r="R871" s="86"/>
      <c r="S871" s="86"/>
      <c r="T871" s="87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T871" s="19" t="s">
        <v>330</v>
      </c>
      <c r="AU871" s="19" t="s">
        <v>83</v>
      </c>
    </row>
    <row r="872" spans="1:65" s="2" customFormat="1" ht="33" customHeight="1">
      <c r="A872" s="40"/>
      <c r="B872" s="41"/>
      <c r="C872" s="233" t="s">
        <v>1153</v>
      </c>
      <c r="D872" s="233" t="s">
        <v>324</v>
      </c>
      <c r="E872" s="234" t="s">
        <v>1154</v>
      </c>
      <c r="F872" s="235" t="s">
        <v>1155</v>
      </c>
      <c r="G872" s="236" t="s">
        <v>131</v>
      </c>
      <c r="H872" s="237">
        <v>2.25</v>
      </c>
      <c r="I872" s="238"/>
      <c r="J872" s="239">
        <f>ROUND(I872*H872,2)</f>
        <v>0</v>
      </c>
      <c r="K872" s="235" t="s">
        <v>327</v>
      </c>
      <c r="L872" s="46"/>
      <c r="M872" s="240" t="s">
        <v>19</v>
      </c>
      <c r="N872" s="241" t="s">
        <v>42</v>
      </c>
      <c r="O872" s="86"/>
      <c r="P872" s="242">
        <f>O872*H872</f>
        <v>0</v>
      </c>
      <c r="Q872" s="242">
        <v>0</v>
      </c>
      <c r="R872" s="242">
        <f>Q872*H872</f>
        <v>0</v>
      </c>
      <c r="S872" s="242">
        <v>2.2</v>
      </c>
      <c r="T872" s="243">
        <f>S872*H872</f>
        <v>4.95</v>
      </c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R872" s="244" t="s">
        <v>328</v>
      </c>
      <c r="AT872" s="244" t="s">
        <v>324</v>
      </c>
      <c r="AU872" s="244" t="s">
        <v>83</v>
      </c>
      <c r="AY872" s="19" t="s">
        <v>322</v>
      </c>
      <c r="BE872" s="245">
        <f>IF(N872="základní",J872,0)</f>
        <v>0</v>
      </c>
      <c r="BF872" s="245">
        <f>IF(N872="snížená",J872,0)</f>
        <v>0</v>
      </c>
      <c r="BG872" s="245">
        <f>IF(N872="zákl. přenesená",J872,0)</f>
        <v>0</v>
      </c>
      <c r="BH872" s="245">
        <f>IF(N872="sníž. přenesená",J872,0)</f>
        <v>0</v>
      </c>
      <c r="BI872" s="245">
        <f>IF(N872="nulová",J872,0)</f>
        <v>0</v>
      </c>
      <c r="BJ872" s="19" t="s">
        <v>83</v>
      </c>
      <c r="BK872" s="245">
        <f>ROUND(I872*H872,2)</f>
        <v>0</v>
      </c>
      <c r="BL872" s="19" t="s">
        <v>328</v>
      </c>
      <c r="BM872" s="244" t="s">
        <v>1156</v>
      </c>
    </row>
    <row r="873" spans="1:47" s="2" customFormat="1" ht="12">
      <c r="A873" s="40"/>
      <c r="B873" s="41"/>
      <c r="C873" s="42"/>
      <c r="D873" s="246" t="s">
        <v>330</v>
      </c>
      <c r="E873" s="42"/>
      <c r="F873" s="247" t="s">
        <v>1157</v>
      </c>
      <c r="G873" s="42"/>
      <c r="H873" s="42"/>
      <c r="I873" s="150"/>
      <c r="J873" s="42"/>
      <c r="K873" s="42"/>
      <c r="L873" s="46"/>
      <c r="M873" s="248"/>
      <c r="N873" s="249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9" t="s">
        <v>330</v>
      </c>
      <c r="AU873" s="19" t="s">
        <v>83</v>
      </c>
    </row>
    <row r="874" spans="1:51" s="13" customFormat="1" ht="12">
      <c r="A874" s="13"/>
      <c r="B874" s="250"/>
      <c r="C874" s="251"/>
      <c r="D874" s="246" t="s">
        <v>332</v>
      </c>
      <c r="E874" s="252" t="s">
        <v>130</v>
      </c>
      <c r="F874" s="253" t="s">
        <v>1158</v>
      </c>
      <c r="G874" s="251"/>
      <c r="H874" s="254">
        <v>2.25</v>
      </c>
      <c r="I874" s="255"/>
      <c r="J874" s="251"/>
      <c r="K874" s="251"/>
      <c r="L874" s="256"/>
      <c r="M874" s="257"/>
      <c r="N874" s="258"/>
      <c r="O874" s="258"/>
      <c r="P874" s="258"/>
      <c r="Q874" s="258"/>
      <c r="R874" s="258"/>
      <c r="S874" s="258"/>
      <c r="T874" s="259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0" t="s">
        <v>332</v>
      </c>
      <c r="AU874" s="260" t="s">
        <v>83</v>
      </c>
      <c r="AV874" s="13" t="s">
        <v>83</v>
      </c>
      <c r="AW874" s="13" t="s">
        <v>32</v>
      </c>
      <c r="AX874" s="13" t="s">
        <v>77</v>
      </c>
      <c r="AY874" s="260" t="s">
        <v>322</v>
      </c>
    </row>
    <row r="875" spans="1:65" s="2" customFormat="1" ht="21.75" customHeight="1">
      <c r="A875" s="40"/>
      <c r="B875" s="41"/>
      <c r="C875" s="233" t="s">
        <v>1159</v>
      </c>
      <c r="D875" s="233" t="s">
        <v>324</v>
      </c>
      <c r="E875" s="234" t="s">
        <v>1160</v>
      </c>
      <c r="F875" s="235" t="s">
        <v>1161</v>
      </c>
      <c r="G875" s="236" t="s">
        <v>131</v>
      </c>
      <c r="H875" s="237">
        <v>44.664</v>
      </c>
      <c r="I875" s="238"/>
      <c r="J875" s="239">
        <f>ROUND(I875*H875,2)</f>
        <v>0</v>
      </c>
      <c r="K875" s="235" t="s">
        <v>327</v>
      </c>
      <c r="L875" s="46"/>
      <c r="M875" s="240" t="s">
        <v>19</v>
      </c>
      <c r="N875" s="241" t="s">
        <v>42</v>
      </c>
      <c r="O875" s="86"/>
      <c r="P875" s="242">
        <f>O875*H875</f>
        <v>0</v>
      </c>
      <c r="Q875" s="242">
        <v>0</v>
      </c>
      <c r="R875" s="242">
        <f>Q875*H875</f>
        <v>0</v>
      </c>
      <c r="S875" s="242">
        <v>1.4</v>
      </c>
      <c r="T875" s="243">
        <f>S875*H875</f>
        <v>62.529599999999995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44" t="s">
        <v>328</v>
      </c>
      <c r="AT875" s="244" t="s">
        <v>324</v>
      </c>
      <c r="AU875" s="244" t="s">
        <v>83</v>
      </c>
      <c r="AY875" s="19" t="s">
        <v>322</v>
      </c>
      <c r="BE875" s="245">
        <f>IF(N875="základní",J875,0)</f>
        <v>0</v>
      </c>
      <c r="BF875" s="245">
        <f>IF(N875="snížená",J875,0)</f>
        <v>0</v>
      </c>
      <c r="BG875" s="245">
        <f>IF(N875="zákl. přenesená",J875,0)</f>
        <v>0</v>
      </c>
      <c r="BH875" s="245">
        <f>IF(N875="sníž. přenesená",J875,0)</f>
        <v>0</v>
      </c>
      <c r="BI875" s="245">
        <f>IF(N875="nulová",J875,0)</f>
        <v>0</v>
      </c>
      <c r="BJ875" s="19" t="s">
        <v>83</v>
      </c>
      <c r="BK875" s="245">
        <f>ROUND(I875*H875,2)</f>
        <v>0</v>
      </c>
      <c r="BL875" s="19" t="s">
        <v>328</v>
      </c>
      <c r="BM875" s="244" t="s">
        <v>1162</v>
      </c>
    </row>
    <row r="876" spans="1:47" s="2" customFormat="1" ht="12">
      <c r="A876" s="40"/>
      <c r="B876" s="41"/>
      <c r="C876" s="42"/>
      <c r="D876" s="246" t="s">
        <v>330</v>
      </c>
      <c r="E876" s="42"/>
      <c r="F876" s="247" t="s">
        <v>1163</v>
      </c>
      <c r="G876" s="42"/>
      <c r="H876" s="42"/>
      <c r="I876" s="150"/>
      <c r="J876" s="42"/>
      <c r="K876" s="42"/>
      <c r="L876" s="46"/>
      <c r="M876" s="248"/>
      <c r="N876" s="249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330</v>
      </c>
      <c r="AU876" s="19" t="s">
        <v>83</v>
      </c>
    </row>
    <row r="877" spans="1:51" s="13" customFormat="1" ht="12">
      <c r="A877" s="13"/>
      <c r="B877" s="250"/>
      <c r="C877" s="251"/>
      <c r="D877" s="246" t="s">
        <v>332</v>
      </c>
      <c r="E877" s="252" t="s">
        <v>19</v>
      </c>
      <c r="F877" s="253" t="s">
        <v>1164</v>
      </c>
      <c r="G877" s="251"/>
      <c r="H877" s="254">
        <v>21.132</v>
      </c>
      <c r="I877" s="255"/>
      <c r="J877" s="251"/>
      <c r="K877" s="251"/>
      <c r="L877" s="256"/>
      <c r="M877" s="257"/>
      <c r="N877" s="258"/>
      <c r="O877" s="258"/>
      <c r="P877" s="258"/>
      <c r="Q877" s="258"/>
      <c r="R877" s="258"/>
      <c r="S877" s="258"/>
      <c r="T877" s="259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0" t="s">
        <v>332</v>
      </c>
      <c r="AU877" s="260" t="s">
        <v>83</v>
      </c>
      <c r="AV877" s="13" t="s">
        <v>83</v>
      </c>
      <c r="AW877" s="13" t="s">
        <v>32</v>
      </c>
      <c r="AX877" s="13" t="s">
        <v>70</v>
      </c>
      <c r="AY877" s="260" t="s">
        <v>322</v>
      </c>
    </row>
    <row r="878" spans="1:51" s="13" customFormat="1" ht="12">
      <c r="A878" s="13"/>
      <c r="B878" s="250"/>
      <c r="C878" s="251"/>
      <c r="D878" s="246" t="s">
        <v>332</v>
      </c>
      <c r="E878" s="252" t="s">
        <v>19</v>
      </c>
      <c r="F878" s="253" t="s">
        <v>1165</v>
      </c>
      <c r="G878" s="251"/>
      <c r="H878" s="254">
        <v>23.532</v>
      </c>
      <c r="I878" s="255"/>
      <c r="J878" s="251"/>
      <c r="K878" s="251"/>
      <c r="L878" s="256"/>
      <c r="M878" s="257"/>
      <c r="N878" s="258"/>
      <c r="O878" s="258"/>
      <c r="P878" s="258"/>
      <c r="Q878" s="258"/>
      <c r="R878" s="258"/>
      <c r="S878" s="258"/>
      <c r="T878" s="25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0" t="s">
        <v>332</v>
      </c>
      <c r="AU878" s="260" t="s">
        <v>83</v>
      </c>
      <c r="AV878" s="13" t="s">
        <v>83</v>
      </c>
      <c r="AW878" s="13" t="s">
        <v>32</v>
      </c>
      <c r="AX878" s="13" t="s">
        <v>70</v>
      </c>
      <c r="AY878" s="260" t="s">
        <v>322</v>
      </c>
    </row>
    <row r="879" spans="1:51" s="14" customFormat="1" ht="12">
      <c r="A879" s="14"/>
      <c r="B879" s="261"/>
      <c r="C879" s="262"/>
      <c r="D879" s="246" t="s">
        <v>332</v>
      </c>
      <c r="E879" s="263" t="s">
        <v>175</v>
      </c>
      <c r="F879" s="264" t="s">
        <v>336</v>
      </c>
      <c r="G879" s="262"/>
      <c r="H879" s="265">
        <v>44.664</v>
      </c>
      <c r="I879" s="266"/>
      <c r="J879" s="262"/>
      <c r="K879" s="262"/>
      <c r="L879" s="267"/>
      <c r="M879" s="268"/>
      <c r="N879" s="269"/>
      <c r="O879" s="269"/>
      <c r="P879" s="269"/>
      <c r="Q879" s="269"/>
      <c r="R879" s="269"/>
      <c r="S879" s="269"/>
      <c r="T879" s="27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1" t="s">
        <v>332</v>
      </c>
      <c r="AU879" s="271" t="s">
        <v>83</v>
      </c>
      <c r="AV879" s="14" t="s">
        <v>328</v>
      </c>
      <c r="AW879" s="14" t="s">
        <v>32</v>
      </c>
      <c r="AX879" s="14" t="s">
        <v>77</v>
      </c>
      <c r="AY879" s="271" t="s">
        <v>322</v>
      </c>
    </row>
    <row r="880" spans="1:65" s="2" customFormat="1" ht="21.75" customHeight="1">
      <c r="A880" s="40"/>
      <c r="B880" s="41"/>
      <c r="C880" s="233" t="s">
        <v>1166</v>
      </c>
      <c r="D880" s="233" t="s">
        <v>324</v>
      </c>
      <c r="E880" s="234" t="s">
        <v>1167</v>
      </c>
      <c r="F880" s="235" t="s">
        <v>1168</v>
      </c>
      <c r="G880" s="236" t="s">
        <v>131</v>
      </c>
      <c r="H880" s="237">
        <v>75.384</v>
      </c>
      <c r="I880" s="238"/>
      <c r="J880" s="239">
        <f>ROUND(I880*H880,2)</f>
        <v>0</v>
      </c>
      <c r="K880" s="235" t="s">
        <v>327</v>
      </c>
      <c r="L880" s="46"/>
      <c r="M880" s="240" t="s">
        <v>19</v>
      </c>
      <c r="N880" s="241" t="s">
        <v>42</v>
      </c>
      <c r="O880" s="86"/>
      <c r="P880" s="242">
        <f>O880*H880</f>
        <v>0</v>
      </c>
      <c r="Q880" s="242">
        <v>0</v>
      </c>
      <c r="R880" s="242">
        <f>Q880*H880</f>
        <v>0</v>
      </c>
      <c r="S880" s="242">
        <v>1.4</v>
      </c>
      <c r="T880" s="243">
        <f>S880*H880</f>
        <v>105.5376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44" t="s">
        <v>328</v>
      </c>
      <c r="AT880" s="244" t="s">
        <v>324</v>
      </c>
      <c r="AU880" s="244" t="s">
        <v>83</v>
      </c>
      <c r="AY880" s="19" t="s">
        <v>322</v>
      </c>
      <c r="BE880" s="245">
        <f>IF(N880="základní",J880,0)</f>
        <v>0</v>
      </c>
      <c r="BF880" s="245">
        <f>IF(N880="snížená",J880,0)</f>
        <v>0</v>
      </c>
      <c r="BG880" s="245">
        <f>IF(N880="zákl. přenesená",J880,0)</f>
        <v>0</v>
      </c>
      <c r="BH880" s="245">
        <f>IF(N880="sníž. přenesená",J880,0)</f>
        <v>0</v>
      </c>
      <c r="BI880" s="245">
        <f>IF(N880="nulová",J880,0)</f>
        <v>0</v>
      </c>
      <c r="BJ880" s="19" t="s">
        <v>83</v>
      </c>
      <c r="BK880" s="245">
        <f>ROUND(I880*H880,2)</f>
        <v>0</v>
      </c>
      <c r="BL880" s="19" t="s">
        <v>328</v>
      </c>
      <c r="BM880" s="244" t="s">
        <v>1169</v>
      </c>
    </row>
    <row r="881" spans="1:47" s="2" customFormat="1" ht="12">
      <c r="A881" s="40"/>
      <c r="B881" s="41"/>
      <c r="C881" s="42"/>
      <c r="D881" s="246" t="s">
        <v>330</v>
      </c>
      <c r="E881" s="42"/>
      <c r="F881" s="247" t="s">
        <v>1170</v>
      </c>
      <c r="G881" s="42"/>
      <c r="H881" s="42"/>
      <c r="I881" s="150"/>
      <c r="J881" s="42"/>
      <c r="K881" s="42"/>
      <c r="L881" s="46"/>
      <c r="M881" s="248"/>
      <c r="N881" s="249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330</v>
      </c>
      <c r="AU881" s="19" t="s">
        <v>83</v>
      </c>
    </row>
    <row r="882" spans="1:51" s="13" customFormat="1" ht="12">
      <c r="A882" s="13"/>
      <c r="B882" s="250"/>
      <c r="C882" s="251"/>
      <c r="D882" s="246" t="s">
        <v>332</v>
      </c>
      <c r="E882" s="252" t="s">
        <v>19</v>
      </c>
      <c r="F882" s="253" t="s">
        <v>1171</v>
      </c>
      <c r="G882" s="251"/>
      <c r="H882" s="254">
        <v>28.32</v>
      </c>
      <c r="I882" s="255"/>
      <c r="J882" s="251"/>
      <c r="K882" s="251"/>
      <c r="L882" s="256"/>
      <c r="M882" s="257"/>
      <c r="N882" s="258"/>
      <c r="O882" s="258"/>
      <c r="P882" s="258"/>
      <c r="Q882" s="258"/>
      <c r="R882" s="258"/>
      <c r="S882" s="258"/>
      <c r="T882" s="259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0" t="s">
        <v>332</v>
      </c>
      <c r="AU882" s="260" t="s">
        <v>83</v>
      </c>
      <c r="AV882" s="13" t="s">
        <v>83</v>
      </c>
      <c r="AW882" s="13" t="s">
        <v>32</v>
      </c>
      <c r="AX882" s="13" t="s">
        <v>70</v>
      </c>
      <c r="AY882" s="260" t="s">
        <v>322</v>
      </c>
    </row>
    <row r="883" spans="1:51" s="13" customFormat="1" ht="12">
      <c r="A883" s="13"/>
      <c r="B883" s="250"/>
      <c r="C883" s="251"/>
      <c r="D883" s="246" t="s">
        <v>332</v>
      </c>
      <c r="E883" s="252" t="s">
        <v>19</v>
      </c>
      <c r="F883" s="253" t="s">
        <v>1172</v>
      </c>
      <c r="G883" s="251"/>
      <c r="H883" s="254">
        <v>47.064</v>
      </c>
      <c r="I883" s="255"/>
      <c r="J883" s="251"/>
      <c r="K883" s="251"/>
      <c r="L883" s="256"/>
      <c r="M883" s="257"/>
      <c r="N883" s="258"/>
      <c r="O883" s="258"/>
      <c r="P883" s="258"/>
      <c r="Q883" s="258"/>
      <c r="R883" s="258"/>
      <c r="S883" s="258"/>
      <c r="T883" s="25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0" t="s">
        <v>332</v>
      </c>
      <c r="AU883" s="260" t="s">
        <v>83</v>
      </c>
      <c r="AV883" s="13" t="s">
        <v>83</v>
      </c>
      <c r="AW883" s="13" t="s">
        <v>32</v>
      </c>
      <c r="AX883" s="13" t="s">
        <v>70</v>
      </c>
      <c r="AY883" s="260" t="s">
        <v>322</v>
      </c>
    </row>
    <row r="884" spans="1:51" s="14" customFormat="1" ht="12">
      <c r="A884" s="14"/>
      <c r="B884" s="261"/>
      <c r="C884" s="262"/>
      <c r="D884" s="246" t="s">
        <v>332</v>
      </c>
      <c r="E884" s="263" t="s">
        <v>177</v>
      </c>
      <c r="F884" s="264" t="s">
        <v>336</v>
      </c>
      <c r="G884" s="262"/>
      <c r="H884" s="265">
        <v>75.384</v>
      </c>
      <c r="I884" s="266"/>
      <c r="J884" s="262"/>
      <c r="K884" s="262"/>
      <c r="L884" s="267"/>
      <c r="M884" s="268"/>
      <c r="N884" s="269"/>
      <c r="O884" s="269"/>
      <c r="P884" s="269"/>
      <c r="Q884" s="269"/>
      <c r="R884" s="269"/>
      <c r="S884" s="269"/>
      <c r="T884" s="270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1" t="s">
        <v>332</v>
      </c>
      <c r="AU884" s="271" t="s">
        <v>83</v>
      </c>
      <c r="AV884" s="14" t="s">
        <v>328</v>
      </c>
      <c r="AW884" s="14" t="s">
        <v>32</v>
      </c>
      <c r="AX884" s="14" t="s">
        <v>77</v>
      </c>
      <c r="AY884" s="271" t="s">
        <v>322</v>
      </c>
    </row>
    <row r="885" spans="1:65" s="2" customFormat="1" ht="21.75" customHeight="1">
      <c r="A885" s="40"/>
      <c r="B885" s="41"/>
      <c r="C885" s="233" t="s">
        <v>1173</v>
      </c>
      <c r="D885" s="233" t="s">
        <v>324</v>
      </c>
      <c r="E885" s="234" t="s">
        <v>1174</v>
      </c>
      <c r="F885" s="235" t="s">
        <v>1175</v>
      </c>
      <c r="G885" s="236" t="s">
        <v>128</v>
      </c>
      <c r="H885" s="237">
        <v>1.24</v>
      </c>
      <c r="I885" s="238"/>
      <c r="J885" s="239">
        <f>ROUND(I885*H885,2)</f>
        <v>0</v>
      </c>
      <c r="K885" s="235" t="s">
        <v>327</v>
      </c>
      <c r="L885" s="46"/>
      <c r="M885" s="240" t="s">
        <v>19</v>
      </c>
      <c r="N885" s="241" t="s">
        <v>42</v>
      </c>
      <c r="O885" s="86"/>
      <c r="P885" s="242">
        <f>O885*H885</f>
        <v>0</v>
      </c>
      <c r="Q885" s="242">
        <v>0</v>
      </c>
      <c r="R885" s="242">
        <f>Q885*H885</f>
        <v>0</v>
      </c>
      <c r="S885" s="242">
        <v>0.041</v>
      </c>
      <c r="T885" s="243">
        <f>S885*H885</f>
        <v>0.05084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44" t="s">
        <v>328</v>
      </c>
      <c r="AT885" s="244" t="s">
        <v>324</v>
      </c>
      <c r="AU885" s="244" t="s">
        <v>83</v>
      </c>
      <c r="AY885" s="19" t="s">
        <v>322</v>
      </c>
      <c r="BE885" s="245">
        <f>IF(N885="základní",J885,0)</f>
        <v>0</v>
      </c>
      <c r="BF885" s="245">
        <f>IF(N885="snížená",J885,0)</f>
        <v>0</v>
      </c>
      <c r="BG885" s="245">
        <f>IF(N885="zákl. přenesená",J885,0)</f>
        <v>0</v>
      </c>
      <c r="BH885" s="245">
        <f>IF(N885="sníž. přenesená",J885,0)</f>
        <v>0</v>
      </c>
      <c r="BI885" s="245">
        <f>IF(N885="nulová",J885,0)</f>
        <v>0</v>
      </c>
      <c r="BJ885" s="19" t="s">
        <v>83</v>
      </c>
      <c r="BK885" s="245">
        <f>ROUND(I885*H885,2)</f>
        <v>0</v>
      </c>
      <c r="BL885" s="19" t="s">
        <v>328</v>
      </c>
      <c r="BM885" s="244" t="s">
        <v>1176</v>
      </c>
    </row>
    <row r="886" spans="1:47" s="2" customFormat="1" ht="12">
      <c r="A886" s="40"/>
      <c r="B886" s="41"/>
      <c r="C886" s="42"/>
      <c r="D886" s="246" t="s">
        <v>330</v>
      </c>
      <c r="E886" s="42"/>
      <c r="F886" s="247" t="s">
        <v>1177</v>
      </c>
      <c r="G886" s="42"/>
      <c r="H886" s="42"/>
      <c r="I886" s="150"/>
      <c r="J886" s="42"/>
      <c r="K886" s="42"/>
      <c r="L886" s="46"/>
      <c r="M886" s="248"/>
      <c r="N886" s="249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330</v>
      </c>
      <c r="AU886" s="19" t="s">
        <v>83</v>
      </c>
    </row>
    <row r="887" spans="1:51" s="13" customFormat="1" ht="12">
      <c r="A887" s="13"/>
      <c r="B887" s="250"/>
      <c r="C887" s="251"/>
      <c r="D887" s="246" t="s">
        <v>332</v>
      </c>
      <c r="E887" s="252" t="s">
        <v>183</v>
      </c>
      <c r="F887" s="253" t="s">
        <v>1178</v>
      </c>
      <c r="G887" s="251"/>
      <c r="H887" s="254">
        <v>1.24</v>
      </c>
      <c r="I887" s="255"/>
      <c r="J887" s="251"/>
      <c r="K887" s="251"/>
      <c r="L887" s="256"/>
      <c r="M887" s="257"/>
      <c r="N887" s="258"/>
      <c r="O887" s="258"/>
      <c r="P887" s="258"/>
      <c r="Q887" s="258"/>
      <c r="R887" s="258"/>
      <c r="S887" s="258"/>
      <c r="T887" s="25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60" t="s">
        <v>332</v>
      </c>
      <c r="AU887" s="260" t="s">
        <v>83</v>
      </c>
      <c r="AV887" s="13" t="s">
        <v>83</v>
      </c>
      <c r="AW887" s="13" t="s">
        <v>32</v>
      </c>
      <c r="AX887" s="13" t="s">
        <v>77</v>
      </c>
      <c r="AY887" s="260" t="s">
        <v>322</v>
      </c>
    </row>
    <row r="888" spans="1:65" s="2" customFormat="1" ht="21.75" customHeight="1">
      <c r="A888" s="40"/>
      <c r="B888" s="41"/>
      <c r="C888" s="233" t="s">
        <v>1179</v>
      </c>
      <c r="D888" s="233" t="s">
        <v>324</v>
      </c>
      <c r="E888" s="234" t="s">
        <v>1180</v>
      </c>
      <c r="F888" s="235" t="s">
        <v>1181</v>
      </c>
      <c r="G888" s="236" t="s">
        <v>128</v>
      </c>
      <c r="H888" s="237">
        <v>60</v>
      </c>
      <c r="I888" s="238"/>
      <c r="J888" s="239">
        <f>ROUND(I888*H888,2)</f>
        <v>0</v>
      </c>
      <c r="K888" s="235" t="s">
        <v>327</v>
      </c>
      <c r="L888" s="46"/>
      <c r="M888" s="240" t="s">
        <v>19</v>
      </c>
      <c r="N888" s="241" t="s">
        <v>42</v>
      </c>
      <c r="O888" s="86"/>
      <c r="P888" s="242">
        <f>O888*H888</f>
        <v>0</v>
      </c>
      <c r="Q888" s="242">
        <v>0</v>
      </c>
      <c r="R888" s="242">
        <f>Q888*H888</f>
        <v>0</v>
      </c>
      <c r="S888" s="242">
        <v>0.062</v>
      </c>
      <c r="T888" s="243">
        <f>S888*H888</f>
        <v>3.7199999999999998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44" t="s">
        <v>328</v>
      </c>
      <c r="AT888" s="244" t="s">
        <v>324</v>
      </c>
      <c r="AU888" s="244" t="s">
        <v>83</v>
      </c>
      <c r="AY888" s="19" t="s">
        <v>322</v>
      </c>
      <c r="BE888" s="245">
        <f>IF(N888="základní",J888,0)</f>
        <v>0</v>
      </c>
      <c r="BF888" s="245">
        <f>IF(N888="snížená",J888,0)</f>
        <v>0</v>
      </c>
      <c r="BG888" s="245">
        <f>IF(N888="zákl. přenesená",J888,0)</f>
        <v>0</v>
      </c>
      <c r="BH888" s="245">
        <f>IF(N888="sníž. přenesená",J888,0)</f>
        <v>0</v>
      </c>
      <c r="BI888" s="245">
        <f>IF(N888="nulová",J888,0)</f>
        <v>0</v>
      </c>
      <c r="BJ888" s="19" t="s">
        <v>83</v>
      </c>
      <c r="BK888" s="245">
        <f>ROUND(I888*H888,2)</f>
        <v>0</v>
      </c>
      <c r="BL888" s="19" t="s">
        <v>328</v>
      </c>
      <c r="BM888" s="244" t="s">
        <v>1182</v>
      </c>
    </row>
    <row r="889" spans="1:47" s="2" customFormat="1" ht="12">
      <c r="A889" s="40"/>
      <c r="B889" s="41"/>
      <c r="C889" s="42"/>
      <c r="D889" s="246" t="s">
        <v>330</v>
      </c>
      <c r="E889" s="42"/>
      <c r="F889" s="247" t="s">
        <v>1183</v>
      </c>
      <c r="G889" s="42"/>
      <c r="H889" s="42"/>
      <c r="I889" s="150"/>
      <c r="J889" s="42"/>
      <c r="K889" s="42"/>
      <c r="L889" s="46"/>
      <c r="M889" s="248"/>
      <c r="N889" s="249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330</v>
      </c>
      <c r="AU889" s="19" t="s">
        <v>83</v>
      </c>
    </row>
    <row r="890" spans="1:51" s="13" customFormat="1" ht="12">
      <c r="A890" s="13"/>
      <c r="B890" s="250"/>
      <c r="C890" s="251"/>
      <c r="D890" s="246" t="s">
        <v>332</v>
      </c>
      <c r="E890" s="252" t="s">
        <v>19</v>
      </c>
      <c r="F890" s="253" t="s">
        <v>1184</v>
      </c>
      <c r="G890" s="251"/>
      <c r="H890" s="254">
        <v>30</v>
      </c>
      <c r="I890" s="255"/>
      <c r="J890" s="251"/>
      <c r="K890" s="251"/>
      <c r="L890" s="256"/>
      <c r="M890" s="257"/>
      <c r="N890" s="258"/>
      <c r="O890" s="258"/>
      <c r="P890" s="258"/>
      <c r="Q890" s="258"/>
      <c r="R890" s="258"/>
      <c r="S890" s="258"/>
      <c r="T890" s="25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0" t="s">
        <v>332</v>
      </c>
      <c r="AU890" s="260" t="s">
        <v>83</v>
      </c>
      <c r="AV890" s="13" t="s">
        <v>83</v>
      </c>
      <c r="AW890" s="13" t="s">
        <v>32</v>
      </c>
      <c r="AX890" s="13" t="s">
        <v>70</v>
      </c>
      <c r="AY890" s="260" t="s">
        <v>322</v>
      </c>
    </row>
    <row r="891" spans="1:51" s="13" customFormat="1" ht="12">
      <c r="A891" s="13"/>
      <c r="B891" s="250"/>
      <c r="C891" s="251"/>
      <c r="D891" s="246" t="s">
        <v>332</v>
      </c>
      <c r="E891" s="252" t="s">
        <v>19</v>
      </c>
      <c r="F891" s="253" t="s">
        <v>1185</v>
      </c>
      <c r="G891" s="251"/>
      <c r="H891" s="254">
        <v>30</v>
      </c>
      <c r="I891" s="255"/>
      <c r="J891" s="251"/>
      <c r="K891" s="251"/>
      <c r="L891" s="256"/>
      <c r="M891" s="257"/>
      <c r="N891" s="258"/>
      <c r="O891" s="258"/>
      <c r="P891" s="258"/>
      <c r="Q891" s="258"/>
      <c r="R891" s="258"/>
      <c r="S891" s="258"/>
      <c r="T891" s="25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0" t="s">
        <v>332</v>
      </c>
      <c r="AU891" s="260" t="s">
        <v>83</v>
      </c>
      <c r="AV891" s="13" t="s">
        <v>83</v>
      </c>
      <c r="AW891" s="13" t="s">
        <v>32</v>
      </c>
      <c r="AX891" s="13" t="s">
        <v>70</v>
      </c>
      <c r="AY891" s="260" t="s">
        <v>322</v>
      </c>
    </row>
    <row r="892" spans="1:51" s="14" customFormat="1" ht="12">
      <c r="A892" s="14"/>
      <c r="B892" s="261"/>
      <c r="C892" s="262"/>
      <c r="D892" s="246" t="s">
        <v>332</v>
      </c>
      <c r="E892" s="263" t="s">
        <v>185</v>
      </c>
      <c r="F892" s="264" t="s">
        <v>336</v>
      </c>
      <c r="G892" s="262"/>
      <c r="H892" s="265">
        <v>60</v>
      </c>
      <c r="I892" s="266"/>
      <c r="J892" s="262"/>
      <c r="K892" s="262"/>
      <c r="L892" s="267"/>
      <c r="M892" s="268"/>
      <c r="N892" s="269"/>
      <c r="O892" s="269"/>
      <c r="P892" s="269"/>
      <c r="Q892" s="269"/>
      <c r="R892" s="269"/>
      <c r="S892" s="269"/>
      <c r="T892" s="270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1" t="s">
        <v>332</v>
      </c>
      <c r="AU892" s="271" t="s">
        <v>83</v>
      </c>
      <c r="AV892" s="14" t="s">
        <v>328</v>
      </c>
      <c r="AW892" s="14" t="s">
        <v>32</v>
      </c>
      <c r="AX892" s="14" t="s">
        <v>77</v>
      </c>
      <c r="AY892" s="271" t="s">
        <v>322</v>
      </c>
    </row>
    <row r="893" spans="1:65" s="2" customFormat="1" ht="16.5" customHeight="1">
      <c r="A893" s="40"/>
      <c r="B893" s="41"/>
      <c r="C893" s="233" t="s">
        <v>1186</v>
      </c>
      <c r="D893" s="233" t="s">
        <v>324</v>
      </c>
      <c r="E893" s="234" t="s">
        <v>1187</v>
      </c>
      <c r="F893" s="235" t="s">
        <v>1188</v>
      </c>
      <c r="G893" s="236" t="s">
        <v>128</v>
      </c>
      <c r="H893" s="237">
        <v>38.2</v>
      </c>
      <c r="I893" s="238"/>
      <c r="J893" s="239">
        <f>ROUND(I893*H893,2)</f>
        <v>0</v>
      </c>
      <c r="K893" s="235" t="s">
        <v>327</v>
      </c>
      <c r="L893" s="46"/>
      <c r="M893" s="240" t="s">
        <v>19</v>
      </c>
      <c r="N893" s="241" t="s">
        <v>42</v>
      </c>
      <c r="O893" s="86"/>
      <c r="P893" s="242">
        <f>O893*H893</f>
        <v>0</v>
      </c>
      <c r="Q893" s="242">
        <v>0</v>
      </c>
      <c r="R893" s="242">
        <f>Q893*H893</f>
        <v>0</v>
      </c>
      <c r="S893" s="242">
        <v>0.088</v>
      </c>
      <c r="T893" s="243">
        <f>S893*H893</f>
        <v>3.3616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44" t="s">
        <v>328</v>
      </c>
      <c r="AT893" s="244" t="s">
        <v>324</v>
      </c>
      <c r="AU893" s="244" t="s">
        <v>83</v>
      </c>
      <c r="AY893" s="19" t="s">
        <v>322</v>
      </c>
      <c r="BE893" s="245">
        <f>IF(N893="základní",J893,0)</f>
        <v>0</v>
      </c>
      <c r="BF893" s="245">
        <f>IF(N893="snížená",J893,0)</f>
        <v>0</v>
      </c>
      <c r="BG893" s="245">
        <f>IF(N893="zákl. přenesená",J893,0)</f>
        <v>0</v>
      </c>
      <c r="BH893" s="245">
        <f>IF(N893="sníž. přenesená",J893,0)</f>
        <v>0</v>
      </c>
      <c r="BI893" s="245">
        <f>IF(N893="nulová",J893,0)</f>
        <v>0</v>
      </c>
      <c r="BJ893" s="19" t="s">
        <v>83</v>
      </c>
      <c r="BK893" s="245">
        <f>ROUND(I893*H893,2)</f>
        <v>0</v>
      </c>
      <c r="BL893" s="19" t="s">
        <v>328</v>
      </c>
      <c r="BM893" s="244" t="s">
        <v>1189</v>
      </c>
    </row>
    <row r="894" spans="1:47" s="2" customFormat="1" ht="12">
      <c r="A894" s="40"/>
      <c r="B894" s="41"/>
      <c r="C894" s="42"/>
      <c r="D894" s="246" t="s">
        <v>330</v>
      </c>
      <c r="E894" s="42"/>
      <c r="F894" s="247" t="s">
        <v>1190</v>
      </c>
      <c r="G894" s="42"/>
      <c r="H894" s="42"/>
      <c r="I894" s="150"/>
      <c r="J894" s="42"/>
      <c r="K894" s="42"/>
      <c r="L894" s="46"/>
      <c r="M894" s="248"/>
      <c r="N894" s="249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330</v>
      </c>
      <c r="AU894" s="19" t="s">
        <v>83</v>
      </c>
    </row>
    <row r="895" spans="1:51" s="13" customFormat="1" ht="12">
      <c r="A895" s="13"/>
      <c r="B895" s="250"/>
      <c r="C895" s="251"/>
      <c r="D895" s="246" t="s">
        <v>332</v>
      </c>
      <c r="E895" s="252" t="s">
        <v>19</v>
      </c>
      <c r="F895" s="253" t="s">
        <v>1191</v>
      </c>
      <c r="G895" s="251"/>
      <c r="H895" s="254">
        <v>14.4</v>
      </c>
      <c r="I895" s="255"/>
      <c r="J895" s="251"/>
      <c r="K895" s="251"/>
      <c r="L895" s="256"/>
      <c r="M895" s="257"/>
      <c r="N895" s="258"/>
      <c r="O895" s="258"/>
      <c r="P895" s="258"/>
      <c r="Q895" s="258"/>
      <c r="R895" s="258"/>
      <c r="S895" s="258"/>
      <c r="T895" s="25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0" t="s">
        <v>332</v>
      </c>
      <c r="AU895" s="260" t="s">
        <v>83</v>
      </c>
      <c r="AV895" s="13" t="s">
        <v>83</v>
      </c>
      <c r="AW895" s="13" t="s">
        <v>32</v>
      </c>
      <c r="AX895" s="13" t="s">
        <v>70</v>
      </c>
      <c r="AY895" s="260" t="s">
        <v>322</v>
      </c>
    </row>
    <row r="896" spans="1:51" s="13" customFormat="1" ht="12">
      <c r="A896" s="13"/>
      <c r="B896" s="250"/>
      <c r="C896" s="251"/>
      <c r="D896" s="246" t="s">
        <v>332</v>
      </c>
      <c r="E896" s="252" t="s">
        <v>19</v>
      </c>
      <c r="F896" s="253" t="s">
        <v>1192</v>
      </c>
      <c r="G896" s="251"/>
      <c r="H896" s="254">
        <v>23.8</v>
      </c>
      <c r="I896" s="255"/>
      <c r="J896" s="251"/>
      <c r="K896" s="251"/>
      <c r="L896" s="256"/>
      <c r="M896" s="257"/>
      <c r="N896" s="258"/>
      <c r="O896" s="258"/>
      <c r="P896" s="258"/>
      <c r="Q896" s="258"/>
      <c r="R896" s="258"/>
      <c r="S896" s="258"/>
      <c r="T896" s="25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0" t="s">
        <v>332</v>
      </c>
      <c r="AU896" s="260" t="s">
        <v>83</v>
      </c>
      <c r="AV896" s="13" t="s">
        <v>83</v>
      </c>
      <c r="AW896" s="13" t="s">
        <v>32</v>
      </c>
      <c r="AX896" s="13" t="s">
        <v>70</v>
      </c>
      <c r="AY896" s="260" t="s">
        <v>322</v>
      </c>
    </row>
    <row r="897" spans="1:51" s="14" customFormat="1" ht="12">
      <c r="A897" s="14"/>
      <c r="B897" s="261"/>
      <c r="C897" s="262"/>
      <c r="D897" s="246" t="s">
        <v>332</v>
      </c>
      <c r="E897" s="263" t="s">
        <v>187</v>
      </c>
      <c r="F897" s="264" t="s">
        <v>336</v>
      </c>
      <c r="G897" s="262"/>
      <c r="H897" s="265">
        <v>38.2</v>
      </c>
      <c r="I897" s="266"/>
      <c r="J897" s="262"/>
      <c r="K897" s="262"/>
      <c r="L897" s="267"/>
      <c r="M897" s="268"/>
      <c r="N897" s="269"/>
      <c r="O897" s="269"/>
      <c r="P897" s="269"/>
      <c r="Q897" s="269"/>
      <c r="R897" s="269"/>
      <c r="S897" s="269"/>
      <c r="T897" s="270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1" t="s">
        <v>332</v>
      </c>
      <c r="AU897" s="271" t="s">
        <v>83</v>
      </c>
      <c r="AV897" s="14" t="s">
        <v>328</v>
      </c>
      <c r="AW897" s="14" t="s">
        <v>32</v>
      </c>
      <c r="AX897" s="14" t="s">
        <v>77</v>
      </c>
      <c r="AY897" s="271" t="s">
        <v>322</v>
      </c>
    </row>
    <row r="898" spans="1:65" s="2" customFormat="1" ht="16.5" customHeight="1">
      <c r="A898" s="40"/>
      <c r="B898" s="41"/>
      <c r="C898" s="233" t="s">
        <v>1193</v>
      </c>
      <c r="D898" s="233" t="s">
        <v>324</v>
      </c>
      <c r="E898" s="234" t="s">
        <v>1194</v>
      </c>
      <c r="F898" s="235" t="s">
        <v>1195</v>
      </c>
      <c r="G898" s="236" t="s">
        <v>128</v>
      </c>
      <c r="H898" s="237">
        <v>14.26</v>
      </c>
      <c r="I898" s="238"/>
      <c r="J898" s="239">
        <f>ROUND(I898*H898,2)</f>
        <v>0</v>
      </c>
      <c r="K898" s="235" t="s">
        <v>327</v>
      </c>
      <c r="L898" s="46"/>
      <c r="M898" s="240" t="s">
        <v>19</v>
      </c>
      <c r="N898" s="241" t="s">
        <v>42</v>
      </c>
      <c r="O898" s="86"/>
      <c r="P898" s="242">
        <f>O898*H898</f>
        <v>0</v>
      </c>
      <c r="Q898" s="242">
        <v>0</v>
      </c>
      <c r="R898" s="242">
        <f>Q898*H898</f>
        <v>0</v>
      </c>
      <c r="S898" s="242">
        <v>0.052</v>
      </c>
      <c r="T898" s="243">
        <f>S898*H898</f>
        <v>0.74152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44" t="s">
        <v>328</v>
      </c>
      <c r="AT898" s="244" t="s">
        <v>324</v>
      </c>
      <c r="AU898" s="244" t="s">
        <v>83</v>
      </c>
      <c r="AY898" s="19" t="s">
        <v>322</v>
      </c>
      <c r="BE898" s="245">
        <f>IF(N898="základní",J898,0)</f>
        <v>0</v>
      </c>
      <c r="BF898" s="245">
        <f>IF(N898="snížená",J898,0)</f>
        <v>0</v>
      </c>
      <c r="BG898" s="245">
        <f>IF(N898="zákl. přenesená",J898,0)</f>
        <v>0</v>
      </c>
      <c r="BH898" s="245">
        <f>IF(N898="sníž. přenesená",J898,0)</f>
        <v>0</v>
      </c>
      <c r="BI898" s="245">
        <f>IF(N898="nulová",J898,0)</f>
        <v>0</v>
      </c>
      <c r="BJ898" s="19" t="s">
        <v>83</v>
      </c>
      <c r="BK898" s="245">
        <f>ROUND(I898*H898,2)</f>
        <v>0</v>
      </c>
      <c r="BL898" s="19" t="s">
        <v>328</v>
      </c>
      <c r="BM898" s="244" t="s">
        <v>1196</v>
      </c>
    </row>
    <row r="899" spans="1:47" s="2" customFormat="1" ht="12">
      <c r="A899" s="40"/>
      <c r="B899" s="41"/>
      <c r="C899" s="42"/>
      <c r="D899" s="246" t="s">
        <v>330</v>
      </c>
      <c r="E899" s="42"/>
      <c r="F899" s="247" t="s">
        <v>1197</v>
      </c>
      <c r="G899" s="42"/>
      <c r="H899" s="42"/>
      <c r="I899" s="150"/>
      <c r="J899" s="42"/>
      <c r="K899" s="42"/>
      <c r="L899" s="46"/>
      <c r="M899" s="248"/>
      <c r="N899" s="249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330</v>
      </c>
      <c r="AU899" s="19" t="s">
        <v>83</v>
      </c>
    </row>
    <row r="900" spans="1:51" s="13" customFormat="1" ht="12">
      <c r="A900" s="13"/>
      <c r="B900" s="250"/>
      <c r="C900" s="251"/>
      <c r="D900" s="246" t="s">
        <v>332</v>
      </c>
      <c r="E900" s="252" t="s">
        <v>19</v>
      </c>
      <c r="F900" s="253" t="s">
        <v>1198</v>
      </c>
      <c r="G900" s="251"/>
      <c r="H900" s="254">
        <v>14.26</v>
      </c>
      <c r="I900" s="255"/>
      <c r="J900" s="251"/>
      <c r="K900" s="251"/>
      <c r="L900" s="256"/>
      <c r="M900" s="257"/>
      <c r="N900" s="258"/>
      <c r="O900" s="258"/>
      <c r="P900" s="258"/>
      <c r="Q900" s="258"/>
      <c r="R900" s="258"/>
      <c r="S900" s="258"/>
      <c r="T900" s="25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0" t="s">
        <v>332</v>
      </c>
      <c r="AU900" s="260" t="s">
        <v>83</v>
      </c>
      <c r="AV900" s="13" t="s">
        <v>83</v>
      </c>
      <c r="AW900" s="13" t="s">
        <v>32</v>
      </c>
      <c r="AX900" s="13" t="s">
        <v>70</v>
      </c>
      <c r="AY900" s="260" t="s">
        <v>322</v>
      </c>
    </row>
    <row r="901" spans="1:51" s="14" customFormat="1" ht="12">
      <c r="A901" s="14"/>
      <c r="B901" s="261"/>
      <c r="C901" s="262"/>
      <c r="D901" s="246" t="s">
        <v>332</v>
      </c>
      <c r="E901" s="263" t="s">
        <v>189</v>
      </c>
      <c r="F901" s="264" t="s">
        <v>336</v>
      </c>
      <c r="G901" s="262"/>
      <c r="H901" s="265">
        <v>14.26</v>
      </c>
      <c r="I901" s="266"/>
      <c r="J901" s="262"/>
      <c r="K901" s="262"/>
      <c r="L901" s="267"/>
      <c r="M901" s="268"/>
      <c r="N901" s="269"/>
      <c r="O901" s="269"/>
      <c r="P901" s="269"/>
      <c r="Q901" s="269"/>
      <c r="R901" s="269"/>
      <c r="S901" s="269"/>
      <c r="T901" s="270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71" t="s">
        <v>332</v>
      </c>
      <c r="AU901" s="271" t="s">
        <v>83</v>
      </c>
      <c r="AV901" s="14" t="s">
        <v>328</v>
      </c>
      <c r="AW901" s="14" t="s">
        <v>32</v>
      </c>
      <c r="AX901" s="14" t="s">
        <v>77</v>
      </c>
      <c r="AY901" s="271" t="s">
        <v>322</v>
      </c>
    </row>
    <row r="902" spans="1:65" s="2" customFormat="1" ht="21.75" customHeight="1">
      <c r="A902" s="40"/>
      <c r="B902" s="41"/>
      <c r="C902" s="233" t="s">
        <v>1199</v>
      </c>
      <c r="D902" s="233" t="s">
        <v>324</v>
      </c>
      <c r="E902" s="234" t="s">
        <v>1200</v>
      </c>
      <c r="F902" s="235" t="s">
        <v>1201</v>
      </c>
      <c r="G902" s="236" t="s">
        <v>546</v>
      </c>
      <c r="H902" s="237">
        <v>1</v>
      </c>
      <c r="I902" s="238"/>
      <c r="J902" s="239">
        <f>ROUND(I902*H902,2)</f>
        <v>0</v>
      </c>
      <c r="K902" s="235" t="s">
        <v>327</v>
      </c>
      <c r="L902" s="46"/>
      <c r="M902" s="240" t="s">
        <v>19</v>
      </c>
      <c r="N902" s="241" t="s">
        <v>42</v>
      </c>
      <c r="O902" s="86"/>
      <c r="P902" s="242">
        <f>O902*H902</f>
        <v>0</v>
      </c>
      <c r="Q902" s="242">
        <v>0</v>
      </c>
      <c r="R902" s="242">
        <f>Q902*H902</f>
        <v>0</v>
      </c>
      <c r="S902" s="242">
        <v>0.008</v>
      </c>
      <c r="T902" s="243">
        <f>S902*H902</f>
        <v>0.008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44" t="s">
        <v>328</v>
      </c>
      <c r="AT902" s="244" t="s">
        <v>324</v>
      </c>
      <c r="AU902" s="244" t="s">
        <v>83</v>
      </c>
      <c r="AY902" s="19" t="s">
        <v>322</v>
      </c>
      <c r="BE902" s="245">
        <f>IF(N902="základní",J902,0)</f>
        <v>0</v>
      </c>
      <c r="BF902" s="245">
        <f>IF(N902="snížená",J902,0)</f>
        <v>0</v>
      </c>
      <c r="BG902" s="245">
        <f>IF(N902="zákl. přenesená",J902,0)</f>
        <v>0</v>
      </c>
      <c r="BH902" s="245">
        <f>IF(N902="sníž. přenesená",J902,0)</f>
        <v>0</v>
      </c>
      <c r="BI902" s="245">
        <f>IF(N902="nulová",J902,0)</f>
        <v>0</v>
      </c>
      <c r="BJ902" s="19" t="s">
        <v>83</v>
      </c>
      <c r="BK902" s="245">
        <f>ROUND(I902*H902,2)</f>
        <v>0</v>
      </c>
      <c r="BL902" s="19" t="s">
        <v>328</v>
      </c>
      <c r="BM902" s="244" t="s">
        <v>1202</v>
      </c>
    </row>
    <row r="903" spans="1:47" s="2" customFormat="1" ht="12">
      <c r="A903" s="40"/>
      <c r="B903" s="41"/>
      <c r="C903" s="42"/>
      <c r="D903" s="246" t="s">
        <v>330</v>
      </c>
      <c r="E903" s="42"/>
      <c r="F903" s="247" t="s">
        <v>1203</v>
      </c>
      <c r="G903" s="42"/>
      <c r="H903" s="42"/>
      <c r="I903" s="150"/>
      <c r="J903" s="42"/>
      <c r="K903" s="42"/>
      <c r="L903" s="46"/>
      <c r="M903" s="248"/>
      <c r="N903" s="249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330</v>
      </c>
      <c r="AU903" s="19" t="s">
        <v>83</v>
      </c>
    </row>
    <row r="904" spans="1:51" s="13" customFormat="1" ht="12">
      <c r="A904" s="13"/>
      <c r="B904" s="250"/>
      <c r="C904" s="251"/>
      <c r="D904" s="246" t="s">
        <v>332</v>
      </c>
      <c r="E904" s="252" t="s">
        <v>19</v>
      </c>
      <c r="F904" s="253" t="s">
        <v>1204</v>
      </c>
      <c r="G904" s="251"/>
      <c r="H904" s="254">
        <v>1</v>
      </c>
      <c r="I904" s="255"/>
      <c r="J904" s="251"/>
      <c r="K904" s="251"/>
      <c r="L904" s="256"/>
      <c r="M904" s="257"/>
      <c r="N904" s="258"/>
      <c r="O904" s="258"/>
      <c r="P904" s="258"/>
      <c r="Q904" s="258"/>
      <c r="R904" s="258"/>
      <c r="S904" s="258"/>
      <c r="T904" s="25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60" t="s">
        <v>332</v>
      </c>
      <c r="AU904" s="260" t="s">
        <v>83</v>
      </c>
      <c r="AV904" s="13" t="s">
        <v>83</v>
      </c>
      <c r="AW904" s="13" t="s">
        <v>32</v>
      </c>
      <c r="AX904" s="13" t="s">
        <v>70</v>
      </c>
      <c r="AY904" s="260" t="s">
        <v>322</v>
      </c>
    </row>
    <row r="905" spans="1:51" s="14" customFormat="1" ht="12">
      <c r="A905" s="14"/>
      <c r="B905" s="261"/>
      <c r="C905" s="262"/>
      <c r="D905" s="246" t="s">
        <v>332</v>
      </c>
      <c r="E905" s="263" t="s">
        <v>19</v>
      </c>
      <c r="F905" s="264" t="s">
        <v>336</v>
      </c>
      <c r="G905" s="262"/>
      <c r="H905" s="265">
        <v>1</v>
      </c>
      <c r="I905" s="266"/>
      <c r="J905" s="262"/>
      <c r="K905" s="262"/>
      <c r="L905" s="267"/>
      <c r="M905" s="268"/>
      <c r="N905" s="269"/>
      <c r="O905" s="269"/>
      <c r="P905" s="269"/>
      <c r="Q905" s="269"/>
      <c r="R905" s="269"/>
      <c r="S905" s="269"/>
      <c r="T905" s="27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1" t="s">
        <v>332</v>
      </c>
      <c r="AU905" s="271" t="s">
        <v>83</v>
      </c>
      <c r="AV905" s="14" t="s">
        <v>328</v>
      </c>
      <c r="AW905" s="14" t="s">
        <v>32</v>
      </c>
      <c r="AX905" s="14" t="s">
        <v>77</v>
      </c>
      <c r="AY905" s="271" t="s">
        <v>322</v>
      </c>
    </row>
    <row r="906" spans="1:65" s="2" customFormat="1" ht="21.75" customHeight="1">
      <c r="A906" s="40"/>
      <c r="B906" s="41"/>
      <c r="C906" s="233" t="s">
        <v>1205</v>
      </c>
      <c r="D906" s="233" t="s">
        <v>324</v>
      </c>
      <c r="E906" s="234" t="s">
        <v>1206</v>
      </c>
      <c r="F906" s="235" t="s">
        <v>1207</v>
      </c>
      <c r="G906" s="236" t="s">
        <v>546</v>
      </c>
      <c r="H906" s="237">
        <v>3</v>
      </c>
      <c r="I906" s="238"/>
      <c r="J906" s="239">
        <f>ROUND(I906*H906,2)</f>
        <v>0</v>
      </c>
      <c r="K906" s="235" t="s">
        <v>327</v>
      </c>
      <c r="L906" s="46"/>
      <c r="M906" s="240" t="s">
        <v>19</v>
      </c>
      <c r="N906" s="241" t="s">
        <v>42</v>
      </c>
      <c r="O906" s="86"/>
      <c r="P906" s="242">
        <f>O906*H906</f>
        <v>0</v>
      </c>
      <c r="Q906" s="242">
        <v>0</v>
      </c>
      <c r="R906" s="242">
        <f>Q906*H906</f>
        <v>0</v>
      </c>
      <c r="S906" s="242">
        <v>0.012</v>
      </c>
      <c r="T906" s="243">
        <f>S906*H906</f>
        <v>0.036000000000000004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44" t="s">
        <v>328</v>
      </c>
      <c r="AT906" s="244" t="s">
        <v>324</v>
      </c>
      <c r="AU906" s="244" t="s">
        <v>83</v>
      </c>
      <c r="AY906" s="19" t="s">
        <v>322</v>
      </c>
      <c r="BE906" s="245">
        <f>IF(N906="základní",J906,0)</f>
        <v>0</v>
      </c>
      <c r="BF906" s="245">
        <f>IF(N906="snížená",J906,0)</f>
        <v>0</v>
      </c>
      <c r="BG906" s="245">
        <f>IF(N906="zákl. přenesená",J906,0)</f>
        <v>0</v>
      </c>
      <c r="BH906" s="245">
        <f>IF(N906="sníž. přenesená",J906,0)</f>
        <v>0</v>
      </c>
      <c r="BI906" s="245">
        <f>IF(N906="nulová",J906,0)</f>
        <v>0</v>
      </c>
      <c r="BJ906" s="19" t="s">
        <v>83</v>
      </c>
      <c r="BK906" s="245">
        <f>ROUND(I906*H906,2)</f>
        <v>0</v>
      </c>
      <c r="BL906" s="19" t="s">
        <v>328</v>
      </c>
      <c r="BM906" s="244" t="s">
        <v>1208</v>
      </c>
    </row>
    <row r="907" spans="1:47" s="2" customFormat="1" ht="12">
      <c r="A907" s="40"/>
      <c r="B907" s="41"/>
      <c r="C907" s="42"/>
      <c r="D907" s="246" t="s">
        <v>330</v>
      </c>
      <c r="E907" s="42"/>
      <c r="F907" s="247" t="s">
        <v>1209</v>
      </c>
      <c r="G907" s="42"/>
      <c r="H907" s="42"/>
      <c r="I907" s="150"/>
      <c r="J907" s="42"/>
      <c r="K907" s="42"/>
      <c r="L907" s="46"/>
      <c r="M907" s="248"/>
      <c r="N907" s="249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330</v>
      </c>
      <c r="AU907" s="19" t="s">
        <v>83</v>
      </c>
    </row>
    <row r="908" spans="1:51" s="13" customFormat="1" ht="12">
      <c r="A908" s="13"/>
      <c r="B908" s="250"/>
      <c r="C908" s="251"/>
      <c r="D908" s="246" t="s">
        <v>332</v>
      </c>
      <c r="E908" s="252" t="s">
        <v>19</v>
      </c>
      <c r="F908" s="253" t="s">
        <v>1210</v>
      </c>
      <c r="G908" s="251"/>
      <c r="H908" s="254">
        <v>2</v>
      </c>
      <c r="I908" s="255"/>
      <c r="J908" s="251"/>
      <c r="K908" s="251"/>
      <c r="L908" s="256"/>
      <c r="M908" s="257"/>
      <c r="N908" s="258"/>
      <c r="O908" s="258"/>
      <c r="P908" s="258"/>
      <c r="Q908" s="258"/>
      <c r="R908" s="258"/>
      <c r="S908" s="258"/>
      <c r="T908" s="259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0" t="s">
        <v>332</v>
      </c>
      <c r="AU908" s="260" t="s">
        <v>83</v>
      </c>
      <c r="AV908" s="13" t="s">
        <v>83</v>
      </c>
      <c r="AW908" s="13" t="s">
        <v>32</v>
      </c>
      <c r="AX908" s="13" t="s">
        <v>70</v>
      </c>
      <c r="AY908" s="260" t="s">
        <v>322</v>
      </c>
    </row>
    <row r="909" spans="1:51" s="13" customFormat="1" ht="12">
      <c r="A909" s="13"/>
      <c r="B909" s="250"/>
      <c r="C909" s="251"/>
      <c r="D909" s="246" t="s">
        <v>332</v>
      </c>
      <c r="E909" s="252" t="s">
        <v>19</v>
      </c>
      <c r="F909" s="253" t="s">
        <v>1211</v>
      </c>
      <c r="G909" s="251"/>
      <c r="H909" s="254">
        <v>1</v>
      </c>
      <c r="I909" s="255"/>
      <c r="J909" s="251"/>
      <c r="K909" s="251"/>
      <c r="L909" s="256"/>
      <c r="M909" s="257"/>
      <c r="N909" s="258"/>
      <c r="O909" s="258"/>
      <c r="P909" s="258"/>
      <c r="Q909" s="258"/>
      <c r="R909" s="258"/>
      <c r="S909" s="258"/>
      <c r="T909" s="259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60" t="s">
        <v>332</v>
      </c>
      <c r="AU909" s="260" t="s">
        <v>83</v>
      </c>
      <c r="AV909" s="13" t="s">
        <v>83</v>
      </c>
      <c r="AW909" s="13" t="s">
        <v>32</v>
      </c>
      <c r="AX909" s="13" t="s">
        <v>70</v>
      </c>
      <c r="AY909" s="260" t="s">
        <v>322</v>
      </c>
    </row>
    <row r="910" spans="1:51" s="14" customFormat="1" ht="12">
      <c r="A910" s="14"/>
      <c r="B910" s="261"/>
      <c r="C910" s="262"/>
      <c r="D910" s="246" t="s">
        <v>332</v>
      </c>
      <c r="E910" s="263" t="s">
        <v>19</v>
      </c>
      <c r="F910" s="264" t="s">
        <v>336</v>
      </c>
      <c r="G910" s="262"/>
      <c r="H910" s="265">
        <v>3</v>
      </c>
      <c r="I910" s="266"/>
      <c r="J910" s="262"/>
      <c r="K910" s="262"/>
      <c r="L910" s="267"/>
      <c r="M910" s="268"/>
      <c r="N910" s="269"/>
      <c r="O910" s="269"/>
      <c r="P910" s="269"/>
      <c r="Q910" s="269"/>
      <c r="R910" s="269"/>
      <c r="S910" s="269"/>
      <c r="T910" s="270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1" t="s">
        <v>332</v>
      </c>
      <c r="AU910" s="271" t="s">
        <v>83</v>
      </c>
      <c r="AV910" s="14" t="s">
        <v>328</v>
      </c>
      <c r="AW910" s="14" t="s">
        <v>32</v>
      </c>
      <c r="AX910" s="14" t="s">
        <v>77</v>
      </c>
      <c r="AY910" s="271" t="s">
        <v>322</v>
      </c>
    </row>
    <row r="911" spans="1:65" s="2" customFormat="1" ht="21.75" customHeight="1">
      <c r="A911" s="40"/>
      <c r="B911" s="41"/>
      <c r="C911" s="233" t="s">
        <v>1212</v>
      </c>
      <c r="D911" s="233" t="s">
        <v>324</v>
      </c>
      <c r="E911" s="234" t="s">
        <v>1213</v>
      </c>
      <c r="F911" s="235" t="s">
        <v>1214</v>
      </c>
      <c r="G911" s="236" t="s">
        <v>546</v>
      </c>
      <c r="H911" s="237">
        <v>1</v>
      </c>
      <c r="I911" s="238"/>
      <c r="J911" s="239">
        <f>ROUND(I911*H911,2)</f>
        <v>0</v>
      </c>
      <c r="K911" s="235" t="s">
        <v>327</v>
      </c>
      <c r="L911" s="46"/>
      <c r="M911" s="240" t="s">
        <v>19</v>
      </c>
      <c r="N911" s="241" t="s">
        <v>42</v>
      </c>
      <c r="O911" s="86"/>
      <c r="P911" s="242">
        <f>O911*H911</f>
        <v>0</v>
      </c>
      <c r="Q911" s="242">
        <v>0</v>
      </c>
      <c r="R911" s="242">
        <f>Q911*H911</f>
        <v>0</v>
      </c>
      <c r="S911" s="242">
        <v>0.016</v>
      </c>
      <c r="T911" s="243">
        <f>S911*H911</f>
        <v>0.016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44" t="s">
        <v>328</v>
      </c>
      <c r="AT911" s="244" t="s">
        <v>324</v>
      </c>
      <c r="AU911" s="244" t="s">
        <v>83</v>
      </c>
      <c r="AY911" s="19" t="s">
        <v>322</v>
      </c>
      <c r="BE911" s="245">
        <f>IF(N911="základní",J911,0)</f>
        <v>0</v>
      </c>
      <c r="BF911" s="245">
        <f>IF(N911="snížená",J911,0)</f>
        <v>0</v>
      </c>
      <c r="BG911" s="245">
        <f>IF(N911="zákl. přenesená",J911,0)</f>
        <v>0</v>
      </c>
      <c r="BH911" s="245">
        <f>IF(N911="sníž. přenesená",J911,0)</f>
        <v>0</v>
      </c>
      <c r="BI911" s="245">
        <f>IF(N911="nulová",J911,0)</f>
        <v>0</v>
      </c>
      <c r="BJ911" s="19" t="s">
        <v>83</v>
      </c>
      <c r="BK911" s="245">
        <f>ROUND(I911*H911,2)</f>
        <v>0</v>
      </c>
      <c r="BL911" s="19" t="s">
        <v>328</v>
      </c>
      <c r="BM911" s="244" t="s">
        <v>1215</v>
      </c>
    </row>
    <row r="912" spans="1:47" s="2" customFormat="1" ht="12">
      <c r="A912" s="40"/>
      <c r="B912" s="41"/>
      <c r="C912" s="42"/>
      <c r="D912" s="246" t="s">
        <v>330</v>
      </c>
      <c r="E912" s="42"/>
      <c r="F912" s="247" t="s">
        <v>1216</v>
      </c>
      <c r="G912" s="42"/>
      <c r="H912" s="42"/>
      <c r="I912" s="150"/>
      <c r="J912" s="42"/>
      <c r="K912" s="42"/>
      <c r="L912" s="46"/>
      <c r="M912" s="248"/>
      <c r="N912" s="249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330</v>
      </c>
      <c r="AU912" s="19" t="s">
        <v>83</v>
      </c>
    </row>
    <row r="913" spans="1:51" s="13" customFormat="1" ht="12">
      <c r="A913" s="13"/>
      <c r="B913" s="250"/>
      <c r="C913" s="251"/>
      <c r="D913" s="246" t="s">
        <v>332</v>
      </c>
      <c r="E913" s="252" t="s">
        <v>19</v>
      </c>
      <c r="F913" s="253" t="s">
        <v>1204</v>
      </c>
      <c r="G913" s="251"/>
      <c r="H913" s="254">
        <v>1</v>
      </c>
      <c r="I913" s="255"/>
      <c r="J913" s="251"/>
      <c r="K913" s="251"/>
      <c r="L913" s="256"/>
      <c r="M913" s="257"/>
      <c r="N913" s="258"/>
      <c r="O913" s="258"/>
      <c r="P913" s="258"/>
      <c r="Q913" s="258"/>
      <c r="R913" s="258"/>
      <c r="S913" s="258"/>
      <c r="T913" s="259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60" t="s">
        <v>332</v>
      </c>
      <c r="AU913" s="260" t="s">
        <v>83</v>
      </c>
      <c r="AV913" s="13" t="s">
        <v>83</v>
      </c>
      <c r="AW913" s="13" t="s">
        <v>32</v>
      </c>
      <c r="AX913" s="13" t="s">
        <v>70</v>
      </c>
      <c r="AY913" s="260" t="s">
        <v>322</v>
      </c>
    </row>
    <row r="914" spans="1:51" s="14" customFormat="1" ht="12">
      <c r="A914" s="14"/>
      <c r="B914" s="261"/>
      <c r="C914" s="262"/>
      <c r="D914" s="246" t="s">
        <v>332</v>
      </c>
      <c r="E914" s="263" t="s">
        <v>19</v>
      </c>
      <c r="F914" s="264" t="s">
        <v>336</v>
      </c>
      <c r="G914" s="262"/>
      <c r="H914" s="265">
        <v>1</v>
      </c>
      <c r="I914" s="266"/>
      <c r="J914" s="262"/>
      <c r="K914" s="262"/>
      <c r="L914" s="267"/>
      <c r="M914" s="268"/>
      <c r="N914" s="269"/>
      <c r="O914" s="269"/>
      <c r="P914" s="269"/>
      <c r="Q914" s="269"/>
      <c r="R914" s="269"/>
      <c r="S914" s="269"/>
      <c r="T914" s="270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1" t="s">
        <v>332</v>
      </c>
      <c r="AU914" s="271" t="s">
        <v>83</v>
      </c>
      <c r="AV914" s="14" t="s">
        <v>328</v>
      </c>
      <c r="AW914" s="14" t="s">
        <v>32</v>
      </c>
      <c r="AX914" s="14" t="s">
        <v>77</v>
      </c>
      <c r="AY914" s="271" t="s">
        <v>322</v>
      </c>
    </row>
    <row r="915" spans="1:65" s="2" customFormat="1" ht="21.75" customHeight="1">
      <c r="A915" s="40"/>
      <c r="B915" s="41"/>
      <c r="C915" s="233" t="s">
        <v>1217</v>
      </c>
      <c r="D915" s="233" t="s">
        <v>324</v>
      </c>
      <c r="E915" s="234" t="s">
        <v>1218</v>
      </c>
      <c r="F915" s="235" t="s">
        <v>1219</v>
      </c>
      <c r="G915" s="236" t="s">
        <v>546</v>
      </c>
      <c r="H915" s="237">
        <v>1</v>
      </c>
      <c r="I915" s="238"/>
      <c r="J915" s="239">
        <f>ROUND(I915*H915,2)</f>
        <v>0</v>
      </c>
      <c r="K915" s="235" t="s">
        <v>327</v>
      </c>
      <c r="L915" s="46"/>
      <c r="M915" s="240" t="s">
        <v>19</v>
      </c>
      <c r="N915" s="241" t="s">
        <v>42</v>
      </c>
      <c r="O915" s="86"/>
      <c r="P915" s="242">
        <f>O915*H915</f>
        <v>0</v>
      </c>
      <c r="Q915" s="242">
        <v>0</v>
      </c>
      <c r="R915" s="242">
        <f>Q915*H915</f>
        <v>0</v>
      </c>
      <c r="S915" s="242">
        <v>0.025</v>
      </c>
      <c r="T915" s="243">
        <f>S915*H915</f>
        <v>0.025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44" t="s">
        <v>328</v>
      </c>
      <c r="AT915" s="244" t="s">
        <v>324</v>
      </c>
      <c r="AU915" s="244" t="s">
        <v>83</v>
      </c>
      <c r="AY915" s="19" t="s">
        <v>322</v>
      </c>
      <c r="BE915" s="245">
        <f>IF(N915="základní",J915,0)</f>
        <v>0</v>
      </c>
      <c r="BF915" s="245">
        <f>IF(N915="snížená",J915,0)</f>
        <v>0</v>
      </c>
      <c r="BG915" s="245">
        <f>IF(N915="zákl. přenesená",J915,0)</f>
        <v>0</v>
      </c>
      <c r="BH915" s="245">
        <f>IF(N915="sníž. přenesená",J915,0)</f>
        <v>0</v>
      </c>
      <c r="BI915" s="245">
        <f>IF(N915="nulová",J915,0)</f>
        <v>0</v>
      </c>
      <c r="BJ915" s="19" t="s">
        <v>83</v>
      </c>
      <c r="BK915" s="245">
        <f>ROUND(I915*H915,2)</f>
        <v>0</v>
      </c>
      <c r="BL915" s="19" t="s">
        <v>328</v>
      </c>
      <c r="BM915" s="244" t="s">
        <v>1220</v>
      </c>
    </row>
    <row r="916" spans="1:47" s="2" customFormat="1" ht="12">
      <c r="A916" s="40"/>
      <c r="B916" s="41"/>
      <c r="C916" s="42"/>
      <c r="D916" s="246" t="s">
        <v>330</v>
      </c>
      <c r="E916" s="42"/>
      <c r="F916" s="247" t="s">
        <v>1221</v>
      </c>
      <c r="G916" s="42"/>
      <c r="H916" s="42"/>
      <c r="I916" s="150"/>
      <c r="J916" s="42"/>
      <c r="K916" s="42"/>
      <c r="L916" s="46"/>
      <c r="M916" s="248"/>
      <c r="N916" s="249"/>
      <c r="O916" s="86"/>
      <c r="P916" s="86"/>
      <c r="Q916" s="86"/>
      <c r="R916" s="86"/>
      <c r="S916" s="86"/>
      <c r="T916" s="87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330</v>
      </c>
      <c r="AU916" s="19" t="s">
        <v>83</v>
      </c>
    </row>
    <row r="917" spans="1:51" s="13" customFormat="1" ht="12">
      <c r="A917" s="13"/>
      <c r="B917" s="250"/>
      <c r="C917" s="251"/>
      <c r="D917" s="246" t="s">
        <v>332</v>
      </c>
      <c r="E917" s="252" t="s">
        <v>19</v>
      </c>
      <c r="F917" s="253" t="s">
        <v>1204</v>
      </c>
      <c r="G917" s="251"/>
      <c r="H917" s="254">
        <v>1</v>
      </c>
      <c r="I917" s="255"/>
      <c r="J917" s="251"/>
      <c r="K917" s="251"/>
      <c r="L917" s="256"/>
      <c r="M917" s="257"/>
      <c r="N917" s="258"/>
      <c r="O917" s="258"/>
      <c r="P917" s="258"/>
      <c r="Q917" s="258"/>
      <c r="R917" s="258"/>
      <c r="S917" s="258"/>
      <c r="T917" s="259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0" t="s">
        <v>332</v>
      </c>
      <c r="AU917" s="260" t="s">
        <v>83</v>
      </c>
      <c r="AV917" s="13" t="s">
        <v>83</v>
      </c>
      <c r="AW917" s="13" t="s">
        <v>32</v>
      </c>
      <c r="AX917" s="13" t="s">
        <v>70</v>
      </c>
      <c r="AY917" s="260" t="s">
        <v>322</v>
      </c>
    </row>
    <row r="918" spans="1:51" s="14" customFormat="1" ht="12">
      <c r="A918" s="14"/>
      <c r="B918" s="261"/>
      <c r="C918" s="262"/>
      <c r="D918" s="246" t="s">
        <v>332</v>
      </c>
      <c r="E918" s="263" t="s">
        <v>19</v>
      </c>
      <c r="F918" s="264" t="s">
        <v>336</v>
      </c>
      <c r="G918" s="262"/>
      <c r="H918" s="265">
        <v>1</v>
      </c>
      <c r="I918" s="266"/>
      <c r="J918" s="262"/>
      <c r="K918" s="262"/>
      <c r="L918" s="267"/>
      <c r="M918" s="268"/>
      <c r="N918" s="269"/>
      <c r="O918" s="269"/>
      <c r="P918" s="269"/>
      <c r="Q918" s="269"/>
      <c r="R918" s="269"/>
      <c r="S918" s="269"/>
      <c r="T918" s="270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1" t="s">
        <v>332</v>
      </c>
      <c r="AU918" s="271" t="s">
        <v>83</v>
      </c>
      <c r="AV918" s="14" t="s">
        <v>328</v>
      </c>
      <c r="AW918" s="14" t="s">
        <v>32</v>
      </c>
      <c r="AX918" s="14" t="s">
        <v>77</v>
      </c>
      <c r="AY918" s="271" t="s">
        <v>322</v>
      </c>
    </row>
    <row r="919" spans="1:65" s="2" customFormat="1" ht="21.75" customHeight="1">
      <c r="A919" s="40"/>
      <c r="B919" s="41"/>
      <c r="C919" s="233" t="s">
        <v>1222</v>
      </c>
      <c r="D919" s="233" t="s">
        <v>324</v>
      </c>
      <c r="E919" s="234" t="s">
        <v>1223</v>
      </c>
      <c r="F919" s="235" t="s">
        <v>1224</v>
      </c>
      <c r="G919" s="236" t="s">
        <v>546</v>
      </c>
      <c r="H919" s="237">
        <v>2</v>
      </c>
      <c r="I919" s="238"/>
      <c r="J919" s="239">
        <f>ROUND(I919*H919,2)</f>
        <v>0</v>
      </c>
      <c r="K919" s="235" t="s">
        <v>327</v>
      </c>
      <c r="L919" s="46"/>
      <c r="M919" s="240" t="s">
        <v>19</v>
      </c>
      <c r="N919" s="241" t="s">
        <v>42</v>
      </c>
      <c r="O919" s="86"/>
      <c r="P919" s="242">
        <f>O919*H919</f>
        <v>0</v>
      </c>
      <c r="Q919" s="242">
        <v>0</v>
      </c>
      <c r="R919" s="242">
        <f>Q919*H919</f>
        <v>0</v>
      </c>
      <c r="S919" s="242">
        <v>0.054</v>
      </c>
      <c r="T919" s="243">
        <f>S919*H919</f>
        <v>0.108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44" t="s">
        <v>328</v>
      </c>
      <c r="AT919" s="244" t="s">
        <v>324</v>
      </c>
      <c r="AU919" s="244" t="s">
        <v>83</v>
      </c>
      <c r="AY919" s="19" t="s">
        <v>322</v>
      </c>
      <c r="BE919" s="245">
        <f>IF(N919="základní",J919,0)</f>
        <v>0</v>
      </c>
      <c r="BF919" s="245">
        <f>IF(N919="snížená",J919,0)</f>
        <v>0</v>
      </c>
      <c r="BG919" s="245">
        <f>IF(N919="zákl. přenesená",J919,0)</f>
        <v>0</v>
      </c>
      <c r="BH919" s="245">
        <f>IF(N919="sníž. přenesená",J919,0)</f>
        <v>0</v>
      </c>
      <c r="BI919" s="245">
        <f>IF(N919="nulová",J919,0)</f>
        <v>0</v>
      </c>
      <c r="BJ919" s="19" t="s">
        <v>83</v>
      </c>
      <c r="BK919" s="245">
        <f>ROUND(I919*H919,2)</f>
        <v>0</v>
      </c>
      <c r="BL919" s="19" t="s">
        <v>328</v>
      </c>
      <c r="BM919" s="244" t="s">
        <v>1225</v>
      </c>
    </row>
    <row r="920" spans="1:47" s="2" customFormat="1" ht="12">
      <c r="A920" s="40"/>
      <c r="B920" s="41"/>
      <c r="C920" s="42"/>
      <c r="D920" s="246" t="s">
        <v>330</v>
      </c>
      <c r="E920" s="42"/>
      <c r="F920" s="247" t="s">
        <v>1226</v>
      </c>
      <c r="G920" s="42"/>
      <c r="H920" s="42"/>
      <c r="I920" s="150"/>
      <c r="J920" s="42"/>
      <c r="K920" s="42"/>
      <c r="L920" s="46"/>
      <c r="M920" s="248"/>
      <c r="N920" s="249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330</v>
      </c>
      <c r="AU920" s="19" t="s">
        <v>83</v>
      </c>
    </row>
    <row r="921" spans="1:51" s="13" customFormat="1" ht="12">
      <c r="A921" s="13"/>
      <c r="B921" s="250"/>
      <c r="C921" s="251"/>
      <c r="D921" s="246" t="s">
        <v>332</v>
      </c>
      <c r="E921" s="252" t="s">
        <v>19</v>
      </c>
      <c r="F921" s="253" t="s">
        <v>1227</v>
      </c>
      <c r="G921" s="251"/>
      <c r="H921" s="254">
        <v>1</v>
      </c>
      <c r="I921" s="255"/>
      <c r="J921" s="251"/>
      <c r="K921" s="251"/>
      <c r="L921" s="256"/>
      <c r="M921" s="257"/>
      <c r="N921" s="258"/>
      <c r="O921" s="258"/>
      <c r="P921" s="258"/>
      <c r="Q921" s="258"/>
      <c r="R921" s="258"/>
      <c r="S921" s="258"/>
      <c r="T921" s="25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0" t="s">
        <v>332</v>
      </c>
      <c r="AU921" s="260" t="s">
        <v>83</v>
      </c>
      <c r="AV921" s="13" t="s">
        <v>83</v>
      </c>
      <c r="AW921" s="13" t="s">
        <v>32</v>
      </c>
      <c r="AX921" s="13" t="s">
        <v>70</v>
      </c>
      <c r="AY921" s="260" t="s">
        <v>322</v>
      </c>
    </row>
    <row r="922" spans="1:51" s="13" customFormat="1" ht="12">
      <c r="A922" s="13"/>
      <c r="B922" s="250"/>
      <c r="C922" s="251"/>
      <c r="D922" s="246" t="s">
        <v>332</v>
      </c>
      <c r="E922" s="252" t="s">
        <v>19</v>
      </c>
      <c r="F922" s="253" t="s">
        <v>1228</v>
      </c>
      <c r="G922" s="251"/>
      <c r="H922" s="254">
        <v>1</v>
      </c>
      <c r="I922" s="255"/>
      <c r="J922" s="251"/>
      <c r="K922" s="251"/>
      <c r="L922" s="256"/>
      <c r="M922" s="257"/>
      <c r="N922" s="258"/>
      <c r="O922" s="258"/>
      <c r="P922" s="258"/>
      <c r="Q922" s="258"/>
      <c r="R922" s="258"/>
      <c r="S922" s="258"/>
      <c r="T922" s="259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0" t="s">
        <v>332</v>
      </c>
      <c r="AU922" s="260" t="s">
        <v>83</v>
      </c>
      <c r="AV922" s="13" t="s">
        <v>83</v>
      </c>
      <c r="AW922" s="13" t="s">
        <v>32</v>
      </c>
      <c r="AX922" s="13" t="s">
        <v>70</v>
      </c>
      <c r="AY922" s="260" t="s">
        <v>322</v>
      </c>
    </row>
    <row r="923" spans="1:51" s="14" customFormat="1" ht="12">
      <c r="A923" s="14"/>
      <c r="B923" s="261"/>
      <c r="C923" s="262"/>
      <c r="D923" s="246" t="s">
        <v>332</v>
      </c>
      <c r="E923" s="263" t="s">
        <v>19</v>
      </c>
      <c r="F923" s="264" t="s">
        <v>336</v>
      </c>
      <c r="G923" s="262"/>
      <c r="H923" s="265">
        <v>2</v>
      </c>
      <c r="I923" s="266"/>
      <c r="J923" s="262"/>
      <c r="K923" s="262"/>
      <c r="L923" s="267"/>
      <c r="M923" s="268"/>
      <c r="N923" s="269"/>
      <c r="O923" s="269"/>
      <c r="P923" s="269"/>
      <c r="Q923" s="269"/>
      <c r="R923" s="269"/>
      <c r="S923" s="269"/>
      <c r="T923" s="270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71" t="s">
        <v>332</v>
      </c>
      <c r="AU923" s="271" t="s">
        <v>83</v>
      </c>
      <c r="AV923" s="14" t="s">
        <v>328</v>
      </c>
      <c r="AW923" s="14" t="s">
        <v>32</v>
      </c>
      <c r="AX923" s="14" t="s">
        <v>77</v>
      </c>
      <c r="AY923" s="271" t="s">
        <v>322</v>
      </c>
    </row>
    <row r="924" spans="1:65" s="2" customFormat="1" ht="21.75" customHeight="1">
      <c r="A924" s="40"/>
      <c r="B924" s="41"/>
      <c r="C924" s="233" t="s">
        <v>1229</v>
      </c>
      <c r="D924" s="233" t="s">
        <v>324</v>
      </c>
      <c r="E924" s="234" t="s">
        <v>1230</v>
      </c>
      <c r="F924" s="235" t="s">
        <v>1231</v>
      </c>
      <c r="G924" s="236" t="s">
        <v>546</v>
      </c>
      <c r="H924" s="237">
        <v>28</v>
      </c>
      <c r="I924" s="238"/>
      <c r="J924" s="239">
        <f>ROUND(I924*H924,2)</f>
        <v>0</v>
      </c>
      <c r="K924" s="235" t="s">
        <v>327</v>
      </c>
      <c r="L924" s="46"/>
      <c r="M924" s="240" t="s">
        <v>19</v>
      </c>
      <c r="N924" s="241" t="s">
        <v>42</v>
      </c>
      <c r="O924" s="86"/>
      <c r="P924" s="242">
        <f>O924*H924</f>
        <v>0</v>
      </c>
      <c r="Q924" s="242">
        <v>0</v>
      </c>
      <c r="R924" s="242">
        <f>Q924*H924</f>
        <v>0</v>
      </c>
      <c r="S924" s="242">
        <v>0.074</v>
      </c>
      <c r="T924" s="243">
        <f>S924*H924</f>
        <v>2.072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44" t="s">
        <v>328</v>
      </c>
      <c r="AT924" s="244" t="s">
        <v>324</v>
      </c>
      <c r="AU924" s="244" t="s">
        <v>83</v>
      </c>
      <c r="AY924" s="19" t="s">
        <v>322</v>
      </c>
      <c r="BE924" s="245">
        <f>IF(N924="základní",J924,0)</f>
        <v>0</v>
      </c>
      <c r="BF924" s="245">
        <f>IF(N924="snížená",J924,0)</f>
        <v>0</v>
      </c>
      <c r="BG924" s="245">
        <f>IF(N924="zákl. přenesená",J924,0)</f>
        <v>0</v>
      </c>
      <c r="BH924" s="245">
        <f>IF(N924="sníž. přenesená",J924,0)</f>
        <v>0</v>
      </c>
      <c r="BI924" s="245">
        <f>IF(N924="nulová",J924,0)</f>
        <v>0</v>
      </c>
      <c r="BJ924" s="19" t="s">
        <v>83</v>
      </c>
      <c r="BK924" s="245">
        <f>ROUND(I924*H924,2)</f>
        <v>0</v>
      </c>
      <c r="BL924" s="19" t="s">
        <v>328</v>
      </c>
      <c r="BM924" s="244" t="s">
        <v>1232</v>
      </c>
    </row>
    <row r="925" spans="1:47" s="2" customFormat="1" ht="12">
      <c r="A925" s="40"/>
      <c r="B925" s="41"/>
      <c r="C925" s="42"/>
      <c r="D925" s="246" t="s">
        <v>330</v>
      </c>
      <c r="E925" s="42"/>
      <c r="F925" s="247" t="s">
        <v>1233</v>
      </c>
      <c r="G925" s="42"/>
      <c r="H925" s="42"/>
      <c r="I925" s="150"/>
      <c r="J925" s="42"/>
      <c r="K925" s="42"/>
      <c r="L925" s="46"/>
      <c r="M925" s="248"/>
      <c r="N925" s="249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330</v>
      </c>
      <c r="AU925" s="19" t="s">
        <v>83</v>
      </c>
    </row>
    <row r="926" spans="1:51" s="13" customFormat="1" ht="12">
      <c r="A926" s="13"/>
      <c r="B926" s="250"/>
      <c r="C926" s="251"/>
      <c r="D926" s="246" t="s">
        <v>332</v>
      </c>
      <c r="E926" s="252" t="s">
        <v>19</v>
      </c>
      <c r="F926" s="253" t="s">
        <v>1234</v>
      </c>
      <c r="G926" s="251"/>
      <c r="H926" s="254">
        <v>1</v>
      </c>
      <c r="I926" s="255"/>
      <c r="J926" s="251"/>
      <c r="K926" s="251"/>
      <c r="L926" s="256"/>
      <c r="M926" s="257"/>
      <c r="N926" s="258"/>
      <c r="O926" s="258"/>
      <c r="P926" s="258"/>
      <c r="Q926" s="258"/>
      <c r="R926" s="258"/>
      <c r="S926" s="258"/>
      <c r="T926" s="25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0" t="s">
        <v>332</v>
      </c>
      <c r="AU926" s="260" t="s">
        <v>83</v>
      </c>
      <c r="AV926" s="13" t="s">
        <v>83</v>
      </c>
      <c r="AW926" s="13" t="s">
        <v>32</v>
      </c>
      <c r="AX926" s="13" t="s">
        <v>70</v>
      </c>
      <c r="AY926" s="260" t="s">
        <v>322</v>
      </c>
    </row>
    <row r="927" spans="1:51" s="13" customFormat="1" ht="12">
      <c r="A927" s="13"/>
      <c r="B927" s="250"/>
      <c r="C927" s="251"/>
      <c r="D927" s="246" t="s">
        <v>332</v>
      </c>
      <c r="E927" s="252" t="s">
        <v>19</v>
      </c>
      <c r="F927" s="253" t="s">
        <v>1235</v>
      </c>
      <c r="G927" s="251"/>
      <c r="H927" s="254">
        <v>3</v>
      </c>
      <c r="I927" s="255"/>
      <c r="J927" s="251"/>
      <c r="K927" s="251"/>
      <c r="L927" s="256"/>
      <c r="M927" s="257"/>
      <c r="N927" s="258"/>
      <c r="O927" s="258"/>
      <c r="P927" s="258"/>
      <c r="Q927" s="258"/>
      <c r="R927" s="258"/>
      <c r="S927" s="258"/>
      <c r="T927" s="259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0" t="s">
        <v>332</v>
      </c>
      <c r="AU927" s="260" t="s">
        <v>83</v>
      </c>
      <c r="AV927" s="13" t="s">
        <v>83</v>
      </c>
      <c r="AW927" s="13" t="s">
        <v>32</v>
      </c>
      <c r="AX927" s="13" t="s">
        <v>70</v>
      </c>
      <c r="AY927" s="260" t="s">
        <v>322</v>
      </c>
    </row>
    <row r="928" spans="1:51" s="13" customFormat="1" ht="12">
      <c r="A928" s="13"/>
      <c r="B928" s="250"/>
      <c r="C928" s="251"/>
      <c r="D928" s="246" t="s">
        <v>332</v>
      </c>
      <c r="E928" s="252" t="s">
        <v>19</v>
      </c>
      <c r="F928" s="253" t="s">
        <v>1236</v>
      </c>
      <c r="G928" s="251"/>
      <c r="H928" s="254">
        <v>3</v>
      </c>
      <c r="I928" s="255"/>
      <c r="J928" s="251"/>
      <c r="K928" s="251"/>
      <c r="L928" s="256"/>
      <c r="M928" s="257"/>
      <c r="N928" s="258"/>
      <c r="O928" s="258"/>
      <c r="P928" s="258"/>
      <c r="Q928" s="258"/>
      <c r="R928" s="258"/>
      <c r="S928" s="258"/>
      <c r="T928" s="259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60" t="s">
        <v>332</v>
      </c>
      <c r="AU928" s="260" t="s">
        <v>83</v>
      </c>
      <c r="AV928" s="13" t="s">
        <v>83</v>
      </c>
      <c r="AW928" s="13" t="s">
        <v>32</v>
      </c>
      <c r="AX928" s="13" t="s">
        <v>70</v>
      </c>
      <c r="AY928" s="260" t="s">
        <v>322</v>
      </c>
    </row>
    <row r="929" spans="1:51" s="13" customFormat="1" ht="12">
      <c r="A929" s="13"/>
      <c r="B929" s="250"/>
      <c r="C929" s="251"/>
      <c r="D929" s="246" t="s">
        <v>332</v>
      </c>
      <c r="E929" s="252" t="s">
        <v>19</v>
      </c>
      <c r="F929" s="253" t="s">
        <v>1237</v>
      </c>
      <c r="G929" s="251"/>
      <c r="H929" s="254">
        <v>9</v>
      </c>
      <c r="I929" s="255"/>
      <c r="J929" s="251"/>
      <c r="K929" s="251"/>
      <c r="L929" s="256"/>
      <c r="M929" s="257"/>
      <c r="N929" s="258"/>
      <c r="O929" s="258"/>
      <c r="P929" s="258"/>
      <c r="Q929" s="258"/>
      <c r="R929" s="258"/>
      <c r="S929" s="258"/>
      <c r="T929" s="25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0" t="s">
        <v>332</v>
      </c>
      <c r="AU929" s="260" t="s">
        <v>83</v>
      </c>
      <c r="AV929" s="13" t="s">
        <v>83</v>
      </c>
      <c r="AW929" s="13" t="s">
        <v>32</v>
      </c>
      <c r="AX929" s="13" t="s">
        <v>70</v>
      </c>
      <c r="AY929" s="260" t="s">
        <v>322</v>
      </c>
    </row>
    <row r="930" spans="1:51" s="13" customFormat="1" ht="12">
      <c r="A930" s="13"/>
      <c r="B930" s="250"/>
      <c r="C930" s="251"/>
      <c r="D930" s="246" t="s">
        <v>332</v>
      </c>
      <c r="E930" s="252" t="s">
        <v>19</v>
      </c>
      <c r="F930" s="253" t="s">
        <v>1238</v>
      </c>
      <c r="G930" s="251"/>
      <c r="H930" s="254">
        <v>12</v>
      </c>
      <c r="I930" s="255"/>
      <c r="J930" s="251"/>
      <c r="K930" s="251"/>
      <c r="L930" s="256"/>
      <c r="M930" s="257"/>
      <c r="N930" s="258"/>
      <c r="O930" s="258"/>
      <c r="P930" s="258"/>
      <c r="Q930" s="258"/>
      <c r="R930" s="258"/>
      <c r="S930" s="258"/>
      <c r="T930" s="25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0" t="s">
        <v>332</v>
      </c>
      <c r="AU930" s="260" t="s">
        <v>83</v>
      </c>
      <c r="AV930" s="13" t="s">
        <v>83</v>
      </c>
      <c r="AW930" s="13" t="s">
        <v>32</v>
      </c>
      <c r="AX930" s="13" t="s">
        <v>70</v>
      </c>
      <c r="AY930" s="260" t="s">
        <v>322</v>
      </c>
    </row>
    <row r="931" spans="1:51" s="14" customFormat="1" ht="12">
      <c r="A931" s="14"/>
      <c r="B931" s="261"/>
      <c r="C931" s="262"/>
      <c r="D931" s="246" t="s">
        <v>332</v>
      </c>
      <c r="E931" s="263" t="s">
        <v>19</v>
      </c>
      <c r="F931" s="264" t="s">
        <v>336</v>
      </c>
      <c r="G931" s="262"/>
      <c r="H931" s="265">
        <v>28</v>
      </c>
      <c r="I931" s="266"/>
      <c r="J931" s="262"/>
      <c r="K931" s="262"/>
      <c r="L931" s="267"/>
      <c r="M931" s="268"/>
      <c r="N931" s="269"/>
      <c r="O931" s="269"/>
      <c r="P931" s="269"/>
      <c r="Q931" s="269"/>
      <c r="R931" s="269"/>
      <c r="S931" s="269"/>
      <c r="T931" s="27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1" t="s">
        <v>332</v>
      </c>
      <c r="AU931" s="271" t="s">
        <v>83</v>
      </c>
      <c r="AV931" s="14" t="s">
        <v>328</v>
      </c>
      <c r="AW931" s="14" t="s">
        <v>32</v>
      </c>
      <c r="AX931" s="14" t="s">
        <v>77</v>
      </c>
      <c r="AY931" s="271" t="s">
        <v>322</v>
      </c>
    </row>
    <row r="932" spans="1:65" s="2" customFormat="1" ht="21.75" customHeight="1">
      <c r="A932" s="40"/>
      <c r="B932" s="41"/>
      <c r="C932" s="233" t="s">
        <v>1239</v>
      </c>
      <c r="D932" s="233" t="s">
        <v>324</v>
      </c>
      <c r="E932" s="234" t="s">
        <v>1240</v>
      </c>
      <c r="F932" s="235" t="s">
        <v>1241</v>
      </c>
      <c r="G932" s="236" t="s">
        <v>546</v>
      </c>
      <c r="H932" s="237">
        <v>8</v>
      </c>
      <c r="I932" s="238"/>
      <c r="J932" s="239">
        <f>ROUND(I932*H932,2)</f>
        <v>0</v>
      </c>
      <c r="K932" s="235" t="s">
        <v>327</v>
      </c>
      <c r="L932" s="46"/>
      <c r="M932" s="240" t="s">
        <v>19</v>
      </c>
      <c r="N932" s="241" t="s">
        <v>42</v>
      </c>
      <c r="O932" s="86"/>
      <c r="P932" s="242">
        <f>O932*H932</f>
        <v>0</v>
      </c>
      <c r="Q932" s="242">
        <v>0</v>
      </c>
      <c r="R932" s="242">
        <f>Q932*H932</f>
        <v>0</v>
      </c>
      <c r="S932" s="242">
        <v>0.099</v>
      </c>
      <c r="T932" s="243">
        <f>S932*H932</f>
        <v>0.792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44" t="s">
        <v>328</v>
      </c>
      <c r="AT932" s="244" t="s">
        <v>324</v>
      </c>
      <c r="AU932" s="244" t="s">
        <v>83</v>
      </c>
      <c r="AY932" s="19" t="s">
        <v>322</v>
      </c>
      <c r="BE932" s="245">
        <f>IF(N932="základní",J932,0)</f>
        <v>0</v>
      </c>
      <c r="BF932" s="245">
        <f>IF(N932="snížená",J932,0)</f>
        <v>0</v>
      </c>
      <c r="BG932" s="245">
        <f>IF(N932="zákl. přenesená",J932,0)</f>
        <v>0</v>
      </c>
      <c r="BH932" s="245">
        <f>IF(N932="sníž. přenesená",J932,0)</f>
        <v>0</v>
      </c>
      <c r="BI932" s="245">
        <f>IF(N932="nulová",J932,0)</f>
        <v>0</v>
      </c>
      <c r="BJ932" s="19" t="s">
        <v>83</v>
      </c>
      <c r="BK932" s="245">
        <f>ROUND(I932*H932,2)</f>
        <v>0</v>
      </c>
      <c r="BL932" s="19" t="s">
        <v>328</v>
      </c>
      <c r="BM932" s="244" t="s">
        <v>1242</v>
      </c>
    </row>
    <row r="933" spans="1:47" s="2" customFormat="1" ht="12">
      <c r="A933" s="40"/>
      <c r="B933" s="41"/>
      <c r="C933" s="42"/>
      <c r="D933" s="246" t="s">
        <v>330</v>
      </c>
      <c r="E933" s="42"/>
      <c r="F933" s="247" t="s">
        <v>1243</v>
      </c>
      <c r="G933" s="42"/>
      <c r="H933" s="42"/>
      <c r="I933" s="150"/>
      <c r="J933" s="42"/>
      <c r="K933" s="42"/>
      <c r="L933" s="46"/>
      <c r="M933" s="248"/>
      <c r="N933" s="249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330</v>
      </c>
      <c r="AU933" s="19" t="s">
        <v>83</v>
      </c>
    </row>
    <row r="934" spans="1:51" s="13" customFormat="1" ht="12">
      <c r="A934" s="13"/>
      <c r="B934" s="250"/>
      <c r="C934" s="251"/>
      <c r="D934" s="246" t="s">
        <v>332</v>
      </c>
      <c r="E934" s="252" t="s">
        <v>19</v>
      </c>
      <c r="F934" s="253" t="s">
        <v>1244</v>
      </c>
      <c r="G934" s="251"/>
      <c r="H934" s="254">
        <v>3</v>
      </c>
      <c r="I934" s="255"/>
      <c r="J934" s="251"/>
      <c r="K934" s="251"/>
      <c r="L934" s="256"/>
      <c r="M934" s="257"/>
      <c r="N934" s="258"/>
      <c r="O934" s="258"/>
      <c r="P934" s="258"/>
      <c r="Q934" s="258"/>
      <c r="R934" s="258"/>
      <c r="S934" s="258"/>
      <c r="T934" s="25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0" t="s">
        <v>332</v>
      </c>
      <c r="AU934" s="260" t="s">
        <v>83</v>
      </c>
      <c r="AV934" s="13" t="s">
        <v>83</v>
      </c>
      <c r="AW934" s="13" t="s">
        <v>32</v>
      </c>
      <c r="AX934" s="13" t="s">
        <v>70</v>
      </c>
      <c r="AY934" s="260" t="s">
        <v>322</v>
      </c>
    </row>
    <row r="935" spans="1:51" s="13" customFormat="1" ht="12">
      <c r="A935" s="13"/>
      <c r="B935" s="250"/>
      <c r="C935" s="251"/>
      <c r="D935" s="246" t="s">
        <v>332</v>
      </c>
      <c r="E935" s="252" t="s">
        <v>19</v>
      </c>
      <c r="F935" s="253" t="s">
        <v>1245</v>
      </c>
      <c r="G935" s="251"/>
      <c r="H935" s="254">
        <v>5</v>
      </c>
      <c r="I935" s="255"/>
      <c r="J935" s="251"/>
      <c r="K935" s="251"/>
      <c r="L935" s="256"/>
      <c r="M935" s="257"/>
      <c r="N935" s="258"/>
      <c r="O935" s="258"/>
      <c r="P935" s="258"/>
      <c r="Q935" s="258"/>
      <c r="R935" s="258"/>
      <c r="S935" s="258"/>
      <c r="T935" s="25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0" t="s">
        <v>332</v>
      </c>
      <c r="AU935" s="260" t="s">
        <v>83</v>
      </c>
      <c r="AV935" s="13" t="s">
        <v>83</v>
      </c>
      <c r="AW935" s="13" t="s">
        <v>32</v>
      </c>
      <c r="AX935" s="13" t="s">
        <v>70</v>
      </c>
      <c r="AY935" s="260" t="s">
        <v>322</v>
      </c>
    </row>
    <row r="936" spans="1:51" s="14" customFormat="1" ht="12">
      <c r="A936" s="14"/>
      <c r="B936" s="261"/>
      <c r="C936" s="262"/>
      <c r="D936" s="246" t="s">
        <v>332</v>
      </c>
      <c r="E936" s="263" t="s">
        <v>19</v>
      </c>
      <c r="F936" s="264" t="s">
        <v>336</v>
      </c>
      <c r="G936" s="262"/>
      <c r="H936" s="265">
        <v>8</v>
      </c>
      <c r="I936" s="266"/>
      <c r="J936" s="262"/>
      <c r="K936" s="262"/>
      <c r="L936" s="267"/>
      <c r="M936" s="268"/>
      <c r="N936" s="269"/>
      <c r="O936" s="269"/>
      <c r="P936" s="269"/>
      <c r="Q936" s="269"/>
      <c r="R936" s="269"/>
      <c r="S936" s="269"/>
      <c r="T936" s="27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1" t="s">
        <v>332</v>
      </c>
      <c r="AU936" s="271" t="s">
        <v>83</v>
      </c>
      <c r="AV936" s="14" t="s">
        <v>328</v>
      </c>
      <c r="AW936" s="14" t="s">
        <v>32</v>
      </c>
      <c r="AX936" s="14" t="s">
        <v>77</v>
      </c>
      <c r="AY936" s="271" t="s">
        <v>322</v>
      </c>
    </row>
    <row r="937" spans="1:65" s="2" customFormat="1" ht="21.75" customHeight="1">
      <c r="A937" s="40"/>
      <c r="B937" s="41"/>
      <c r="C937" s="233" t="s">
        <v>260</v>
      </c>
      <c r="D937" s="233" t="s">
        <v>324</v>
      </c>
      <c r="E937" s="234" t="s">
        <v>1246</v>
      </c>
      <c r="F937" s="235" t="s">
        <v>1247</v>
      </c>
      <c r="G937" s="236" t="s">
        <v>128</v>
      </c>
      <c r="H937" s="237">
        <v>0.36</v>
      </c>
      <c r="I937" s="238"/>
      <c r="J937" s="239">
        <f>ROUND(I937*H937,2)</f>
        <v>0</v>
      </c>
      <c r="K937" s="235" t="s">
        <v>327</v>
      </c>
      <c r="L937" s="46"/>
      <c r="M937" s="240" t="s">
        <v>19</v>
      </c>
      <c r="N937" s="241" t="s">
        <v>42</v>
      </c>
      <c r="O937" s="86"/>
      <c r="P937" s="242">
        <f>O937*H937</f>
        <v>0</v>
      </c>
      <c r="Q937" s="242">
        <v>0</v>
      </c>
      <c r="R937" s="242">
        <f>Q937*H937</f>
        <v>0</v>
      </c>
      <c r="S937" s="242">
        <v>0.187</v>
      </c>
      <c r="T937" s="243">
        <f>S937*H937</f>
        <v>0.06731999999999999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44" t="s">
        <v>328</v>
      </c>
      <c r="AT937" s="244" t="s">
        <v>324</v>
      </c>
      <c r="AU937" s="244" t="s">
        <v>83</v>
      </c>
      <c r="AY937" s="19" t="s">
        <v>322</v>
      </c>
      <c r="BE937" s="245">
        <f>IF(N937="základní",J937,0)</f>
        <v>0</v>
      </c>
      <c r="BF937" s="245">
        <f>IF(N937="snížená",J937,0)</f>
        <v>0</v>
      </c>
      <c r="BG937" s="245">
        <f>IF(N937="zákl. přenesená",J937,0)</f>
        <v>0</v>
      </c>
      <c r="BH937" s="245">
        <f>IF(N937="sníž. přenesená",J937,0)</f>
        <v>0</v>
      </c>
      <c r="BI937" s="245">
        <f>IF(N937="nulová",J937,0)</f>
        <v>0</v>
      </c>
      <c r="BJ937" s="19" t="s">
        <v>83</v>
      </c>
      <c r="BK937" s="245">
        <f>ROUND(I937*H937,2)</f>
        <v>0</v>
      </c>
      <c r="BL937" s="19" t="s">
        <v>328</v>
      </c>
      <c r="BM937" s="244" t="s">
        <v>1248</v>
      </c>
    </row>
    <row r="938" spans="1:47" s="2" customFormat="1" ht="12">
      <c r="A938" s="40"/>
      <c r="B938" s="41"/>
      <c r="C938" s="42"/>
      <c r="D938" s="246" t="s">
        <v>330</v>
      </c>
      <c r="E938" s="42"/>
      <c r="F938" s="247" t="s">
        <v>1249</v>
      </c>
      <c r="G938" s="42"/>
      <c r="H938" s="42"/>
      <c r="I938" s="150"/>
      <c r="J938" s="42"/>
      <c r="K938" s="42"/>
      <c r="L938" s="46"/>
      <c r="M938" s="248"/>
      <c r="N938" s="249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330</v>
      </c>
      <c r="AU938" s="19" t="s">
        <v>83</v>
      </c>
    </row>
    <row r="939" spans="1:51" s="13" customFormat="1" ht="12">
      <c r="A939" s="13"/>
      <c r="B939" s="250"/>
      <c r="C939" s="251"/>
      <c r="D939" s="246" t="s">
        <v>332</v>
      </c>
      <c r="E939" s="252" t="s">
        <v>19</v>
      </c>
      <c r="F939" s="253" t="s">
        <v>1250</v>
      </c>
      <c r="G939" s="251"/>
      <c r="H939" s="254">
        <v>0.36</v>
      </c>
      <c r="I939" s="255"/>
      <c r="J939" s="251"/>
      <c r="K939" s="251"/>
      <c r="L939" s="256"/>
      <c r="M939" s="257"/>
      <c r="N939" s="258"/>
      <c r="O939" s="258"/>
      <c r="P939" s="258"/>
      <c r="Q939" s="258"/>
      <c r="R939" s="258"/>
      <c r="S939" s="258"/>
      <c r="T939" s="259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0" t="s">
        <v>332</v>
      </c>
      <c r="AU939" s="260" t="s">
        <v>83</v>
      </c>
      <c r="AV939" s="13" t="s">
        <v>83</v>
      </c>
      <c r="AW939" s="13" t="s">
        <v>32</v>
      </c>
      <c r="AX939" s="13" t="s">
        <v>70</v>
      </c>
      <c r="AY939" s="260" t="s">
        <v>322</v>
      </c>
    </row>
    <row r="940" spans="1:51" s="14" customFormat="1" ht="12">
      <c r="A940" s="14"/>
      <c r="B940" s="261"/>
      <c r="C940" s="262"/>
      <c r="D940" s="246" t="s">
        <v>332</v>
      </c>
      <c r="E940" s="263" t="s">
        <v>19</v>
      </c>
      <c r="F940" s="264" t="s">
        <v>336</v>
      </c>
      <c r="G940" s="262"/>
      <c r="H940" s="265">
        <v>0.36</v>
      </c>
      <c r="I940" s="266"/>
      <c r="J940" s="262"/>
      <c r="K940" s="262"/>
      <c r="L940" s="267"/>
      <c r="M940" s="268"/>
      <c r="N940" s="269"/>
      <c r="O940" s="269"/>
      <c r="P940" s="269"/>
      <c r="Q940" s="269"/>
      <c r="R940" s="269"/>
      <c r="S940" s="269"/>
      <c r="T940" s="270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1" t="s">
        <v>332</v>
      </c>
      <c r="AU940" s="271" t="s">
        <v>83</v>
      </c>
      <c r="AV940" s="14" t="s">
        <v>328</v>
      </c>
      <c r="AW940" s="14" t="s">
        <v>32</v>
      </c>
      <c r="AX940" s="14" t="s">
        <v>77</v>
      </c>
      <c r="AY940" s="271" t="s">
        <v>322</v>
      </c>
    </row>
    <row r="941" spans="1:65" s="2" customFormat="1" ht="21.75" customHeight="1">
      <c r="A941" s="40"/>
      <c r="B941" s="41"/>
      <c r="C941" s="233" t="s">
        <v>1251</v>
      </c>
      <c r="D941" s="233" t="s">
        <v>324</v>
      </c>
      <c r="E941" s="234" t="s">
        <v>1252</v>
      </c>
      <c r="F941" s="235" t="s">
        <v>1253</v>
      </c>
      <c r="G941" s="236" t="s">
        <v>131</v>
      </c>
      <c r="H941" s="237">
        <v>0.6</v>
      </c>
      <c r="I941" s="238"/>
      <c r="J941" s="239">
        <f>ROUND(I941*H941,2)</f>
        <v>0</v>
      </c>
      <c r="K941" s="235" t="s">
        <v>327</v>
      </c>
      <c r="L941" s="46"/>
      <c r="M941" s="240" t="s">
        <v>19</v>
      </c>
      <c r="N941" s="241" t="s">
        <v>42</v>
      </c>
      <c r="O941" s="86"/>
      <c r="P941" s="242">
        <f>O941*H941</f>
        <v>0</v>
      </c>
      <c r="Q941" s="242">
        <v>0</v>
      </c>
      <c r="R941" s="242">
        <f>Q941*H941</f>
        <v>0</v>
      </c>
      <c r="S941" s="242">
        <v>1.8</v>
      </c>
      <c r="T941" s="243">
        <f>S941*H941</f>
        <v>1.08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44" t="s">
        <v>328</v>
      </c>
      <c r="AT941" s="244" t="s">
        <v>324</v>
      </c>
      <c r="AU941" s="244" t="s">
        <v>83</v>
      </c>
      <c r="AY941" s="19" t="s">
        <v>322</v>
      </c>
      <c r="BE941" s="245">
        <f>IF(N941="základní",J941,0)</f>
        <v>0</v>
      </c>
      <c r="BF941" s="245">
        <f>IF(N941="snížená",J941,0)</f>
        <v>0</v>
      </c>
      <c r="BG941" s="245">
        <f>IF(N941="zákl. přenesená",J941,0)</f>
        <v>0</v>
      </c>
      <c r="BH941" s="245">
        <f>IF(N941="sníž. přenesená",J941,0)</f>
        <v>0</v>
      </c>
      <c r="BI941" s="245">
        <f>IF(N941="nulová",J941,0)</f>
        <v>0</v>
      </c>
      <c r="BJ941" s="19" t="s">
        <v>83</v>
      </c>
      <c r="BK941" s="245">
        <f>ROUND(I941*H941,2)</f>
        <v>0</v>
      </c>
      <c r="BL941" s="19" t="s">
        <v>328</v>
      </c>
      <c r="BM941" s="244" t="s">
        <v>1254</v>
      </c>
    </row>
    <row r="942" spans="1:47" s="2" customFormat="1" ht="12">
      <c r="A942" s="40"/>
      <c r="B942" s="41"/>
      <c r="C942" s="42"/>
      <c r="D942" s="246" t="s">
        <v>330</v>
      </c>
      <c r="E942" s="42"/>
      <c r="F942" s="247" t="s">
        <v>1255</v>
      </c>
      <c r="G942" s="42"/>
      <c r="H942" s="42"/>
      <c r="I942" s="150"/>
      <c r="J942" s="42"/>
      <c r="K942" s="42"/>
      <c r="L942" s="46"/>
      <c r="M942" s="248"/>
      <c r="N942" s="249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330</v>
      </c>
      <c r="AU942" s="19" t="s">
        <v>83</v>
      </c>
    </row>
    <row r="943" spans="1:51" s="13" customFormat="1" ht="12">
      <c r="A943" s="13"/>
      <c r="B943" s="250"/>
      <c r="C943" s="251"/>
      <c r="D943" s="246" t="s">
        <v>332</v>
      </c>
      <c r="E943" s="252" t="s">
        <v>19</v>
      </c>
      <c r="F943" s="253" t="s">
        <v>1256</v>
      </c>
      <c r="G943" s="251"/>
      <c r="H943" s="254">
        <v>0.6</v>
      </c>
      <c r="I943" s="255"/>
      <c r="J943" s="251"/>
      <c r="K943" s="251"/>
      <c r="L943" s="256"/>
      <c r="M943" s="257"/>
      <c r="N943" s="258"/>
      <c r="O943" s="258"/>
      <c r="P943" s="258"/>
      <c r="Q943" s="258"/>
      <c r="R943" s="258"/>
      <c r="S943" s="258"/>
      <c r="T943" s="25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0" t="s">
        <v>332</v>
      </c>
      <c r="AU943" s="260" t="s">
        <v>83</v>
      </c>
      <c r="AV943" s="13" t="s">
        <v>83</v>
      </c>
      <c r="AW943" s="13" t="s">
        <v>32</v>
      </c>
      <c r="AX943" s="13" t="s">
        <v>70</v>
      </c>
      <c r="AY943" s="260" t="s">
        <v>322</v>
      </c>
    </row>
    <row r="944" spans="1:51" s="14" customFormat="1" ht="12">
      <c r="A944" s="14"/>
      <c r="B944" s="261"/>
      <c r="C944" s="262"/>
      <c r="D944" s="246" t="s">
        <v>332</v>
      </c>
      <c r="E944" s="263" t="s">
        <v>19</v>
      </c>
      <c r="F944" s="264" t="s">
        <v>336</v>
      </c>
      <c r="G944" s="262"/>
      <c r="H944" s="265">
        <v>0.6</v>
      </c>
      <c r="I944" s="266"/>
      <c r="J944" s="262"/>
      <c r="K944" s="262"/>
      <c r="L944" s="267"/>
      <c r="M944" s="268"/>
      <c r="N944" s="269"/>
      <c r="O944" s="269"/>
      <c r="P944" s="269"/>
      <c r="Q944" s="269"/>
      <c r="R944" s="269"/>
      <c r="S944" s="269"/>
      <c r="T944" s="27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1" t="s">
        <v>332</v>
      </c>
      <c r="AU944" s="271" t="s">
        <v>83</v>
      </c>
      <c r="AV944" s="14" t="s">
        <v>328</v>
      </c>
      <c r="AW944" s="14" t="s">
        <v>32</v>
      </c>
      <c r="AX944" s="14" t="s">
        <v>77</v>
      </c>
      <c r="AY944" s="271" t="s">
        <v>322</v>
      </c>
    </row>
    <row r="945" spans="1:65" s="2" customFormat="1" ht="21.75" customHeight="1">
      <c r="A945" s="40"/>
      <c r="B945" s="41"/>
      <c r="C945" s="233" t="s">
        <v>1257</v>
      </c>
      <c r="D945" s="233" t="s">
        <v>324</v>
      </c>
      <c r="E945" s="234" t="s">
        <v>1258</v>
      </c>
      <c r="F945" s="235" t="s">
        <v>1259</v>
      </c>
      <c r="G945" s="236" t="s">
        <v>131</v>
      </c>
      <c r="H945" s="237">
        <v>0.218</v>
      </c>
      <c r="I945" s="238"/>
      <c r="J945" s="239">
        <f>ROUND(I945*H945,2)</f>
        <v>0</v>
      </c>
      <c r="K945" s="235" t="s">
        <v>327</v>
      </c>
      <c r="L945" s="46"/>
      <c r="M945" s="240" t="s">
        <v>19</v>
      </c>
      <c r="N945" s="241" t="s">
        <v>42</v>
      </c>
      <c r="O945" s="86"/>
      <c r="P945" s="242">
        <f>O945*H945</f>
        <v>0</v>
      </c>
      <c r="Q945" s="242">
        <v>0</v>
      </c>
      <c r="R945" s="242">
        <f>Q945*H945</f>
        <v>0</v>
      </c>
      <c r="S945" s="242">
        <v>1.8</v>
      </c>
      <c r="T945" s="243">
        <f>S945*H945</f>
        <v>0.3924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44" t="s">
        <v>328</v>
      </c>
      <c r="AT945" s="244" t="s">
        <v>324</v>
      </c>
      <c r="AU945" s="244" t="s">
        <v>83</v>
      </c>
      <c r="AY945" s="19" t="s">
        <v>322</v>
      </c>
      <c r="BE945" s="245">
        <f>IF(N945="základní",J945,0)</f>
        <v>0</v>
      </c>
      <c r="BF945" s="245">
        <f>IF(N945="snížená",J945,0)</f>
        <v>0</v>
      </c>
      <c r="BG945" s="245">
        <f>IF(N945="zákl. přenesená",J945,0)</f>
        <v>0</v>
      </c>
      <c r="BH945" s="245">
        <f>IF(N945="sníž. přenesená",J945,0)</f>
        <v>0</v>
      </c>
      <c r="BI945" s="245">
        <f>IF(N945="nulová",J945,0)</f>
        <v>0</v>
      </c>
      <c r="BJ945" s="19" t="s">
        <v>83</v>
      </c>
      <c r="BK945" s="245">
        <f>ROUND(I945*H945,2)</f>
        <v>0</v>
      </c>
      <c r="BL945" s="19" t="s">
        <v>328</v>
      </c>
      <c r="BM945" s="244" t="s">
        <v>1260</v>
      </c>
    </row>
    <row r="946" spans="1:47" s="2" customFormat="1" ht="12">
      <c r="A946" s="40"/>
      <c r="B946" s="41"/>
      <c r="C946" s="42"/>
      <c r="D946" s="246" t="s">
        <v>330</v>
      </c>
      <c r="E946" s="42"/>
      <c r="F946" s="247" t="s">
        <v>1261</v>
      </c>
      <c r="G946" s="42"/>
      <c r="H946" s="42"/>
      <c r="I946" s="150"/>
      <c r="J946" s="42"/>
      <c r="K946" s="42"/>
      <c r="L946" s="46"/>
      <c r="M946" s="248"/>
      <c r="N946" s="249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9" t="s">
        <v>330</v>
      </c>
      <c r="AU946" s="19" t="s">
        <v>83</v>
      </c>
    </row>
    <row r="947" spans="1:51" s="13" customFormat="1" ht="12">
      <c r="A947" s="13"/>
      <c r="B947" s="250"/>
      <c r="C947" s="251"/>
      <c r="D947" s="246" t="s">
        <v>332</v>
      </c>
      <c r="E947" s="252" t="s">
        <v>19</v>
      </c>
      <c r="F947" s="253" t="s">
        <v>1262</v>
      </c>
      <c r="G947" s="251"/>
      <c r="H947" s="254">
        <v>0.218</v>
      </c>
      <c r="I947" s="255"/>
      <c r="J947" s="251"/>
      <c r="K947" s="251"/>
      <c r="L947" s="256"/>
      <c r="M947" s="257"/>
      <c r="N947" s="258"/>
      <c r="O947" s="258"/>
      <c r="P947" s="258"/>
      <c r="Q947" s="258"/>
      <c r="R947" s="258"/>
      <c r="S947" s="258"/>
      <c r="T947" s="25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60" t="s">
        <v>332</v>
      </c>
      <c r="AU947" s="260" t="s">
        <v>83</v>
      </c>
      <c r="AV947" s="13" t="s">
        <v>83</v>
      </c>
      <c r="AW947" s="13" t="s">
        <v>32</v>
      </c>
      <c r="AX947" s="13" t="s">
        <v>70</v>
      </c>
      <c r="AY947" s="260" t="s">
        <v>322</v>
      </c>
    </row>
    <row r="948" spans="1:51" s="14" customFormat="1" ht="12">
      <c r="A948" s="14"/>
      <c r="B948" s="261"/>
      <c r="C948" s="262"/>
      <c r="D948" s="246" t="s">
        <v>332</v>
      </c>
      <c r="E948" s="263" t="s">
        <v>19</v>
      </c>
      <c r="F948" s="264" t="s">
        <v>336</v>
      </c>
      <c r="G948" s="262"/>
      <c r="H948" s="265">
        <v>0.218</v>
      </c>
      <c r="I948" s="266"/>
      <c r="J948" s="262"/>
      <c r="K948" s="262"/>
      <c r="L948" s="267"/>
      <c r="M948" s="268"/>
      <c r="N948" s="269"/>
      <c r="O948" s="269"/>
      <c r="P948" s="269"/>
      <c r="Q948" s="269"/>
      <c r="R948" s="269"/>
      <c r="S948" s="269"/>
      <c r="T948" s="270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1" t="s">
        <v>332</v>
      </c>
      <c r="AU948" s="271" t="s">
        <v>83</v>
      </c>
      <c r="AV948" s="14" t="s">
        <v>328</v>
      </c>
      <c r="AW948" s="14" t="s">
        <v>32</v>
      </c>
      <c r="AX948" s="14" t="s">
        <v>77</v>
      </c>
      <c r="AY948" s="271" t="s">
        <v>322</v>
      </c>
    </row>
    <row r="949" spans="1:65" s="2" customFormat="1" ht="21.75" customHeight="1">
      <c r="A949" s="40"/>
      <c r="B949" s="41"/>
      <c r="C949" s="233" t="s">
        <v>1263</v>
      </c>
      <c r="D949" s="233" t="s">
        <v>324</v>
      </c>
      <c r="E949" s="234" t="s">
        <v>1264</v>
      </c>
      <c r="F949" s="235" t="s">
        <v>1265</v>
      </c>
      <c r="G949" s="236" t="s">
        <v>546</v>
      </c>
      <c r="H949" s="237">
        <v>1</v>
      </c>
      <c r="I949" s="238"/>
      <c r="J949" s="239">
        <f>ROUND(I949*H949,2)</f>
        <v>0</v>
      </c>
      <c r="K949" s="235" t="s">
        <v>327</v>
      </c>
      <c r="L949" s="46"/>
      <c r="M949" s="240" t="s">
        <v>19</v>
      </c>
      <c r="N949" s="241" t="s">
        <v>42</v>
      </c>
      <c r="O949" s="86"/>
      <c r="P949" s="242">
        <f>O949*H949</f>
        <v>0</v>
      </c>
      <c r="Q949" s="242">
        <v>0</v>
      </c>
      <c r="R949" s="242">
        <f>Q949*H949</f>
        <v>0</v>
      </c>
      <c r="S949" s="242">
        <v>0.015</v>
      </c>
      <c r="T949" s="243">
        <f>S949*H949</f>
        <v>0.015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44" t="s">
        <v>328</v>
      </c>
      <c r="AT949" s="244" t="s">
        <v>324</v>
      </c>
      <c r="AU949" s="244" t="s">
        <v>83</v>
      </c>
      <c r="AY949" s="19" t="s">
        <v>322</v>
      </c>
      <c r="BE949" s="245">
        <f>IF(N949="základní",J949,0)</f>
        <v>0</v>
      </c>
      <c r="BF949" s="245">
        <f>IF(N949="snížená",J949,0)</f>
        <v>0</v>
      </c>
      <c r="BG949" s="245">
        <f>IF(N949="zákl. přenesená",J949,0)</f>
        <v>0</v>
      </c>
      <c r="BH949" s="245">
        <f>IF(N949="sníž. přenesená",J949,0)</f>
        <v>0</v>
      </c>
      <c r="BI949" s="245">
        <f>IF(N949="nulová",J949,0)</f>
        <v>0</v>
      </c>
      <c r="BJ949" s="19" t="s">
        <v>83</v>
      </c>
      <c r="BK949" s="245">
        <f>ROUND(I949*H949,2)</f>
        <v>0</v>
      </c>
      <c r="BL949" s="19" t="s">
        <v>328</v>
      </c>
      <c r="BM949" s="244" t="s">
        <v>1266</v>
      </c>
    </row>
    <row r="950" spans="1:47" s="2" customFormat="1" ht="12">
      <c r="A950" s="40"/>
      <c r="B950" s="41"/>
      <c r="C950" s="42"/>
      <c r="D950" s="246" t="s">
        <v>330</v>
      </c>
      <c r="E950" s="42"/>
      <c r="F950" s="247" t="s">
        <v>1267</v>
      </c>
      <c r="G950" s="42"/>
      <c r="H950" s="42"/>
      <c r="I950" s="150"/>
      <c r="J950" s="42"/>
      <c r="K950" s="42"/>
      <c r="L950" s="46"/>
      <c r="M950" s="248"/>
      <c r="N950" s="249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330</v>
      </c>
      <c r="AU950" s="19" t="s">
        <v>83</v>
      </c>
    </row>
    <row r="951" spans="1:51" s="13" customFormat="1" ht="12">
      <c r="A951" s="13"/>
      <c r="B951" s="250"/>
      <c r="C951" s="251"/>
      <c r="D951" s="246" t="s">
        <v>332</v>
      </c>
      <c r="E951" s="252" t="s">
        <v>19</v>
      </c>
      <c r="F951" s="253" t="s">
        <v>1204</v>
      </c>
      <c r="G951" s="251"/>
      <c r="H951" s="254">
        <v>1</v>
      </c>
      <c r="I951" s="255"/>
      <c r="J951" s="251"/>
      <c r="K951" s="251"/>
      <c r="L951" s="256"/>
      <c r="M951" s="257"/>
      <c r="N951" s="258"/>
      <c r="O951" s="258"/>
      <c r="P951" s="258"/>
      <c r="Q951" s="258"/>
      <c r="R951" s="258"/>
      <c r="S951" s="258"/>
      <c r="T951" s="259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0" t="s">
        <v>332</v>
      </c>
      <c r="AU951" s="260" t="s">
        <v>83</v>
      </c>
      <c r="AV951" s="13" t="s">
        <v>83</v>
      </c>
      <c r="AW951" s="13" t="s">
        <v>32</v>
      </c>
      <c r="AX951" s="13" t="s">
        <v>70</v>
      </c>
      <c r="AY951" s="260" t="s">
        <v>322</v>
      </c>
    </row>
    <row r="952" spans="1:51" s="14" customFormat="1" ht="12">
      <c r="A952" s="14"/>
      <c r="B952" s="261"/>
      <c r="C952" s="262"/>
      <c r="D952" s="246" t="s">
        <v>332</v>
      </c>
      <c r="E952" s="263" t="s">
        <v>19</v>
      </c>
      <c r="F952" s="264" t="s">
        <v>336</v>
      </c>
      <c r="G952" s="262"/>
      <c r="H952" s="265">
        <v>1</v>
      </c>
      <c r="I952" s="266"/>
      <c r="J952" s="262"/>
      <c r="K952" s="262"/>
      <c r="L952" s="267"/>
      <c r="M952" s="268"/>
      <c r="N952" s="269"/>
      <c r="O952" s="269"/>
      <c r="P952" s="269"/>
      <c r="Q952" s="269"/>
      <c r="R952" s="269"/>
      <c r="S952" s="269"/>
      <c r="T952" s="270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1" t="s">
        <v>332</v>
      </c>
      <c r="AU952" s="271" t="s">
        <v>83</v>
      </c>
      <c r="AV952" s="14" t="s">
        <v>328</v>
      </c>
      <c r="AW952" s="14" t="s">
        <v>32</v>
      </c>
      <c r="AX952" s="14" t="s">
        <v>77</v>
      </c>
      <c r="AY952" s="271" t="s">
        <v>322</v>
      </c>
    </row>
    <row r="953" spans="1:65" s="2" customFormat="1" ht="21.75" customHeight="1">
      <c r="A953" s="40"/>
      <c r="B953" s="41"/>
      <c r="C953" s="233" t="s">
        <v>1268</v>
      </c>
      <c r="D953" s="233" t="s">
        <v>324</v>
      </c>
      <c r="E953" s="234" t="s">
        <v>1269</v>
      </c>
      <c r="F953" s="235" t="s">
        <v>1270</v>
      </c>
      <c r="G953" s="236" t="s">
        <v>546</v>
      </c>
      <c r="H953" s="237">
        <v>40</v>
      </c>
      <c r="I953" s="238"/>
      <c r="J953" s="239">
        <f>ROUND(I953*H953,2)</f>
        <v>0</v>
      </c>
      <c r="K953" s="235" t="s">
        <v>327</v>
      </c>
      <c r="L953" s="46"/>
      <c r="M953" s="240" t="s">
        <v>19</v>
      </c>
      <c r="N953" s="241" t="s">
        <v>42</v>
      </c>
      <c r="O953" s="86"/>
      <c r="P953" s="242">
        <f>O953*H953</f>
        <v>0</v>
      </c>
      <c r="Q953" s="242">
        <v>0</v>
      </c>
      <c r="R953" s="242">
        <f>Q953*H953</f>
        <v>0</v>
      </c>
      <c r="S953" s="242">
        <v>0.031</v>
      </c>
      <c r="T953" s="243">
        <f>S953*H953</f>
        <v>1.24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44" t="s">
        <v>328</v>
      </c>
      <c r="AT953" s="244" t="s">
        <v>324</v>
      </c>
      <c r="AU953" s="244" t="s">
        <v>83</v>
      </c>
      <c r="AY953" s="19" t="s">
        <v>322</v>
      </c>
      <c r="BE953" s="245">
        <f>IF(N953="základní",J953,0)</f>
        <v>0</v>
      </c>
      <c r="BF953" s="245">
        <f>IF(N953="snížená",J953,0)</f>
        <v>0</v>
      </c>
      <c r="BG953" s="245">
        <f>IF(N953="zákl. přenesená",J953,0)</f>
        <v>0</v>
      </c>
      <c r="BH953" s="245">
        <f>IF(N953="sníž. přenesená",J953,0)</f>
        <v>0</v>
      </c>
      <c r="BI953" s="245">
        <f>IF(N953="nulová",J953,0)</f>
        <v>0</v>
      </c>
      <c r="BJ953" s="19" t="s">
        <v>83</v>
      </c>
      <c r="BK953" s="245">
        <f>ROUND(I953*H953,2)</f>
        <v>0</v>
      </c>
      <c r="BL953" s="19" t="s">
        <v>328</v>
      </c>
      <c r="BM953" s="244" t="s">
        <v>1271</v>
      </c>
    </row>
    <row r="954" spans="1:47" s="2" customFormat="1" ht="12">
      <c r="A954" s="40"/>
      <c r="B954" s="41"/>
      <c r="C954" s="42"/>
      <c r="D954" s="246" t="s">
        <v>330</v>
      </c>
      <c r="E954" s="42"/>
      <c r="F954" s="247" t="s">
        <v>1272</v>
      </c>
      <c r="G954" s="42"/>
      <c r="H954" s="42"/>
      <c r="I954" s="150"/>
      <c r="J954" s="42"/>
      <c r="K954" s="42"/>
      <c r="L954" s="46"/>
      <c r="M954" s="248"/>
      <c r="N954" s="249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330</v>
      </c>
      <c r="AU954" s="19" t="s">
        <v>83</v>
      </c>
    </row>
    <row r="955" spans="1:51" s="13" customFormat="1" ht="12">
      <c r="A955" s="13"/>
      <c r="B955" s="250"/>
      <c r="C955" s="251"/>
      <c r="D955" s="246" t="s">
        <v>332</v>
      </c>
      <c r="E955" s="252" t="s">
        <v>19</v>
      </c>
      <c r="F955" s="253" t="s">
        <v>1273</v>
      </c>
      <c r="G955" s="251"/>
      <c r="H955" s="254">
        <v>16</v>
      </c>
      <c r="I955" s="255"/>
      <c r="J955" s="251"/>
      <c r="K955" s="251"/>
      <c r="L955" s="256"/>
      <c r="M955" s="257"/>
      <c r="N955" s="258"/>
      <c r="O955" s="258"/>
      <c r="P955" s="258"/>
      <c r="Q955" s="258"/>
      <c r="R955" s="258"/>
      <c r="S955" s="258"/>
      <c r="T955" s="25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0" t="s">
        <v>332</v>
      </c>
      <c r="AU955" s="260" t="s">
        <v>83</v>
      </c>
      <c r="AV955" s="13" t="s">
        <v>83</v>
      </c>
      <c r="AW955" s="13" t="s">
        <v>32</v>
      </c>
      <c r="AX955" s="13" t="s">
        <v>70</v>
      </c>
      <c r="AY955" s="260" t="s">
        <v>322</v>
      </c>
    </row>
    <row r="956" spans="1:51" s="13" customFormat="1" ht="12">
      <c r="A956" s="13"/>
      <c r="B956" s="250"/>
      <c r="C956" s="251"/>
      <c r="D956" s="246" t="s">
        <v>332</v>
      </c>
      <c r="E956" s="252" t="s">
        <v>19</v>
      </c>
      <c r="F956" s="253" t="s">
        <v>1274</v>
      </c>
      <c r="G956" s="251"/>
      <c r="H956" s="254">
        <v>24</v>
      </c>
      <c r="I956" s="255"/>
      <c r="J956" s="251"/>
      <c r="K956" s="251"/>
      <c r="L956" s="256"/>
      <c r="M956" s="257"/>
      <c r="N956" s="258"/>
      <c r="O956" s="258"/>
      <c r="P956" s="258"/>
      <c r="Q956" s="258"/>
      <c r="R956" s="258"/>
      <c r="S956" s="258"/>
      <c r="T956" s="259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0" t="s">
        <v>332</v>
      </c>
      <c r="AU956" s="260" t="s">
        <v>83</v>
      </c>
      <c r="AV956" s="13" t="s">
        <v>83</v>
      </c>
      <c r="AW956" s="13" t="s">
        <v>32</v>
      </c>
      <c r="AX956" s="13" t="s">
        <v>70</v>
      </c>
      <c r="AY956" s="260" t="s">
        <v>322</v>
      </c>
    </row>
    <row r="957" spans="1:51" s="14" customFormat="1" ht="12">
      <c r="A957" s="14"/>
      <c r="B957" s="261"/>
      <c r="C957" s="262"/>
      <c r="D957" s="246" t="s">
        <v>332</v>
      </c>
      <c r="E957" s="263" t="s">
        <v>19</v>
      </c>
      <c r="F957" s="264" t="s">
        <v>336</v>
      </c>
      <c r="G957" s="262"/>
      <c r="H957" s="265">
        <v>40</v>
      </c>
      <c r="I957" s="266"/>
      <c r="J957" s="262"/>
      <c r="K957" s="262"/>
      <c r="L957" s="267"/>
      <c r="M957" s="268"/>
      <c r="N957" s="269"/>
      <c r="O957" s="269"/>
      <c r="P957" s="269"/>
      <c r="Q957" s="269"/>
      <c r="R957" s="269"/>
      <c r="S957" s="269"/>
      <c r="T957" s="270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1" t="s">
        <v>332</v>
      </c>
      <c r="AU957" s="271" t="s">
        <v>83</v>
      </c>
      <c r="AV957" s="14" t="s">
        <v>328</v>
      </c>
      <c r="AW957" s="14" t="s">
        <v>32</v>
      </c>
      <c r="AX957" s="14" t="s">
        <v>77</v>
      </c>
      <c r="AY957" s="271" t="s">
        <v>322</v>
      </c>
    </row>
    <row r="958" spans="1:65" s="2" customFormat="1" ht="21.75" customHeight="1">
      <c r="A958" s="40"/>
      <c r="B958" s="41"/>
      <c r="C958" s="233" t="s">
        <v>1275</v>
      </c>
      <c r="D958" s="233" t="s">
        <v>324</v>
      </c>
      <c r="E958" s="234" t="s">
        <v>1276</v>
      </c>
      <c r="F958" s="235" t="s">
        <v>1277</v>
      </c>
      <c r="G958" s="236" t="s">
        <v>135</v>
      </c>
      <c r="H958" s="237">
        <v>19.12</v>
      </c>
      <c r="I958" s="238"/>
      <c r="J958" s="239">
        <f>ROUND(I958*H958,2)</f>
        <v>0</v>
      </c>
      <c r="K958" s="235" t="s">
        <v>327</v>
      </c>
      <c r="L958" s="46"/>
      <c r="M958" s="240" t="s">
        <v>19</v>
      </c>
      <c r="N958" s="241" t="s">
        <v>42</v>
      </c>
      <c r="O958" s="86"/>
      <c r="P958" s="242">
        <f>O958*H958</f>
        <v>0</v>
      </c>
      <c r="Q958" s="242">
        <v>0</v>
      </c>
      <c r="R958" s="242">
        <f>Q958*H958</f>
        <v>0</v>
      </c>
      <c r="S958" s="242">
        <v>0.054</v>
      </c>
      <c r="T958" s="243">
        <f>S958*H958</f>
        <v>1.03248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44" t="s">
        <v>328</v>
      </c>
      <c r="AT958" s="244" t="s">
        <v>324</v>
      </c>
      <c r="AU958" s="244" t="s">
        <v>83</v>
      </c>
      <c r="AY958" s="19" t="s">
        <v>322</v>
      </c>
      <c r="BE958" s="245">
        <f>IF(N958="základní",J958,0)</f>
        <v>0</v>
      </c>
      <c r="BF958" s="245">
        <f>IF(N958="snížená",J958,0)</f>
        <v>0</v>
      </c>
      <c r="BG958" s="245">
        <f>IF(N958="zákl. přenesená",J958,0)</f>
        <v>0</v>
      </c>
      <c r="BH958" s="245">
        <f>IF(N958="sníž. přenesená",J958,0)</f>
        <v>0</v>
      </c>
      <c r="BI958" s="245">
        <f>IF(N958="nulová",J958,0)</f>
        <v>0</v>
      </c>
      <c r="BJ958" s="19" t="s">
        <v>83</v>
      </c>
      <c r="BK958" s="245">
        <f>ROUND(I958*H958,2)</f>
        <v>0</v>
      </c>
      <c r="BL958" s="19" t="s">
        <v>328</v>
      </c>
      <c r="BM958" s="244" t="s">
        <v>1278</v>
      </c>
    </row>
    <row r="959" spans="1:47" s="2" customFormat="1" ht="12">
      <c r="A959" s="40"/>
      <c r="B959" s="41"/>
      <c r="C959" s="42"/>
      <c r="D959" s="246" t="s">
        <v>330</v>
      </c>
      <c r="E959" s="42"/>
      <c r="F959" s="247" t="s">
        <v>1279</v>
      </c>
      <c r="G959" s="42"/>
      <c r="H959" s="42"/>
      <c r="I959" s="150"/>
      <c r="J959" s="42"/>
      <c r="K959" s="42"/>
      <c r="L959" s="46"/>
      <c r="M959" s="248"/>
      <c r="N959" s="249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330</v>
      </c>
      <c r="AU959" s="19" t="s">
        <v>83</v>
      </c>
    </row>
    <row r="960" spans="1:51" s="13" customFormat="1" ht="12">
      <c r="A960" s="13"/>
      <c r="B960" s="250"/>
      <c r="C960" s="251"/>
      <c r="D960" s="246" t="s">
        <v>332</v>
      </c>
      <c r="E960" s="252" t="s">
        <v>19</v>
      </c>
      <c r="F960" s="253" t="s">
        <v>1280</v>
      </c>
      <c r="G960" s="251"/>
      <c r="H960" s="254">
        <v>7.42</v>
      </c>
      <c r="I960" s="255"/>
      <c r="J960" s="251"/>
      <c r="K960" s="251"/>
      <c r="L960" s="256"/>
      <c r="M960" s="257"/>
      <c r="N960" s="258"/>
      <c r="O960" s="258"/>
      <c r="P960" s="258"/>
      <c r="Q960" s="258"/>
      <c r="R960" s="258"/>
      <c r="S960" s="258"/>
      <c r="T960" s="25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0" t="s">
        <v>332</v>
      </c>
      <c r="AU960" s="260" t="s">
        <v>83</v>
      </c>
      <c r="AV960" s="13" t="s">
        <v>83</v>
      </c>
      <c r="AW960" s="13" t="s">
        <v>32</v>
      </c>
      <c r="AX960" s="13" t="s">
        <v>70</v>
      </c>
      <c r="AY960" s="260" t="s">
        <v>322</v>
      </c>
    </row>
    <row r="961" spans="1:51" s="13" customFormat="1" ht="12">
      <c r="A961" s="13"/>
      <c r="B961" s="250"/>
      <c r="C961" s="251"/>
      <c r="D961" s="246" t="s">
        <v>332</v>
      </c>
      <c r="E961" s="252" t="s">
        <v>19</v>
      </c>
      <c r="F961" s="253" t="s">
        <v>1281</v>
      </c>
      <c r="G961" s="251"/>
      <c r="H961" s="254">
        <v>4.3</v>
      </c>
      <c r="I961" s="255"/>
      <c r="J961" s="251"/>
      <c r="K961" s="251"/>
      <c r="L961" s="256"/>
      <c r="M961" s="257"/>
      <c r="N961" s="258"/>
      <c r="O961" s="258"/>
      <c r="P961" s="258"/>
      <c r="Q961" s="258"/>
      <c r="R961" s="258"/>
      <c r="S961" s="258"/>
      <c r="T961" s="259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60" t="s">
        <v>332</v>
      </c>
      <c r="AU961" s="260" t="s">
        <v>83</v>
      </c>
      <c r="AV961" s="13" t="s">
        <v>83</v>
      </c>
      <c r="AW961" s="13" t="s">
        <v>32</v>
      </c>
      <c r="AX961" s="13" t="s">
        <v>70</v>
      </c>
      <c r="AY961" s="260" t="s">
        <v>322</v>
      </c>
    </row>
    <row r="962" spans="1:51" s="13" customFormat="1" ht="12">
      <c r="A962" s="13"/>
      <c r="B962" s="250"/>
      <c r="C962" s="251"/>
      <c r="D962" s="246" t="s">
        <v>332</v>
      </c>
      <c r="E962" s="252" t="s">
        <v>19</v>
      </c>
      <c r="F962" s="253" t="s">
        <v>1282</v>
      </c>
      <c r="G962" s="251"/>
      <c r="H962" s="254">
        <v>7.4</v>
      </c>
      <c r="I962" s="255"/>
      <c r="J962" s="251"/>
      <c r="K962" s="251"/>
      <c r="L962" s="256"/>
      <c r="M962" s="257"/>
      <c r="N962" s="258"/>
      <c r="O962" s="258"/>
      <c r="P962" s="258"/>
      <c r="Q962" s="258"/>
      <c r="R962" s="258"/>
      <c r="S962" s="258"/>
      <c r="T962" s="259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60" t="s">
        <v>332</v>
      </c>
      <c r="AU962" s="260" t="s">
        <v>83</v>
      </c>
      <c r="AV962" s="13" t="s">
        <v>83</v>
      </c>
      <c r="AW962" s="13" t="s">
        <v>32</v>
      </c>
      <c r="AX962" s="13" t="s">
        <v>70</v>
      </c>
      <c r="AY962" s="260" t="s">
        <v>322</v>
      </c>
    </row>
    <row r="963" spans="1:51" s="14" customFormat="1" ht="12">
      <c r="A963" s="14"/>
      <c r="B963" s="261"/>
      <c r="C963" s="262"/>
      <c r="D963" s="246" t="s">
        <v>332</v>
      </c>
      <c r="E963" s="263" t="s">
        <v>19</v>
      </c>
      <c r="F963" s="264" t="s">
        <v>336</v>
      </c>
      <c r="G963" s="262"/>
      <c r="H963" s="265">
        <v>19.12</v>
      </c>
      <c r="I963" s="266"/>
      <c r="J963" s="262"/>
      <c r="K963" s="262"/>
      <c r="L963" s="267"/>
      <c r="M963" s="268"/>
      <c r="N963" s="269"/>
      <c r="O963" s="269"/>
      <c r="P963" s="269"/>
      <c r="Q963" s="269"/>
      <c r="R963" s="269"/>
      <c r="S963" s="269"/>
      <c r="T963" s="270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1" t="s">
        <v>332</v>
      </c>
      <c r="AU963" s="271" t="s">
        <v>83</v>
      </c>
      <c r="AV963" s="14" t="s">
        <v>328</v>
      </c>
      <c r="AW963" s="14" t="s">
        <v>32</v>
      </c>
      <c r="AX963" s="14" t="s">
        <v>77</v>
      </c>
      <c r="AY963" s="271" t="s">
        <v>322</v>
      </c>
    </row>
    <row r="964" spans="1:65" s="2" customFormat="1" ht="21.75" customHeight="1">
      <c r="A964" s="40"/>
      <c r="B964" s="41"/>
      <c r="C964" s="233" t="s">
        <v>1283</v>
      </c>
      <c r="D964" s="233" t="s">
        <v>324</v>
      </c>
      <c r="E964" s="234" t="s">
        <v>1284</v>
      </c>
      <c r="F964" s="235" t="s">
        <v>1285</v>
      </c>
      <c r="G964" s="236" t="s">
        <v>135</v>
      </c>
      <c r="H964" s="237">
        <v>48.24</v>
      </c>
      <c r="I964" s="238"/>
      <c r="J964" s="239">
        <f>ROUND(I964*H964,2)</f>
        <v>0</v>
      </c>
      <c r="K964" s="235" t="s">
        <v>327</v>
      </c>
      <c r="L964" s="46"/>
      <c r="M964" s="240" t="s">
        <v>19</v>
      </c>
      <c r="N964" s="241" t="s">
        <v>42</v>
      </c>
      <c r="O964" s="86"/>
      <c r="P964" s="242">
        <f>O964*H964</f>
        <v>0</v>
      </c>
      <c r="Q964" s="242">
        <v>0</v>
      </c>
      <c r="R964" s="242">
        <f>Q964*H964</f>
        <v>0</v>
      </c>
      <c r="S964" s="242">
        <v>0.04</v>
      </c>
      <c r="T964" s="243">
        <f>S964*H964</f>
        <v>1.9296000000000002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44" t="s">
        <v>328</v>
      </c>
      <c r="AT964" s="244" t="s">
        <v>324</v>
      </c>
      <c r="AU964" s="244" t="s">
        <v>83</v>
      </c>
      <c r="AY964" s="19" t="s">
        <v>322</v>
      </c>
      <c r="BE964" s="245">
        <f>IF(N964="základní",J964,0)</f>
        <v>0</v>
      </c>
      <c r="BF964" s="245">
        <f>IF(N964="snížená",J964,0)</f>
        <v>0</v>
      </c>
      <c r="BG964" s="245">
        <f>IF(N964="zákl. přenesená",J964,0)</f>
        <v>0</v>
      </c>
      <c r="BH964" s="245">
        <f>IF(N964="sníž. přenesená",J964,0)</f>
        <v>0</v>
      </c>
      <c r="BI964" s="245">
        <f>IF(N964="nulová",J964,0)</f>
        <v>0</v>
      </c>
      <c r="BJ964" s="19" t="s">
        <v>83</v>
      </c>
      <c r="BK964" s="245">
        <f>ROUND(I964*H964,2)</f>
        <v>0</v>
      </c>
      <c r="BL964" s="19" t="s">
        <v>328</v>
      </c>
      <c r="BM964" s="244" t="s">
        <v>1286</v>
      </c>
    </row>
    <row r="965" spans="1:47" s="2" customFormat="1" ht="12">
      <c r="A965" s="40"/>
      <c r="B965" s="41"/>
      <c r="C965" s="42"/>
      <c r="D965" s="246" t="s">
        <v>330</v>
      </c>
      <c r="E965" s="42"/>
      <c r="F965" s="247" t="s">
        <v>1287</v>
      </c>
      <c r="G965" s="42"/>
      <c r="H965" s="42"/>
      <c r="I965" s="150"/>
      <c r="J965" s="42"/>
      <c r="K965" s="42"/>
      <c r="L965" s="46"/>
      <c r="M965" s="248"/>
      <c r="N965" s="249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330</v>
      </c>
      <c r="AU965" s="19" t="s">
        <v>83</v>
      </c>
    </row>
    <row r="966" spans="1:51" s="13" customFormat="1" ht="12">
      <c r="A966" s="13"/>
      <c r="B966" s="250"/>
      <c r="C966" s="251"/>
      <c r="D966" s="246" t="s">
        <v>332</v>
      </c>
      <c r="E966" s="252" t="s">
        <v>19</v>
      </c>
      <c r="F966" s="253" t="s">
        <v>1288</v>
      </c>
      <c r="G966" s="251"/>
      <c r="H966" s="254">
        <v>23.34</v>
      </c>
      <c r="I966" s="255"/>
      <c r="J966" s="251"/>
      <c r="K966" s="251"/>
      <c r="L966" s="256"/>
      <c r="M966" s="257"/>
      <c r="N966" s="258"/>
      <c r="O966" s="258"/>
      <c r="P966" s="258"/>
      <c r="Q966" s="258"/>
      <c r="R966" s="258"/>
      <c r="S966" s="258"/>
      <c r="T966" s="259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60" t="s">
        <v>332</v>
      </c>
      <c r="AU966" s="260" t="s">
        <v>83</v>
      </c>
      <c r="AV966" s="13" t="s">
        <v>83</v>
      </c>
      <c r="AW966" s="13" t="s">
        <v>32</v>
      </c>
      <c r="AX966" s="13" t="s">
        <v>70</v>
      </c>
      <c r="AY966" s="260" t="s">
        <v>322</v>
      </c>
    </row>
    <row r="967" spans="1:51" s="13" customFormat="1" ht="12">
      <c r="A967" s="13"/>
      <c r="B967" s="250"/>
      <c r="C967" s="251"/>
      <c r="D967" s="246" t="s">
        <v>332</v>
      </c>
      <c r="E967" s="252" t="s">
        <v>19</v>
      </c>
      <c r="F967" s="253" t="s">
        <v>1289</v>
      </c>
      <c r="G967" s="251"/>
      <c r="H967" s="254">
        <v>8.5</v>
      </c>
      <c r="I967" s="255"/>
      <c r="J967" s="251"/>
      <c r="K967" s="251"/>
      <c r="L967" s="256"/>
      <c r="M967" s="257"/>
      <c r="N967" s="258"/>
      <c r="O967" s="258"/>
      <c r="P967" s="258"/>
      <c r="Q967" s="258"/>
      <c r="R967" s="258"/>
      <c r="S967" s="258"/>
      <c r="T967" s="25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0" t="s">
        <v>332</v>
      </c>
      <c r="AU967" s="260" t="s">
        <v>83</v>
      </c>
      <c r="AV967" s="13" t="s">
        <v>83</v>
      </c>
      <c r="AW967" s="13" t="s">
        <v>32</v>
      </c>
      <c r="AX967" s="13" t="s">
        <v>70</v>
      </c>
      <c r="AY967" s="260" t="s">
        <v>322</v>
      </c>
    </row>
    <row r="968" spans="1:51" s="13" customFormat="1" ht="12">
      <c r="A968" s="13"/>
      <c r="B968" s="250"/>
      <c r="C968" s="251"/>
      <c r="D968" s="246" t="s">
        <v>332</v>
      </c>
      <c r="E968" s="252" t="s">
        <v>19</v>
      </c>
      <c r="F968" s="253" t="s">
        <v>1290</v>
      </c>
      <c r="G968" s="251"/>
      <c r="H968" s="254">
        <v>16.4</v>
      </c>
      <c r="I968" s="255"/>
      <c r="J968" s="251"/>
      <c r="K968" s="251"/>
      <c r="L968" s="256"/>
      <c r="M968" s="257"/>
      <c r="N968" s="258"/>
      <c r="O968" s="258"/>
      <c r="P968" s="258"/>
      <c r="Q968" s="258"/>
      <c r="R968" s="258"/>
      <c r="S968" s="258"/>
      <c r="T968" s="25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0" t="s">
        <v>332</v>
      </c>
      <c r="AU968" s="260" t="s">
        <v>83</v>
      </c>
      <c r="AV968" s="13" t="s">
        <v>83</v>
      </c>
      <c r="AW968" s="13" t="s">
        <v>32</v>
      </c>
      <c r="AX968" s="13" t="s">
        <v>70</v>
      </c>
      <c r="AY968" s="260" t="s">
        <v>322</v>
      </c>
    </row>
    <row r="969" spans="1:51" s="14" customFormat="1" ht="12">
      <c r="A969" s="14"/>
      <c r="B969" s="261"/>
      <c r="C969" s="262"/>
      <c r="D969" s="246" t="s">
        <v>332</v>
      </c>
      <c r="E969" s="263" t="s">
        <v>19</v>
      </c>
      <c r="F969" s="264" t="s">
        <v>336</v>
      </c>
      <c r="G969" s="262"/>
      <c r="H969" s="265">
        <v>48.24</v>
      </c>
      <c r="I969" s="266"/>
      <c r="J969" s="262"/>
      <c r="K969" s="262"/>
      <c r="L969" s="267"/>
      <c r="M969" s="268"/>
      <c r="N969" s="269"/>
      <c r="O969" s="269"/>
      <c r="P969" s="269"/>
      <c r="Q969" s="269"/>
      <c r="R969" s="269"/>
      <c r="S969" s="269"/>
      <c r="T969" s="270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1" t="s">
        <v>332</v>
      </c>
      <c r="AU969" s="271" t="s">
        <v>83</v>
      </c>
      <c r="AV969" s="14" t="s">
        <v>328</v>
      </c>
      <c r="AW969" s="14" t="s">
        <v>32</v>
      </c>
      <c r="AX969" s="14" t="s">
        <v>77</v>
      </c>
      <c r="AY969" s="271" t="s">
        <v>322</v>
      </c>
    </row>
    <row r="970" spans="1:65" s="2" customFormat="1" ht="21.75" customHeight="1">
      <c r="A970" s="40"/>
      <c r="B970" s="41"/>
      <c r="C970" s="233" t="s">
        <v>1291</v>
      </c>
      <c r="D970" s="233" t="s">
        <v>324</v>
      </c>
      <c r="E970" s="234" t="s">
        <v>1292</v>
      </c>
      <c r="F970" s="235" t="s">
        <v>1293</v>
      </c>
      <c r="G970" s="236" t="s">
        <v>135</v>
      </c>
      <c r="H970" s="237">
        <v>20.73</v>
      </c>
      <c r="I970" s="238"/>
      <c r="J970" s="239">
        <f>ROUND(I970*H970,2)</f>
        <v>0</v>
      </c>
      <c r="K970" s="235" t="s">
        <v>327</v>
      </c>
      <c r="L970" s="46"/>
      <c r="M970" s="240" t="s">
        <v>19</v>
      </c>
      <c r="N970" s="241" t="s">
        <v>42</v>
      </c>
      <c r="O970" s="86"/>
      <c r="P970" s="242">
        <f>O970*H970</f>
        <v>0</v>
      </c>
      <c r="Q970" s="242">
        <v>0</v>
      </c>
      <c r="R970" s="242">
        <f>Q970*H970</f>
        <v>0</v>
      </c>
      <c r="S970" s="242">
        <v>0.081</v>
      </c>
      <c r="T970" s="243">
        <f>S970*H970</f>
        <v>1.67913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44" t="s">
        <v>328</v>
      </c>
      <c r="AT970" s="244" t="s">
        <v>324</v>
      </c>
      <c r="AU970" s="244" t="s">
        <v>83</v>
      </c>
      <c r="AY970" s="19" t="s">
        <v>322</v>
      </c>
      <c r="BE970" s="245">
        <f>IF(N970="základní",J970,0)</f>
        <v>0</v>
      </c>
      <c r="BF970" s="245">
        <f>IF(N970="snížená",J970,0)</f>
        <v>0</v>
      </c>
      <c r="BG970" s="245">
        <f>IF(N970="zákl. přenesená",J970,0)</f>
        <v>0</v>
      </c>
      <c r="BH970" s="245">
        <f>IF(N970="sníž. přenesená",J970,0)</f>
        <v>0</v>
      </c>
      <c r="BI970" s="245">
        <f>IF(N970="nulová",J970,0)</f>
        <v>0</v>
      </c>
      <c r="BJ970" s="19" t="s">
        <v>83</v>
      </c>
      <c r="BK970" s="245">
        <f>ROUND(I970*H970,2)</f>
        <v>0</v>
      </c>
      <c r="BL970" s="19" t="s">
        <v>328</v>
      </c>
      <c r="BM970" s="244" t="s">
        <v>1294</v>
      </c>
    </row>
    <row r="971" spans="1:47" s="2" customFormat="1" ht="12">
      <c r="A971" s="40"/>
      <c r="B971" s="41"/>
      <c r="C971" s="42"/>
      <c r="D971" s="246" t="s">
        <v>330</v>
      </c>
      <c r="E971" s="42"/>
      <c r="F971" s="247" t="s">
        <v>1295</v>
      </c>
      <c r="G971" s="42"/>
      <c r="H971" s="42"/>
      <c r="I971" s="150"/>
      <c r="J971" s="42"/>
      <c r="K971" s="42"/>
      <c r="L971" s="46"/>
      <c r="M971" s="248"/>
      <c r="N971" s="249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330</v>
      </c>
      <c r="AU971" s="19" t="s">
        <v>83</v>
      </c>
    </row>
    <row r="972" spans="1:51" s="13" customFormat="1" ht="12">
      <c r="A972" s="13"/>
      <c r="B972" s="250"/>
      <c r="C972" s="251"/>
      <c r="D972" s="246" t="s">
        <v>332</v>
      </c>
      <c r="E972" s="252" t="s">
        <v>19</v>
      </c>
      <c r="F972" s="253" t="s">
        <v>1296</v>
      </c>
      <c r="G972" s="251"/>
      <c r="H972" s="254">
        <v>11.63</v>
      </c>
      <c r="I972" s="255"/>
      <c r="J972" s="251"/>
      <c r="K972" s="251"/>
      <c r="L972" s="256"/>
      <c r="M972" s="257"/>
      <c r="N972" s="258"/>
      <c r="O972" s="258"/>
      <c r="P972" s="258"/>
      <c r="Q972" s="258"/>
      <c r="R972" s="258"/>
      <c r="S972" s="258"/>
      <c r="T972" s="25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60" t="s">
        <v>332</v>
      </c>
      <c r="AU972" s="260" t="s">
        <v>83</v>
      </c>
      <c r="AV972" s="13" t="s">
        <v>83</v>
      </c>
      <c r="AW972" s="13" t="s">
        <v>32</v>
      </c>
      <c r="AX972" s="13" t="s">
        <v>70</v>
      </c>
      <c r="AY972" s="260" t="s">
        <v>322</v>
      </c>
    </row>
    <row r="973" spans="1:51" s="13" customFormat="1" ht="12">
      <c r="A973" s="13"/>
      <c r="B973" s="250"/>
      <c r="C973" s="251"/>
      <c r="D973" s="246" t="s">
        <v>332</v>
      </c>
      <c r="E973" s="252" t="s">
        <v>19</v>
      </c>
      <c r="F973" s="253" t="s">
        <v>1297</v>
      </c>
      <c r="G973" s="251"/>
      <c r="H973" s="254">
        <v>9.1</v>
      </c>
      <c r="I973" s="255"/>
      <c r="J973" s="251"/>
      <c r="K973" s="251"/>
      <c r="L973" s="256"/>
      <c r="M973" s="257"/>
      <c r="N973" s="258"/>
      <c r="O973" s="258"/>
      <c r="P973" s="258"/>
      <c r="Q973" s="258"/>
      <c r="R973" s="258"/>
      <c r="S973" s="258"/>
      <c r="T973" s="259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0" t="s">
        <v>332</v>
      </c>
      <c r="AU973" s="260" t="s">
        <v>83</v>
      </c>
      <c r="AV973" s="13" t="s">
        <v>83</v>
      </c>
      <c r="AW973" s="13" t="s">
        <v>32</v>
      </c>
      <c r="AX973" s="13" t="s">
        <v>70</v>
      </c>
      <c r="AY973" s="260" t="s">
        <v>322</v>
      </c>
    </row>
    <row r="974" spans="1:51" s="14" customFormat="1" ht="12">
      <c r="A974" s="14"/>
      <c r="B974" s="261"/>
      <c r="C974" s="262"/>
      <c r="D974" s="246" t="s">
        <v>332</v>
      </c>
      <c r="E974" s="263" t="s">
        <v>19</v>
      </c>
      <c r="F974" s="264" t="s">
        <v>336</v>
      </c>
      <c r="G974" s="262"/>
      <c r="H974" s="265">
        <v>20.73</v>
      </c>
      <c r="I974" s="266"/>
      <c r="J974" s="262"/>
      <c r="K974" s="262"/>
      <c r="L974" s="267"/>
      <c r="M974" s="268"/>
      <c r="N974" s="269"/>
      <c r="O974" s="269"/>
      <c r="P974" s="269"/>
      <c r="Q974" s="269"/>
      <c r="R974" s="269"/>
      <c r="S974" s="269"/>
      <c r="T974" s="270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1" t="s">
        <v>332</v>
      </c>
      <c r="AU974" s="271" t="s">
        <v>83</v>
      </c>
      <c r="AV974" s="14" t="s">
        <v>328</v>
      </c>
      <c r="AW974" s="14" t="s">
        <v>32</v>
      </c>
      <c r="AX974" s="14" t="s">
        <v>77</v>
      </c>
      <c r="AY974" s="271" t="s">
        <v>322</v>
      </c>
    </row>
    <row r="975" spans="1:65" s="2" customFormat="1" ht="21.75" customHeight="1">
      <c r="A975" s="40"/>
      <c r="B975" s="41"/>
      <c r="C975" s="233" t="s">
        <v>1298</v>
      </c>
      <c r="D975" s="233" t="s">
        <v>324</v>
      </c>
      <c r="E975" s="234" t="s">
        <v>1299</v>
      </c>
      <c r="F975" s="235" t="s">
        <v>1300</v>
      </c>
      <c r="G975" s="236" t="s">
        <v>135</v>
      </c>
      <c r="H975" s="237">
        <v>5.5</v>
      </c>
      <c r="I975" s="238"/>
      <c r="J975" s="239">
        <f>ROUND(I975*H975,2)</f>
        <v>0</v>
      </c>
      <c r="K975" s="235" t="s">
        <v>532</v>
      </c>
      <c r="L975" s="46"/>
      <c r="M975" s="240" t="s">
        <v>19</v>
      </c>
      <c r="N975" s="241" t="s">
        <v>42</v>
      </c>
      <c r="O975" s="86"/>
      <c r="P975" s="242">
        <f>O975*H975</f>
        <v>0</v>
      </c>
      <c r="Q975" s="242">
        <v>0</v>
      </c>
      <c r="R975" s="242">
        <f>Q975*H975</f>
        <v>0</v>
      </c>
      <c r="S975" s="242">
        <v>0.16</v>
      </c>
      <c r="T975" s="243">
        <f>S975*H975</f>
        <v>0.88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44" t="s">
        <v>328</v>
      </c>
      <c r="AT975" s="244" t="s">
        <v>324</v>
      </c>
      <c r="AU975" s="244" t="s">
        <v>83</v>
      </c>
      <c r="AY975" s="19" t="s">
        <v>322</v>
      </c>
      <c r="BE975" s="245">
        <f>IF(N975="základní",J975,0)</f>
        <v>0</v>
      </c>
      <c r="BF975" s="245">
        <f>IF(N975="snížená",J975,0)</f>
        <v>0</v>
      </c>
      <c r="BG975" s="245">
        <f>IF(N975="zákl. přenesená",J975,0)</f>
        <v>0</v>
      </c>
      <c r="BH975" s="245">
        <f>IF(N975="sníž. přenesená",J975,0)</f>
        <v>0</v>
      </c>
      <c r="BI975" s="245">
        <f>IF(N975="nulová",J975,0)</f>
        <v>0</v>
      </c>
      <c r="BJ975" s="19" t="s">
        <v>83</v>
      </c>
      <c r="BK975" s="245">
        <f>ROUND(I975*H975,2)</f>
        <v>0</v>
      </c>
      <c r="BL975" s="19" t="s">
        <v>328</v>
      </c>
      <c r="BM975" s="244" t="s">
        <v>1301</v>
      </c>
    </row>
    <row r="976" spans="1:47" s="2" customFormat="1" ht="12">
      <c r="A976" s="40"/>
      <c r="B976" s="41"/>
      <c r="C976" s="42"/>
      <c r="D976" s="246" t="s">
        <v>330</v>
      </c>
      <c r="E976" s="42"/>
      <c r="F976" s="247" t="s">
        <v>1302</v>
      </c>
      <c r="G976" s="42"/>
      <c r="H976" s="42"/>
      <c r="I976" s="150"/>
      <c r="J976" s="42"/>
      <c r="K976" s="42"/>
      <c r="L976" s="46"/>
      <c r="M976" s="248"/>
      <c r="N976" s="249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330</v>
      </c>
      <c r="AU976" s="19" t="s">
        <v>83</v>
      </c>
    </row>
    <row r="977" spans="1:51" s="13" customFormat="1" ht="12">
      <c r="A977" s="13"/>
      <c r="B977" s="250"/>
      <c r="C977" s="251"/>
      <c r="D977" s="246" t="s">
        <v>332</v>
      </c>
      <c r="E977" s="252" t="s">
        <v>19</v>
      </c>
      <c r="F977" s="253" t="s">
        <v>1303</v>
      </c>
      <c r="G977" s="251"/>
      <c r="H977" s="254">
        <v>5.5</v>
      </c>
      <c r="I977" s="255"/>
      <c r="J977" s="251"/>
      <c r="K977" s="251"/>
      <c r="L977" s="256"/>
      <c r="M977" s="257"/>
      <c r="N977" s="258"/>
      <c r="O977" s="258"/>
      <c r="P977" s="258"/>
      <c r="Q977" s="258"/>
      <c r="R977" s="258"/>
      <c r="S977" s="258"/>
      <c r="T977" s="259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60" t="s">
        <v>332</v>
      </c>
      <c r="AU977" s="260" t="s">
        <v>83</v>
      </c>
      <c r="AV977" s="13" t="s">
        <v>83</v>
      </c>
      <c r="AW977" s="13" t="s">
        <v>32</v>
      </c>
      <c r="AX977" s="13" t="s">
        <v>70</v>
      </c>
      <c r="AY977" s="260" t="s">
        <v>322</v>
      </c>
    </row>
    <row r="978" spans="1:51" s="14" customFormat="1" ht="12">
      <c r="A978" s="14"/>
      <c r="B978" s="261"/>
      <c r="C978" s="262"/>
      <c r="D978" s="246" t="s">
        <v>332</v>
      </c>
      <c r="E978" s="263" t="s">
        <v>19</v>
      </c>
      <c r="F978" s="264" t="s">
        <v>336</v>
      </c>
      <c r="G978" s="262"/>
      <c r="H978" s="265">
        <v>5.5</v>
      </c>
      <c r="I978" s="266"/>
      <c r="J978" s="262"/>
      <c r="K978" s="262"/>
      <c r="L978" s="267"/>
      <c r="M978" s="268"/>
      <c r="N978" s="269"/>
      <c r="O978" s="269"/>
      <c r="P978" s="269"/>
      <c r="Q978" s="269"/>
      <c r="R978" s="269"/>
      <c r="S978" s="269"/>
      <c r="T978" s="270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1" t="s">
        <v>332</v>
      </c>
      <c r="AU978" s="271" t="s">
        <v>83</v>
      </c>
      <c r="AV978" s="14" t="s">
        <v>328</v>
      </c>
      <c r="AW978" s="14" t="s">
        <v>32</v>
      </c>
      <c r="AX978" s="14" t="s">
        <v>77</v>
      </c>
      <c r="AY978" s="271" t="s">
        <v>322</v>
      </c>
    </row>
    <row r="979" spans="1:65" s="2" customFormat="1" ht="21.75" customHeight="1">
      <c r="A979" s="40"/>
      <c r="B979" s="41"/>
      <c r="C979" s="233" t="s">
        <v>1304</v>
      </c>
      <c r="D979" s="233" t="s">
        <v>324</v>
      </c>
      <c r="E979" s="234" t="s">
        <v>1305</v>
      </c>
      <c r="F979" s="235" t="s">
        <v>1306</v>
      </c>
      <c r="G979" s="236" t="s">
        <v>135</v>
      </c>
      <c r="H979" s="237">
        <v>3.8</v>
      </c>
      <c r="I979" s="238"/>
      <c r="J979" s="239">
        <f>ROUND(I979*H979,2)</f>
        <v>0</v>
      </c>
      <c r="K979" s="235" t="s">
        <v>327</v>
      </c>
      <c r="L979" s="46"/>
      <c r="M979" s="240" t="s">
        <v>19</v>
      </c>
      <c r="N979" s="241" t="s">
        <v>42</v>
      </c>
      <c r="O979" s="86"/>
      <c r="P979" s="242">
        <f>O979*H979</f>
        <v>0</v>
      </c>
      <c r="Q979" s="242">
        <v>0</v>
      </c>
      <c r="R979" s="242">
        <f>Q979*H979</f>
        <v>0</v>
      </c>
      <c r="S979" s="242">
        <v>0.101</v>
      </c>
      <c r="T979" s="243">
        <f>S979*H979</f>
        <v>0.38380000000000003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44" t="s">
        <v>328</v>
      </c>
      <c r="AT979" s="244" t="s">
        <v>324</v>
      </c>
      <c r="AU979" s="244" t="s">
        <v>83</v>
      </c>
      <c r="AY979" s="19" t="s">
        <v>322</v>
      </c>
      <c r="BE979" s="245">
        <f>IF(N979="základní",J979,0)</f>
        <v>0</v>
      </c>
      <c r="BF979" s="245">
        <f>IF(N979="snížená",J979,0)</f>
        <v>0</v>
      </c>
      <c r="BG979" s="245">
        <f>IF(N979="zákl. přenesená",J979,0)</f>
        <v>0</v>
      </c>
      <c r="BH979" s="245">
        <f>IF(N979="sníž. přenesená",J979,0)</f>
        <v>0</v>
      </c>
      <c r="BI979" s="245">
        <f>IF(N979="nulová",J979,0)</f>
        <v>0</v>
      </c>
      <c r="BJ979" s="19" t="s">
        <v>83</v>
      </c>
      <c r="BK979" s="245">
        <f>ROUND(I979*H979,2)</f>
        <v>0</v>
      </c>
      <c r="BL979" s="19" t="s">
        <v>328</v>
      </c>
      <c r="BM979" s="244" t="s">
        <v>1307</v>
      </c>
    </row>
    <row r="980" spans="1:47" s="2" customFormat="1" ht="12">
      <c r="A980" s="40"/>
      <c r="B980" s="41"/>
      <c r="C980" s="42"/>
      <c r="D980" s="246" t="s">
        <v>330</v>
      </c>
      <c r="E980" s="42"/>
      <c r="F980" s="247" t="s">
        <v>1308</v>
      </c>
      <c r="G980" s="42"/>
      <c r="H980" s="42"/>
      <c r="I980" s="150"/>
      <c r="J980" s="42"/>
      <c r="K980" s="42"/>
      <c r="L980" s="46"/>
      <c r="M980" s="248"/>
      <c r="N980" s="249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330</v>
      </c>
      <c r="AU980" s="19" t="s">
        <v>83</v>
      </c>
    </row>
    <row r="981" spans="1:51" s="15" customFormat="1" ht="12">
      <c r="A981" s="15"/>
      <c r="B981" s="283"/>
      <c r="C981" s="284"/>
      <c r="D981" s="246" t="s">
        <v>332</v>
      </c>
      <c r="E981" s="285" t="s">
        <v>19</v>
      </c>
      <c r="F981" s="286" t="s">
        <v>430</v>
      </c>
      <c r="G981" s="284"/>
      <c r="H981" s="285" t="s">
        <v>19</v>
      </c>
      <c r="I981" s="287"/>
      <c r="J981" s="284"/>
      <c r="K981" s="284"/>
      <c r="L981" s="288"/>
      <c r="M981" s="289"/>
      <c r="N981" s="290"/>
      <c r="O981" s="290"/>
      <c r="P981" s="290"/>
      <c r="Q981" s="290"/>
      <c r="R981" s="290"/>
      <c r="S981" s="290"/>
      <c r="T981" s="291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292" t="s">
        <v>332</v>
      </c>
      <c r="AU981" s="292" t="s">
        <v>83</v>
      </c>
      <c r="AV981" s="15" t="s">
        <v>77</v>
      </c>
      <c r="AW981" s="15" t="s">
        <v>32</v>
      </c>
      <c r="AX981" s="15" t="s">
        <v>70</v>
      </c>
      <c r="AY981" s="292" t="s">
        <v>322</v>
      </c>
    </row>
    <row r="982" spans="1:51" s="13" customFormat="1" ht="12">
      <c r="A982" s="13"/>
      <c r="B982" s="250"/>
      <c r="C982" s="251"/>
      <c r="D982" s="246" t="s">
        <v>332</v>
      </c>
      <c r="E982" s="252" t="s">
        <v>19</v>
      </c>
      <c r="F982" s="253" t="s">
        <v>1309</v>
      </c>
      <c r="G982" s="251"/>
      <c r="H982" s="254">
        <v>3.8</v>
      </c>
      <c r="I982" s="255"/>
      <c r="J982" s="251"/>
      <c r="K982" s="251"/>
      <c r="L982" s="256"/>
      <c r="M982" s="257"/>
      <c r="N982" s="258"/>
      <c r="O982" s="258"/>
      <c r="P982" s="258"/>
      <c r="Q982" s="258"/>
      <c r="R982" s="258"/>
      <c r="S982" s="258"/>
      <c r="T982" s="259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60" t="s">
        <v>332</v>
      </c>
      <c r="AU982" s="260" t="s">
        <v>83</v>
      </c>
      <c r="AV982" s="13" t="s">
        <v>83</v>
      </c>
      <c r="AW982" s="13" t="s">
        <v>32</v>
      </c>
      <c r="AX982" s="13" t="s">
        <v>70</v>
      </c>
      <c r="AY982" s="260" t="s">
        <v>322</v>
      </c>
    </row>
    <row r="983" spans="1:51" s="16" customFormat="1" ht="12">
      <c r="A983" s="16"/>
      <c r="B983" s="293"/>
      <c r="C983" s="294"/>
      <c r="D983" s="246" t="s">
        <v>332</v>
      </c>
      <c r="E983" s="295" t="s">
        <v>19</v>
      </c>
      <c r="F983" s="296" t="s">
        <v>432</v>
      </c>
      <c r="G983" s="294"/>
      <c r="H983" s="297">
        <v>3.8</v>
      </c>
      <c r="I983" s="298"/>
      <c r="J983" s="294"/>
      <c r="K983" s="294"/>
      <c r="L983" s="299"/>
      <c r="M983" s="300"/>
      <c r="N983" s="301"/>
      <c r="O983" s="301"/>
      <c r="P983" s="301"/>
      <c r="Q983" s="301"/>
      <c r="R983" s="301"/>
      <c r="S983" s="301"/>
      <c r="T983" s="302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T983" s="303" t="s">
        <v>332</v>
      </c>
      <c r="AU983" s="303" t="s">
        <v>83</v>
      </c>
      <c r="AV983" s="16" t="s">
        <v>93</v>
      </c>
      <c r="AW983" s="16" t="s">
        <v>32</v>
      </c>
      <c r="AX983" s="16" t="s">
        <v>70</v>
      </c>
      <c r="AY983" s="303" t="s">
        <v>322</v>
      </c>
    </row>
    <row r="984" spans="1:51" s="14" customFormat="1" ht="12">
      <c r="A984" s="14"/>
      <c r="B984" s="261"/>
      <c r="C984" s="262"/>
      <c r="D984" s="246" t="s">
        <v>332</v>
      </c>
      <c r="E984" s="263" t="s">
        <v>19</v>
      </c>
      <c r="F984" s="264" t="s">
        <v>336</v>
      </c>
      <c r="G984" s="262"/>
      <c r="H984" s="265">
        <v>3.8</v>
      </c>
      <c r="I984" s="266"/>
      <c r="J984" s="262"/>
      <c r="K984" s="262"/>
      <c r="L984" s="267"/>
      <c r="M984" s="268"/>
      <c r="N984" s="269"/>
      <c r="O984" s="269"/>
      <c r="P984" s="269"/>
      <c r="Q984" s="269"/>
      <c r="R984" s="269"/>
      <c r="S984" s="269"/>
      <c r="T984" s="270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1" t="s">
        <v>332</v>
      </c>
      <c r="AU984" s="271" t="s">
        <v>83</v>
      </c>
      <c r="AV984" s="14" t="s">
        <v>328</v>
      </c>
      <c r="AW984" s="14" t="s">
        <v>32</v>
      </c>
      <c r="AX984" s="14" t="s">
        <v>77</v>
      </c>
      <c r="AY984" s="271" t="s">
        <v>322</v>
      </c>
    </row>
    <row r="985" spans="1:65" s="2" customFormat="1" ht="21.75" customHeight="1">
      <c r="A985" s="40"/>
      <c r="B985" s="41"/>
      <c r="C985" s="233" t="s">
        <v>1310</v>
      </c>
      <c r="D985" s="233" t="s">
        <v>324</v>
      </c>
      <c r="E985" s="234" t="s">
        <v>1311</v>
      </c>
      <c r="F985" s="235" t="s">
        <v>1312</v>
      </c>
      <c r="G985" s="236" t="s">
        <v>135</v>
      </c>
      <c r="H985" s="237">
        <v>2.55</v>
      </c>
      <c r="I985" s="238"/>
      <c r="J985" s="239">
        <f>ROUND(I985*H985,2)</f>
        <v>0</v>
      </c>
      <c r="K985" s="235" t="s">
        <v>327</v>
      </c>
      <c r="L985" s="46"/>
      <c r="M985" s="240" t="s">
        <v>19</v>
      </c>
      <c r="N985" s="241" t="s">
        <v>42</v>
      </c>
      <c r="O985" s="86"/>
      <c r="P985" s="242">
        <f>O985*H985</f>
        <v>0</v>
      </c>
      <c r="Q985" s="242">
        <v>0.00282</v>
      </c>
      <c r="R985" s="242">
        <f>Q985*H985</f>
        <v>0.0071909999999999995</v>
      </c>
      <c r="S985" s="242">
        <v>0.101</v>
      </c>
      <c r="T985" s="243">
        <f>S985*H985</f>
        <v>0.25755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44" t="s">
        <v>328</v>
      </c>
      <c r="AT985" s="244" t="s">
        <v>324</v>
      </c>
      <c r="AU985" s="244" t="s">
        <v>83</v>
      </c>
      <c r="AY985" s="19" t="s">
        <v>322</v>
      </c>
      <c r="BE985" s="245">
        <f>IF(N985="základní",J985,0)</f>
        <v>0</v>
      </c>
      <c r="BF985" s="245">
        <f>IF(N985="snížená",J985,0)</f>
        <v>0</v>
      </c>
      <c r="BG985" s="245">
        <f>IF(N985="zákl. přenesená",J985,0)</f>
        <v>0</v>
      </c>
      <c r="BH985" s="245">
        <f>IF(N985="sníž. přenesená",J985,0)</f>
        <v>0</v>
      </c>
      <c r="BI985" s="245">
        <f>IF(N985="nulová",J985,0)</f>
        <v>0</v>
      </c>
      <c r="BJ985" s="19" t="s">
        <v>83</v>
      </c>
      <c r="BK985" s="245">
        <f>ROUND(I985*H985,2)</f>
        <v>0</v>
      </c>
      <c r="BL985" s="19" t="s">
        <v>328</v>
      </c>
      <c r="BM985" s="244" t="s">
        <v>1313</v>
      </c>
    </row>
    <row r="986" spans="1:47" s="2" customFormat="1" ht="12">
      <c r="A986" s="40"/>
      <c r="B986" s="41"/>
      <c r="C986" s="42"/>
      <c r="D986" s="246" t="s">
        <v>330</v>
      </c>
      <c r="E986" s="42"/>
      <c r="F986" s="247" t="s">
        <v>1314</v>
      </c>
      <c r="G986" s="42"/>
      <c r="H986" s="42"/>
      <c r="I986" s="150"/>
      <c r="J986" s="42"/>
      <c r="K986" s="42"/>
      <c r="L986" s="46"/>
      <c r="M986" s="248"/>
      <c r="N986" s="249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330</v>
      </c>
      <c r="AU986" s="19" t="s">
        <v>83</v>
      </c>
    </row>
    <row r="987" spans="1:51" s="13" customFormat="1" ht="12">
      <c r="A987" s="13"/>
      <c r="B987" s="250"/>
      <c r="C987" s="251"/>
      <c r="D987" s="246" t="s">
        <v>332</v>
      </c>
      <c r="E987" s="252" t="s">
        <v>19</v>
      </c>
      <c r="F987" s="253" t="s">
        <v>1315</v>
      </c>
      <c r="G987" s="251"/>
      <c r="H987" s="254">
        <v>2.55</v>
      </c>
      <c r="I987" s="255"/>
      <c r="J987" s="251"/>
      <c r="K987" s="251"/>
      <c r="L987" s="256"/>
      <c r="M987" s="257"/>
      <c r="N987" s="258"/>
      <c r="O987" s="258"/>
      <c r="P987" s="258"/>
      <c r="Q987" s="258"/>
      <c r="R987" s="258"/>
      <c r="S987" s="258"/>
      <c r="T987" s="259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60" t="s">
        <v>332</v>
      </c>
      <c r="AU987" s="260" t="s">
        <v>83</v>
      </c>
      <c r="AV987" s="13" t="s">
        <v>83</v>
      </c>
      <c r="AW987" s="13" t="s">
        <v>32</v>
      </c>
      <c r="AX987" s="13" t="s">
        <v>70</v>
      </c>
      <c r="AY987" s="260" t="s">
        <v>322</v>
      </c>
    </row>
    <row r="988" spans="1:51" s="14" customFormat="1" ht="12">
      <c r="A988" s="14"/>
      <c r="B988" s="261"/>
      <c r="C988" s="262"/>
      <c r="D988" s="246" t="s">
        <v>332</v>
      </c>
      <c r="E988" s="263" t="s">
        <v>19</v>
      </c>
      <c r="F988" s="264" t="s">
        <v>336</v>
      </c>
      <c r="G988" s="262"/>
      <c r="H988" s="265">
        <v>2.55</v>
      </c>
      <c r="I988" s="266"/>
      <c r="J988" s="262"/>
      <c r="K988" s="262"/>
      <c r="L988" s="267"/>
      <c r="M988" s="268"/>
      <c r="N988" s="269"/>
      <c r="O988" s="269"/>
      <c r="P988" s="269"/>
      <c r="Q988" s="269"/>
      <c r="R988" s="269"/>
      <c r="S988" s="269"/>
      <c r="T988" s="270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1" t="s">
        <v>332</v>
      </c>
      <c r="AU988" s="271" t="s">
        <v>83</v>
      </c>
      <c r="AV988" s="14" t="s">
        <v>328</v>
      </c>
      <c r="AW988" s="14" t="s">
        <v>32</v>
      </c>
      <c r="AX988" s="14" t="s">
        <v>77</v>
      </c>
      <c r="AY988" s="271" t="s">
        <v>322</v>
      </c>
    </row>
    <row r="989" spans="1:65" s="2" customFormat="1" ht="21.75" customHeight="1">
      <c r="A989" s="40"/>
      <c r="B989" s="41"/>
      <c r="C989" s="233" t="s">
        <v>1316</v>
      </c>
      <c r="D989" s="233" t="s">
        <v>324</v>
      </c>
      <c r="E989" s="234" t="s">
        <v>1317</v>
      </c>
      <c r="F989" s="235" t="s">
        <v>1318</v>
      </c>
      <c r="G989" s="236" t="s">
        <v>135</v>
      </c>
      <c r="H989" s="237">
        <v>0.8</v>
      </c>
      <c r="I989" s="238"/>
      <c r="J989" s="239">
        <f>ROUND(I989*H989,2)</f>
        <v>0</v>
      </c>
      <c r="K989" s="235" t="s">
        <v>327</v>
      </c>
      <c r="L989" s="46"/>
      <c r="M989" s="240" t="s">
        <v>19</v>
      </c>
      <c r="N989" s="241" t="s">
        <v>42</v>
      </c>
      <c r="O989" s="86"/>
      <c r="P989" s="242">
        <f>O989*H989</f>
        <v>0</v>
      </c>
      <c r="Q989" s="242">
        <v>0.00334</v>
      </c>
      <c r="R989" s="242">
        <f>Q989*H989</f>
        <v>0.0026720000000000003</v>
      </c>
      <c r="S989" s="242">
        <v>0.159</v>
      </c>
      <c r="T989" s="243">
        <f>S989*H989</f>
        <v>0.1272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44" t="s">
        <v>328</v>
      </c>
      <c r="AT989" s="244" t="s">
        <v>324</v>
      </c>
      <c r="AU989" s="244" t="s">
        <v>83</v>
      </c>
      <c r="AY989" s="19" t="s">
        <v>322</v>
      </c>
      <c r="BE989" s="245">
        <f>IF(N989="základní",J989,0)</f>
        <v>0</v>
      </c>
      <c r="BF989" s="245">
        <f>IF(N989="snížená",J989,0)</f>
        <v>0</v>
      </c>
      <c r="BG989" s="245">
        <f>IF(N989="zákl. přenesená",J989,0)</f>
        <v>0</v>
      </c>
      <c r="BH989" s="245">
        <f>IF(N989="sníž. přenesená",J989,0)</f>
        <v>0</v>
      </c>
      <c r="BI989" s="245">
        <f>IF(N989="nulová",J989,0)</f>
        <v>0</v>
      </c>
      <c r="BJ989" s="19" t="s">
        <v>83</v>
      </c>
      <c r="BK989" s="245">
        <f>ROUND(I989*H989,2)</f>
        <v>0</v>
      </c>
      <c r="BL989" s="19" t="s">
        <v>328</v>
      </c>
      <c r="BM989" s="244" t="s">
        <v>1319</v>
      </c>
    </row>
    <row r="990" spans="1:47" s="2" customFormat="1" ht="12">
      <c r="A990" s="40"/>
      <c r="B990" s="41"/>
      <c r="C990" s="42"/>
      <c r="D990" s="246" t="s">
        <v>330</v>
      </c>
      <c r="E990" s="42"/>
      <c r="F990" s="247" t="s">
        <v>1320</v>
      </c>
      <c r="G990" s="42"/>
      <c r="H990" s="42"/>
      <c r="I990" s="150"/>
      <c r="J990" s="42"/>
      <c r="K990" s="42"/>
      <c r="L990" s="46"/>
      <c r="M990" s="248"/>
      <c r="N990" s="249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330</v>
      </c>
      <c r="AU990" s="19" t="s">
        <v>83</v>
      </c>
    </row>
    <row r="991" spans="1:51" s="13" customFormat="1" ht="12">
      <c r="A991" s="13"/>
      <c r="B991" s="250"/>
      <c r="C991" s="251"/>
      <c r="D991" s="246" t="s">
        <v>332</v>
      </c>
      <c r="E991" s="252" t="s">
        <v>19</v>
      </c>
      <c r="F991" s="253" t="s">
        <v>1321</v>
      </c>
      <c r="G991" s="251"/>
      <c r="H991" s="254">
        <v>0.8</v>
      </c>
      <c r="I991" s="255"/>
      <c r="J991" s="251"/>
      <c r="K991" s="251"/>
      <c r="L991" s="256"/>
      <c r="M991" s="257"/>
      <c r="N991" s="258"/>
      <c r="O991" s="258"/>
      <c r="P991" s="258"/>
      <c r="Q991" s="258"/>
      <c r="R991" s="258"/>
      <c r="S991" s="258"/>
      <c r="T991" s="25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0" t="s">
        <v>332</v>
      </c>
      <c r="AU991" s="260" t="s">
        <v>83</v>
      </c>
      <c r="AV991" s="13" t="s">
        <v>83</v>
      </c>
      <c r="AW991" s="13" t="s">
        <v>32</v>
      </c>
      <c r="AX991" s="13" t="s">
        <v>70</v>
      </c>
      <c r="AY991" s="260" t="s">
        <v>322</v>
      </c>
    </row>
    <row r="992" spans="1:51" s="14" customFormat="1" ht="12">
      <c r="A992" s="14"/>
      <c r="B992" s="261"/>
      <c r="C992" s="262"/>
      <c r="D992" s="246" t="s">
        <v>332</v>
      </c>
      <c r="E992" s="263" t="s">
        <v>19</v>
      </c>
      <c r="F992" s="264" t="s">
        <v>336</v>
      </c>
      <c r="G992" s="262"/>
      <c r="H992" s="265">
        <v>0.8</v>
      </c>
      <c r="I992" s="266"/>
      <c r="J992" s="262"/>
      <c r="K992" s="262"/>
      <c r="L992" s="267"/>
      <c r="M992" s="268"/>
      <c r="N992" s="269"/>
      <c r="O992" s="269"/>
      <c r="P992" s="269"/>
      <c r="Q992" s="269"/>
      <c r="R992" s="269"/>
      <c r="S992" s="269"/>
      <c r="T992" s="270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71" t="s">
        <v>332</v>
      </c>
      <c r="AU992" s="271" t="s">
        <v>83</v>
      </c>
      <c r="AV992" s="14" t="s">
        <v>328</v>
      </c>
      <c r="AW992" s="14" t="s">
        <v>32</v>
      </c>
      <c r="AX992" s="14" t="s">
        <v>77</v>
      </c>
      <c r="AY992" s="271" t="s">
        <v>322</v>
      </c>
    </row>
    <row r="993" spans="1:65" s="2" customFormat="1" ht="21.75" customHeight="1">
      <c r="A993" s="40"/>
      <c r="B993" s="41"/>
      <c r="C993" s="233" t="s">
        <v>1322</v>
      </c>
      <c r="D993" s="233" t="s">
        <v>324</v>
      </c>
      <c r="E993" s="234" t="s">
        <v>1323</v>
      </c>
      <c r="F993" s="235" t="s">
        <v>1324</v>
      </c>
      <c r="G993" s="236" t="s">
        <v>135</v>
      </c>
      <c r="H993" s="237">
        <v>1.9</v>
      </c>
      <c r="I993" s="238"/>
      <c r="J993" s="239">
        <f>ROUND(I993*H993,2)</f>
        <v>0</v>
      </c>
      <c r="K993" s="235" t="s">
        <v>327</v>
      </c>
      <c r="L993" s="46"/>
      <c r="M993" s="240" t="s">
        <v>19</v>
      </c>
      <c r="N993" s="241" t="s">
        <v>42</v>
      </c>
      <c r="O993" s="86"/>
      <c r="P993" s="242">
        <f>O993*H993</f>
        <v>0</v>
      </c>
      <c r="Q993" s="242">
        <v>0</v>
      </c>
      <c r="R993" s="242">
        <f>Q993*H993</f>
        <v>0</v>
      </c>
      <c r="S993" s="242">
        <v>0</v>
      </c>
      <c r="T993" s="243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44" t="s">
        <v>328</v>
      </c>
      <c r="AT993" s="244" t="s">
        <v>324</v>
      </c>
      <c r="AU993" s="244" t="s">
        <v>83</v>
      </c>
      <c r="AY993" s="19" t="s">
        <v>322</v>
      </c>
      <c r="BE993" s="245">
        <f>IF(N993="základní",J993,0)</f>
        <v>0</v>
      </c>
      <c r="BF993" s="245">
        <f>IF(N993="snížená",J993,0)</f>
        <v>0</v>
      </c>
      <c r="BG993" s="245">
        <f>IF(N993="zákl. přenesená",J993,0)</f>
        <v>0</v>
      </c>
      <c r="BH993" s="245">
        <f>IF(N993="sníž. přenesená",J993,0)</f>
        <v>0</v>
      </c>
      <c r="BI993" s="245">
        <f>IF(N993="nulová",J993,0)</f>
        <v>0</v>
      </c>
      <c r="BJ993" s="19" t="s">
        <v>83</v>
      </c>
      <c r="BK993" s="245">
        <f>ROUND(I993*H993,2)</f>
        <v>0</v>
      </c>
      <c r="BL993" s="19" t="s">
        <v>328</v>
      </c>
      <c r="BM993" s="244" t="s">
        <v>1325</v>
      </c>
    </row>
    <row r="994" spans="1:47" s="2" customFormat="1" ht="12">
      <c r="A994" s="40"/>
      <c r="B994" s="41"/>
      <c r="C994" s="42"/>
      <c r="D994" s="246" t="s">
        <v>330</v>
      </c>
      <c r="E994" s="42"/>
      <c r="F994" s="247" t="s">
        <v>1326</v>
      </c>
      <c r="G994" s="42"/>
      <c r="H994" s="42"/>
      <c r="I994" s="150"/>
      <c r="J994" s="42"/>
      <c r="K994" s="42"/>
      <c r="L994" s="46"/>
      <c r="M994" s="248"/>
      <c r="N994" s="249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330</v>
      </c>
      <c r="AU994" s="19" t="s">
        <v>83</v>
      </c>
    </row>
    <row r="995" spans="1:51" s="13" customFormat="1" ht="12">
      <c r="A995" s="13"/>
      <c r="B995" s="250"/>
      <c r="C995" s="251"/>
      <c r="D995" s="246" t="s">
        <v>332</v>
      </c>
      <c r="E995" s="252" t="s">
        <v>19</v>
      </c>
      <c r="F995" s="253" t="s">
        <v>1327</v>
      </c>
      <c r="G995" s="251"/>
      <c r="H995" s="254">
        <v>1.9</v>
      </c>
      <c r="I995" s="255"/>
      <c r="J995" s="251"/>
      <c r="K995" s="251"/>
      <c r="L995" s="256"/>
      <c r="M995" s="257"/>
      <c r="N995" s="258"/>
      <c r="O995" s="258"/>
      <c r="P995" s="258"/>
      <c r="Q995" s="258"/>
      <c r="R995" s="258"/>
      <c r="S995" s="258"/>
      <c r="T995" s="25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0" t="s">
        <v>332</v>
      </c>
      <c r="AU995" s="260" t="s">
        <v>83</v>
      </c>
      <c r="AV995" s="13" t="s">
        <v>83</v>
      </c>
      <c r="AW995" s="13" t="s">
        <v>32</v>
      </c>
      <c r="AX995" s="13" t="s">
        <v>70</v>
      </c>
      <c r="AY995" s="260" t="s">
        <v>322</v>
      </c>
    </row>
    <row r="996" spans="1:51" s="14" customFormat="1" ht="12">
      <c r="A996" s="14"/>
      <c r="B996" s="261"/>
      <c r="C996" s="262"/>
      <c r="D996" s="246" t="s">
        <v>332</v>
      </c>
      <c r="E996" s="263" t="s">
        <v>19</v>
      </c>
      <c r="F996" s="264" t="s">
        <v>336</v>
      </c>
      <c r="G996" s="262"/>
      <c r="H996" s="265">
        <v>1.9</v>
      </c>
      <c r="I996" s="266"/>
      <c r="J996" s="262"/>
      <c r="K996" s="262"/>
      <c r="L996" s="267"/>
      <c r="M996" s="268"/>
      <c r="N996" s="269"/>
      <c r="O996" s="269"/>
      <c r="P996" s="269"/>
      <c r="Q996" s="269"/>
      <c r="R996" s="269"/>
      <c r="S996" s="269"/>
      <c r="T996" s="270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1" t="s">
        <v>332</v>
      </c>
      <c r="AU996" s="271" t="s">
        <v>83</v>
      </c>
      <c r="AV996" s="14" t="s">
        <v>328</v>
      </c>
      <c r="AW996" s="14" t="s">
        <v>32</v>
      </c>
      <c r="AX996" s="14" t="s">
        <v>77</v>
      </c>
      <c r="AY996" s="271" t="s">
        <v>322</v>
      </c>
    </row>
    <row r="997" spans="1:65" s="2" customFormat="1" ht="21.75" customHeight="1">
      <c r="A997" s="40"/>
      <c r="B997" s="41"/>
      <c r="C997" s="233" t="s">
        <v>1328</v>
      </c>
      <c r="D997" s="233" t="s">
        <v>324</v>
      </c>
      <c r="E997" s="234" t="s">
        <v>1329</v>
      </c>
      <c r="F997" s="235" t="s">
        <v>1330</v>
      </c>
      <c r="G997" s="236" t="s">
        <v>135</v>
      </c>
      <c r="H997" s="237">
        <v>13</v>
      </c>
      <c r="I997" s="238"/>
      <c r="J997" s="239">
        <f>ROUND(I997*H997,2)</f>
        <v>0</v>
      </c>
      <c r="K997" s="235" t="s">
        <v>532</v>
      </c>
      <c r="L997" s="46"/>
      <c r="M997" s="240" t="s">
        <v>19</v>
      </c>
      <c r="N997" s="241" t="s">
        <v>42</v>
      </c>
      <c r="O997" s="86"/>
      <c r="P997" s="242">
        <f>O997*H997</f>
        <v>0</v>
      </c>
      <c r="Q997" s="242">
        <v>0</v>
      </c>
      <c r="R997" s="242">
        <f>Q997*H997</f>
        <v>0</v>
      </c>
      <c r="S997" s="242">
        <v>0.06</v>
      </c>
      <c r="T997" s="243">
        <f>S997*H997</f>
        <v>0.78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44" t="s">
        <v>328</v>
      </c>
      <c r="AT997" s="244" t="s">
        <v>324</v>
      </c>
      <c r="AU997" s="244" t="s">
        <v>83</v>
      </c>
      <c r="AY997" s="19" t="s">
        <v>322</v>
      </c>
      <c r="BE997" s="245">
        <f>IF(N997="základní",J997,0)</f>
        <v>0</v>
      </c>
      <c r="BF997" s="245">
        <f>IF(N997="snížená",J997,0)</f>
        <v>0</v>
      </c>
      <c r="BG997" s="245">
        <f>IF(N997="zákl. přenesená",J997,0)</f>
        <v>0</v>
      </c>
      <c r="BH997" s="245">
        <f>IF(N997="sníž. přenesená",J997,0)</f>
        <v>0</v>
      </c>
      <c r="BI997" s="245">
        <f>IF(N997="nulová",J997,0)</f>
        <v>0</v>
      </c>
      <c r="BJ997" s="19" t="s">
        <v>83</v>
      </c>
      <c r="BK997" s="245">
        <f>ROUND(I997*H997,2)</f>
        <v>0</v>
      </c>
      <c r="BL997" s="19" t="s">
        <v>328</v>
      </c>
      <c r="BM997" s="244" t="s">
        <v>1331</v>
      </c>
    </row>
    <row r="998" spans="1:47" s="2" customFormat="1" ht="12">
      <c r="A998" s="40"/>
      <c r="B998" s="41"/>
      <c r="C998" s="42"/>
      <c r="D998" s="246" t="s">
        <v>330</v>
      </c>
      <c r="E998" s="42"/>
      <c r="F998" s="247" t="s">
        <v>1330</v>
      </c>
      <c r="G998" s="42"/>
      <c r="H998" s="42"/>
      <c r="I998" s="150"/>
      <c r="J998" s="42"/>
      <c r="K998" s="42"/>
      <c r="L998" s="46"/>
      <c r="M998" s="248"/>
      <c r="N998" s="249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330</v>
      </c>
      <c r="AU998" s="19" t="s">
        <v>83</v>
      </c>
    </row>
    <row r="999" spans="1:51" s="13" customFormat="1" ht="12">
      <c r="A999" s="13"/>
      <c r="B999" s="250"/>
      <c r="C999" s="251"/>
      <c r="D999" s="246" t="s">
        <v>332</v>
      </c>
      <c r="E999" s="252" t="s">
        <v>19</v>
      </c>
      <c r="F999" s="253" t="s">
        <v>1332</v>
      </c>
      <c r="G999" s="251"/>
      <c r="H999" s="254">
        <v>13</v>
      </c>
      <c r="I999" s="255"/>
      <c r="J999" s="251"/>
      <c r="K999" s="251"/>
      <c r="L999" s="256"/>
      <c r="M999" s="257"/>
      <c r="N999" s="258"/>
      <c r="O999" s="258"/>
      <c r="P999" s="258"/>
      <c r="Q999" s="258"/>
      <c r="R999" s="258"/>
      <c r="S999" s="258"/>
      <c r="T999" s="259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0" t="s">
        <v>332</v>
      </c>
      <c r="AU999" s="260" t="s">
        <v>83</v>
      </c>
      <c r="AV999" s="13" t="s">
        <v>83</v>
      </c>
      <c r="AW999" s="13" t="s">
        <v>32</v>
      </c>
      <c r="AX999" s="13" t="s">
        <v>77</v>
      </c>
      <c r="AY999" s="260" t="s">
        <v>322</v>
      </c>
    </row>
    <row r="1000" spans="1:65" s="2" customFormat="1" ht="21.75" customHeight="1">
      <c r="A1000" s="40"/>
      <c r="B1000" s="41"/>
      <c r="C1000" s="233" t="s">
        <v>1333</v>
      </c>
      <c r="D1000" s="233" t="s">
        <v>324</v>
      </c>
      <c r="E1000" s="234" t="s">
        <v>1334</v>
      </c>
      <c r="F1000" s="235" t="s">
        <v>1335</v>
      </c>
      <c r="G1000" s="236" t="s">
        <v>128</v>
      </c>
      <c r="H1000" s="237">
        <v>444.91</v>
      </c>
      <c r="I1000" s="238"/>
      <c r="J1000" s="239">
        <f>ROUND(I1000*H1000,2)</f>
        <v>0</v>
      </c>
      <c r="K1000" s="235" t="s">
        <v>327</v>
      </c>
      <c r="L1000" s="46"/>
      <c r="M1000" s="240" t="s">
        <v>19</v>
      </c>
      <c r="N1000" s="241" t="s">
        <v>42</v>
      </c>
      <c r="O1000" s="86"/>
      <c r="P1000" s="242">
        <f>O1000*H1000</f>
        <v>0</v>
      </c>
      <c r="Q1000" s="242">
        <v>0</v>
      </c>
      <c r="R1000" s="242">
        <f>Q1000*H1000</f>
        <v>0</v>
      </c>
      <c r="S1000" s="242">
        <v>0.05</v>
      </c>
      <c r="T1000" s="243">
        <f>S1000*H1000</f>
        <v>22.245500000000003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44" t="s">
        <v>328</v>
      </c>
      <c r="AT1000" s="244" t="s">
        <v>324</v>
      </c>
      <c r="AU1000" s="244" t="s">
        <v>83</v>
      </c>
      <c r="AY1000" s="19" t="s">
        <v>322</v>
      </c>
      <c r="BE1000" s="245">
        <f>IF(N1000="základní",J1000,0)</f>
        <v>0</v>
      </c>
      <c r="BF1000" s="245">
        <f>IF(N1000="snížená",J1000,0)</f>
        <v>0</v>
      </c>
      <c r="BG1000" s="245">
        <f>IF(N1000="zákl. přenesená",J1000,0)</f>
        <v>0</v>
      </c>
      <c r="BH1000" s="245">
        <f>IF(N1000="sníž. přenesená",J1000,0)</f>
        <v>0</v>
      </c>
      <c r="BI1000" s="245">
        <f>IF(N1000="nulová",J1000,0)</f>
        <v>0</v>
      </c>
      <c r="BJ1000" s="19" t="s">
        <v>83</v>
      </c>
      <c r="BK1000" s="245">
        <f>ROUND(I1000*H1000,2)</f>
        <v>0</v>
      </c>
      <c r="BL1000" s="19" t="s">
        <v>328</v>
      </c>
      <c r="BM1000" s="244" t="s">
        <v>1336</v>
      </c>
    </row>
    <row r="1001" spans="1:47" s="2" customFormat="1" ht="12">
      <c r="A1001" s="40"/>
      <c r="B1001" s="41"/>
      <c r="C1001" s="42"/>
      <c r="D1001" s="246" t="s">
        <v>330</v>
      </c>
      <c r="E1001" s="42"/>
      <c r="F1001" s="247" t="s">
        <v>1337</v>
      </c>
      <c r="G1001" s="42"/>
      <c r="H1001" s="42"/>
      <c r="I1001" s="150"/>
      <c r="J1001" s="42"/>
      <c r="K1001" s="42"/>
      <c r="L1001" s="46"/>
      <c r="M1001" s="248"/>
      <c r="N1001" s="249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330</v>
      </c>
      <c r="AU1001" s="19" t="s">
        <v>83</v>
      </c>
    </row>
    <row r="1002" spans="1:51" s="13" customFormat="1" ht="12">
      <c r="A1002" s="13"/>
      <c r="B1002" s="250"/>
      <c r="C1002" s="251"/>
      <c r="D1002" s="246" t="s">
        <v>332</v>
      </c>
      <c r="E1002" s="252" t="s">
        <v>19</v>
      </c>
      <c r="F1002" s="253" t="s">
        <v>1338</v>
      </c>
      <c r="G1002" s="251"/>
      <c r="H1002" s="254">
        <v>70.21</v>
      </c>
      <c r="I1002" s="255"/>
      <c r="J1002" s="251"/>
      <c r="K1002" s="251"/>
      <c r="L1002" s="256"/>
      <c r="M1002" s="257"/>
      <c r="N1002" s="258"/>
      <c r="O1002" s="258"/>
      <c r="P1002" s="258"/>
      <c r="Q1002" s="258"/>
      <c r="R1002" s="258"/>
      <c r="S1002" s="258"/>
      <c r="T1002" s="25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0" t="s">
        <v>332</v>
      </c>
      <c r="AU1002" s="260" t="s">
        <v>83</v>
      </c>
      <c r="AV1002" s="13" t="s">
        <v>83</v>
      </c>
      <c r="AW1002" s="13" t="s">
        <v>32</v>
      </c>
      <c r="AX1002" s="13" t="s">
        <v>70</v>
      </c>
      <c r="AY1002" s="260" t="s">
        <v>322</v>
      </c>
    </row>
    <row r="1003" spans="1:51" s="13" customFormat="1" ht="12">
      <c r="A1003" s="13"/>
      <c r="B1003" s="250"/>
      <c r="C1003" s="251"/>
      <c r="D1003" s="246" t="s">
        <v>332</v>
      </c>
      <c r="E1003" s="252" t="s">
        <v>19</v>
      </c>
      <c r="F1003" s="253" t="s">
        <v>1339</v>
      </c>
      <c r="G1003" s="251"/>
      <c r="H1003" s="254">
        <v>198.6</v>
      </c>
      <c r="I1003" s="255"/>
      <c r="J1003" s="251"/>
      <c r="K1003" s="251"/>
      <c r="L1003" s="256"/>
      <c r="M1003" s="257"/>
      <c r="N1003" s="258"/>
      <c r="O1003" s="258"/>
      <c r="P1003" s="258"/>
      <c r="Q1003" s="258"/>
      <c r="R1003" s="258"/>
      <c r="S1003" s="258"/>
      <c r="T1003" s="259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0" t="s">
        <v>332</v>
      </c>
      <c r="AU1003" s="260" t="s">
        <v>83</v>
      </c>
      <c r="AV1003" s="13" t="s">
        <v>83</v>
      </c>
      <c r="AW1003" s="13" t="s">
        <v>32</v>
      </c>
      <c r="AX1003" s="13" t="s">
        <v>70</v>
      </c>
      <c r="AY1003" s="260" t="s">
        <v>322</v>
      </c>
    </row>
    <row r="1004" spans="1:51" s="13" customFormat="1" ht="12">
      <c r="A1004" s="13"/>
      <c r="B1004" s="250"/>
      <c r="C1004" s="251"/>
      <c r="D1004" s="246" t="s">
        <v>332</v>
      </c>
      <c r="E1004" s="252" t="s">
        <v>19</v>
      </c>
      <c r="F1004" s="253" t="s">
        <v>1340</v>
      </c>
      <c r="G1004" s="251"/>
      <c r="H1004" s="254">
        <v>176.1</v>
      </c>
      <c r="I1004" s="255"/>
      <c r="J1004" s="251"/>
      <c r="K1004" s="251"/>
      <c r="L1004" s="256"/>
      <c r="M1004" s="257"/>
      <c r="N1004" s="258"/>
      <c r="O1004" s="258"/>
      <c r="P1004" s="258"/>
      <c r="Q1004" s="258"/>
      <c r="R1004" s="258"/>
      <c r="S1004" s="258"/>
      <c r="T1004" s="259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60" t="s">
        <v>332</v>
      </c>
      <c r="AU1004" s="260" t="s">
        <v>83</v>
      </c>
      <c r="AV1004" s="13" t="s">
        <v>83</v>
      </c>
      <c r="AW1004" s="13" t="s">
        <v>32</v>
      </c>
      <c r="AX1004" s="13" t="s">
        <v>70</v>
      </c>
      <c r="AY1004" s="260" t="s">
        <v>322</v>
      </c>
    </row>
    <row r="1005" spans="1:51" s="14" customFormat="1" ht="12">
      <c r="A1005" s="14"/>
      <c r="B1005" s="261"/>
      <c r="C1005" s="262"/>
      <c r="D1005" s="246" t="s">
        <v>332</v>
      </c>
      <c r="E1005" s="263" t="s">
        <v>19</v>
      </c>
      <c r="F1005" s="264" t="s">
        <v>336</v>
      </c>
      <c r="G1005" s="262"/>
      <c r="H1005" s="265">
        <v>444.91</v>
      </c>
      <c r="I1005" s="266"/>
      <c r="J1005" s="262"/>
      <c r="K1005" s="262"/>
      <c r="L1005" s="267"/>
      <c r="M1005" s="268"/>
      <c r="N1005" s="269"/>
      <c r="O1005" s="269"/>
      <c r="P1005" s="269"/>
      <c r="Q1005" s="269"/>
      <c r="R1005" s="269"/>
      <c r="S1005" s="269"/>
      <c r="T1005" s="270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71" t="s">
        <v>332</v>
      </c>
      <c r="AU1005" s="271" t="s">
        <v>83</v>
      </c>
      <c r="AV1005" s="14" t="s">
        <v>328</v>
      </c>
      <c r="AW1005" s="14" t="s">
        <v>32</v>
      </c>
      <c r="AX1005" s="14" t="s">
        <v>77</v>
      </c>
      <c r="AY1005" s="271" t="s">
        <v>322</v>
      </c>
    </row>
    <row r="1006" spans="1:65" s="2" customFormat="1" ht="33" customHeight="1">
      <c r="A1006" s="40"/>
      <c r="B1006" s="41"/>
      <c r="C1006" s="233" t="s">
        <v>1341</v>
      </c>
      <c r="D1006" s="233" t="s">
        <v>324</v>
      </c>
      <c r="E1006" s="234" t="s">
        <v>1342</v>
      </c>
      <c r="F1006" s="235" t="s">
        <v>1343</v>
      </c>
      <c r="G1006" s="236" t="s">
        <v>128</v>
      </c>
      <c r="H1006" s="237">
        <v>294.4</v>
      </c>
      <c r="I1006" s="238"/>
      <c r="J1006" s="239">
        <f>ROUND(I1006*H1006,2)</f>
        <v>0</v>
      </c>
      <c r="K1006" s="235" t="s">
        <v>327</v>
      </c>
      <c r="L1006" s="46"/>
      <c r="M1006" s="240" t="s">
        <v>19</v>
      </c>
      <c r="N1006" s="241" t="s">
        <v>42</v>
      </c>
      <c r="O1006" s="86"/>
      <c r="P1006" s="242">
        <f>O1006*H1006</f>
        <v>0</v>
      </c>
      <c r="Q1006" s="242">
        <v>0</v>
      </c>
      <c r="R1006" s="242">
        <f>Q1006*H1006</f>
        <v>0</v>
      </c>
      <c r="S1006" s="242">
        <v>0.05</v>
      </c>
      <c r="T1006" s="243">
        <f>S1006*H1006</f>
        <v>14.719999999999999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44" t="s">
        <v>328</v>
      </c>
      <c r="AT1006" s="244" t="s">
        <v>324</v>
      </c>
      <c r="AU1006" s="244" t="s">
        <v>83</v>
      </c>
      <c r="AY1006" s="19" t="s">
        <v>322</v>
      </c>
      <c r="BE1006" s="245">
        <f>IF(N1006="základní",J1006,0)</f>
        <v>0</v>
      </c>
      <c r="BF1006" s="245">
        <f>IF(N1006="snížená",J1006,0)</f>
        <v>0</v>
      </c>
      <c r="BG1006" s="245">
        <f>IF(N1006="zákl. přenesená",J1006,0)</f>
        <v>0</v>
      </c>
      <c r="BH1006" s="245">
        <f>IF(N1006="sníž. přenesená",J1006,0)</f>
        <v>0</v>
      </c>
      <c r="BI1006" s="245">
        <f>IF(N1006="nulová",J1006,0)</f>
        <v>0</v>
      </c>
      <c r="BJ1006" s="19" t="s">
        <v>83</v>
      </c>
      <c r="BK1006" s="245">
        <f>ROUND(I1006*H1006,2)</f>
        <v>0</v>
      </c>
      <c r="BL1006" s="19" t="s">
        <v>328</v>
      </c>
      <c r="BM1006" s="244" t="s">
        <v>1344</v>
      </c>
    </row>
    <row r="1007" spans="1:47" s="2" customFormat="1" ht="12">
      <c r="A1007" s="40"/>
      <c r="B1007" s="41"/>
      <c r="C1007" s="42"/>
      <c r="D1007" s="246" t="s">
        <v>330</v>
      </c>
      <c r="E1007" s="42"/>
      <c r="F1007" s="247" t="s">
        <v>1345</v>
      </c>
      <c r="G1007" s="42"/>
      <c r="H1007" s="42"/>
      <c r="I1007" s="150"/>
      <c r="J1007" s="42"/>
      <c r="K1007" s="42"/>
      <c r="L1007" s="46"/>
      <c r="M1007" s="248"/>
      <c r="N1007" s="249"/>
      <c r="O1007" s="86"/>
      <c r="P1007" s="86"/>
      <c r="Q1007" s="86"/>
      <c r="R1007" s="86"/>
      <c r="S1007" s="86"/>
      <c r="T1007" s="87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T1007" s="19" t="s">
        <v>330</v>
      </c>
      <c r="AU1007" s="19" t="s">
        <v>83</v>
      </c>
    </row>
    <row r="1008" spans="1:51" s="13" customFormat="1" ht="12">
      <c r="A1008" s="13"/>
      <c r="B1008" s="250"/>
      <c r="C1008" s="251"/>
      <c r="D1008" s="246" t="s">
        <v>332</v>
      </c>
      <c r="E1008" s="252" t="s">
        <v>19</v>
      </c>
      <c r="F1008" s="253" t="s">
        <v>1346</v>
      </c>
      <c r="G1008" s="251"/>
      <c r="H1008" s="254">
        <v>118.3</v>
      </c>
      <c r="I1008" s="255"/>
      <c r="J1008" s="251"/>
      <c r="K1008" s="251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60" t="s">
        <v>332</v>
      </c>
      <c r="AU1008" s="260" t="s">
        <v>83</v>
      </c>
      <c r="AV1008" s="13" t="s">
        <v>83</v>
      </c>
      <c r="AW1008" s="13" t="s">
        <v>32</v>
      </c>
      <c r="AX1008" s="13" t="s">
        <v>70</v>
      </c>
      <c r="AY1008" s="260" t="s">
        <v>322</v>
      </c>
    </row>
    <row r="1009" spans="1:51" s="13" customFormat="1" ht="12">
      <c r="A1009" s="13"/>
      <c r="B1009" s="250"/>
      <c r="C1009" s="251"/>
      <c r="D1009" s="246" t="s">
        <v>332</v>
      </c>
      <c r="E1009" s="252" t="s">
        <v>19</v>
      </c>
      <c r="F1009" s="253" t="s">
        <v>1340</v>
      </c>
      <c r="G1009" s="251"/>
      <c r="H1009" s="254">
        <v>176.1</v>
      </c>
      <c r="I1009" s="255"/>
      <c r="J1009" s="251"/>
      <c r="K1009" s="251"/>
      <c r="L1009" s="256"/>
      <c r="M1009" s="257"/>
      <c r="N1009" s="258"/>
      <c r="O1009" s="258"/>
      <c r="P1009" s="258"/>
      <c r="Q1009" s="258"/>
      <c r="R1009" s="258"/>
      <c r="S1009" s="258"/>
      <c r="T1009" s="25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0" t="s">
        <v>332</v>
      </c>
      <c r="AU1009" s="260" t="s">
        <v>83</v>
      </c>
      <c r="AV1009" s="13" t="s">
        <v>83</v>
      </c>
      <c r="AW1009" s="13" t="s">
        <v>32</v>
      </c>
      <c r="AX1009" s="13" t="s">
        <v>70</v>
      </c>
      <c r="AY1009" s="260" t="s">
        <v>322</v>
      </c>
    </row>
    <row r="1010" spans="1:51" s="14" customFormat="1" ht="12">
      <c r="A1010" s="14"/>
      <c r="B1010" s="261"/>
      <c r="C1010" s="262"/>
      <c r="D1010" s="246" t="s">
        <v>332</v>
      </c>
      <c r="E1010" s="263" t="s">
        <v>19</v>
      </c>
      <c r="F1010" s="264" t="s">
        <v>336</v>
      </c>
      <c r="G1010" s="262"/>
      <c r="H1010" s="265">
        <v>294.4</v>
      </c>
      <c r="I1010" s="266"/>
      <c r="J1010" s="262"/>
      <c r="K1010" s="262"/>
      <c r="L1010" s="267"/>
      <c r="M1010" s="268"/>
      <c r="N1010" s="269"/>
      <c r="O1010" s="269"/>
      <c r="P1010" s="269"/>
      <c r="Q1010" s="269"/>
      <c r="R1010" s="269"/>
      <c r="S1010" s="269"/>
      <c r="T1010" s="270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1" t="s">
        <v>332</v>
      </c>
      <c r="AU1010" s="271" t="s">
        <v>83</v>
      </c>
      <c r="AV1010" s="14" t="s">
        <v>328</v>
      </c>
      <c r="AW1010" s="14" t="s">
        <v>32</v>
      </c>
      <c r="AX1010" s="14" t="s">
        <v>77</v>
      </c>
      <c r="AY1010" s="271" t="s">
        <v>322</v>
      </c>
    </row>
    <row r="1011" spans="1:65" s="2" customFormat="1" ht="21.75" customHeight="1">
      <c r="A1011" s="40"/>
      <c r="B1011" s="41"/>
      <c r="C1011" s="233" t="s">
        <v>1347</v>
      </c>
      <c r="D1011" s="233" t="s">
        <v>324</v>
      </c>
      <c r="E1011" s="234" t="s">
        <v>1348</v>
      </c>
      <c r="F1011" s="235" t="s">
        <v>1349</v>
      </c>
      <c r="G1011" s="236" t="s">
        <v>128</v>
      </c>
      <c r="H1011" s="237">
        <v>1722.97</v>
      </c>
      <c r="I1011" s="238"/>
      <c r="J1011" s="239">
        <f>ROUND(I1011*H1011,2)</f>
        <v>0</v>
      </c>
      <c r="K1011" s="235" t="s">
        <v>327</v>
      </c>
      <c r="L1011" s="46"/>
      <c r="M1011" s="240" t="s">
        <v>19</v>
      </c>
      <c r="N1011" s="241" t="s">
        <v>42</v>
      </c>
      <c r="O1011" s="86"/>
      <c r="P1011" s="242">
        <f>O1011*H1011</f>
        <v>0</v>
      </c>
      <c r="Q1011" s="242">
        <v>0</v>
      </c>
      <c r="R1011" s="242">
        <f>Q1011*H1011</f>
        <v>0</v>
      </c>
      <c r="S1011" s="242">
        <v>0.046</v>
      </c>
      <c r="T1011" s="243">
        <f>S1011*H1011</f>
        <v>79.25662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44" t="s">
        <v>328</v>
      </c>
      <c r="AT1011" s="244" t="s">
        <v>324</v>
      </c>
      <c r="AU1011" s="244" t="s">
        <v>83</v>
      </c>
      <c r="AY1011" s="19" t="s">
        <v>322</v>
      </c>
      <c r="BE1011" s="245">
        <f>IF(N1011="základní",J1011,0)</f>
        <v>0</v>
      </c>
      <c r="BF1011" s="245">
        <f>IF(N1011="snížená",J1011,0)</f>
        <v>0</v>
      </c>
      <c r="BG1011" s="245">
        <f>IF(N1011="zákl. přenesená",J1011,0)</f>
        <v>0</v>
      </c>
      <c r="BH1011" s="245">
        <f>IF(N1011="sníž. přenesená",J1011,0)</f>
        <v>0</v>
      </c>
      <c r="BI1011" s="245">
        <f>IF(N1011="nulová",J1011,0)</f>
        <v>0</v>
      </c>
      <c r="BJ1011" s="19" t="s">
        <v>83</v>
      </c>
      <c r="BK1011" s="245">
        <f>ROUND(I1011*H1011,2)</f>
        <v>0</v>
      </c>
      <c r="BL1011" s="19" t="s">
        <v>328</v>
      </c>
      <c r="BM1011" s="244" t="s">
        <v>1350</v>
      </c>
    </row>
    <row r="1012" spans="1:47" s="2" customFormat="1" ht="12">
      <c r="A1012" s="40"/>
      <c r="B1012" s="41"/>
      <c r="C1012" s="42"/>
      <c r="D1012" s="246" t="s">
        <v>330</v>
      </c>
      <c r="E1012" s="42"/>
      <c r="F1012" s="247" t="s">
        <v>1351</v>
      </c>
      <c r="G1012" s="42"/>
      <c r="H1012" s="42"/>
      <c r="I1012" s="150"/>
      <c r="J1012" s="42"/>
      <c r="K1012" s="42"/>
      <c r="L1012" s="46"/>
      <c r="M1012" s="248"/>
      <c r="N1012" s="249"/>
      <c r="O1012" s="86"/>
      <c r="P1012" s="86"/>
      <c r="Q1012" s="86"/>
      <c r="R1012" s="86"/>
      <c r="S1012" s="86"/>
      <c r="T1012" s="87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T1012" s="19" t="s">
        <v>330</v>
      </c>
      <c r="AU1012" s="19" t="s">
        <v>83</v>
      </c>
    </row>
    <row r="1013" spans="1:51" s="13" customFormat="1" ht="12">
      <c r="A1013" s="13"/>
      <c r="B1013" s="250"/>
      <c r="C1013" s="251"/>
      <c r="D1013" s="246" t="s">
        <v>332</v>
      </c>
      <c r="E1013" s="252" t="s">
        <v>19</v>
      </c>
      <c r="F1013" s="253" t="s">
        <v>1352</v>
      </c>
      <c r="G1013" s="251"/>
      <c r="H1013" s="254">
        <v>138.5</v>
      </c>
      <c r="I1013" s="255"/>
      <c r="J1013" s="251"/>
      <c r="K1013" s="251"/>
      <c r="L1013" s="256"/>
      <c r="M1013" s="257"/>
      <c r="N1013" s="258"/>
      <c r="O1013" s="258"/>
      <c r="P1013" s="258"/>
      <c r="Q1013" s="258"/>
      <c r="R1013" s="258"/>
      <c r="S1013" s="258"/>
      <c r="T1013" s="25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60" t="s">
        <v>332</v>
      </c>
      <c r="AU1013" s="260" t="s">
        <v>83</v>
      </c>
      <c r="AV1013" s="13" t="s">
        <v>83</v>
      </c>
      <c r="AW1013" s="13" t="s">
        <v>32</v>
      </c>
      <c r="AX1013" s="13" t="s">
        <v>70</v>
      </c>
      <c r="AY1013" s="260" t="s">
        <v>322</v>
      </c>
    </row>
    <row r="1014" spans="1:51" s="13" customFormat="1" ht="12">
      <c r="A1014" s="13"/>
      <c r="B1014" s="250"/>
      <c r="C1014" s="251"/>
      <c r="D1014" s="246" t="s">
        <v>332</v>
      </c>
      <c r="E1014" s="252" t="s">
        <v>19</v>
      </c>
      <c r="F1014" s="253" t="s">
        <v>1353</v>
      </c>
      <c r="G1014" s="251"/>
      <c r="H1014" s="254">
        <v>574</v>
      </c>
      <c r="I1014" s="255"/>
      <c r="J1014" s="251"/>
      <c r="K1014" s="251"/>
      <c r="L1014" s="256"/>
      <c r="M1014" s="257"/>
      <c r="N1014" s="258"/>
      <c r="O1014" s="258"/>
      <c r="P1014" s="258"/>
      <c r="Q1014" s="258"/>
      <c r="R1014" s="258"/>
      <c r="S1014" s="258"/>
      <c r="T1014" s="259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60" t="s">
        <v>332</v>
      </c>
      <c r="AU1014" s="260" t="s">
        <v>83</v>
      </c>
      <c r="AV1014" s="13" t="s">
        <v>83</v>
      </c>
      <c r="AW1014" s="13" t="s">
        <v>32</v>
      </c>
      <c r="AX1014" s="13" t="s">
        <v>70</v>
      </c>
      <c r="AY1014" s="260" t="s">
        <v>322</v>
      </c>
    </row>
    <row r="1015" spans="1:51" s="13" customFormat="1" ht="12">
      <c r="A1015" s="13"/>
      <c r="B1015" s="250"/>
      <c r="C1015" s="251"/>
      <c r="D1015" s="246" t="s">
        <v>332</v>
      </c>
      <c r="E1015" s="252" t="s">
        <v>19</v>
      </c>
      <c r="F1015" s="253" t="s">
        <v>1354</v>
      </c>
      <c r="G1015" s="251"/>
      <c r="H1015" s="254">
        <v>569</v>
      </c>
      <c r="I1015" s="255"/>
      <c r="J1015" s="251"/>
      <c r="K1015" s="251"/>
      <c r="L1015" s="256"/>
      <c r="M1015" s="257"/>
      <c r="N1015" s="258"/>
      <c r="O1015" s="258"/>
      <c r="P1015" s="258"/>
      <c r="Q1015" s="258"/>
      <c r="R1015" s="258"/>
      <c r="S1015" s="258"/>
      <c r="T1015" s="259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60" t="s">
        <v>332</v>
      </c>
      <c r="AU1015" s="260" t="s">
        <v>83</v>
      </c>
      <c r="AV1015" s="13" t="s">
        <v>83</v>
      </c>
      <c r="AW1015" s="13" t="s">
        <v>32</v>
      </c>
      <c r="AX1015" s="13" t="s">
        <v>70</v>
      </c>
      <c r="AY1015" s="260" t="s">
        <v>322</v>
      </c>
    </row>
    <row r="1016" spans="1:51" s="13" customFormat="1" ht="12">
      <c r="A1016" s="13"/>
      <c r="B1016" s="250"/>
      <c r="C1016" s="251"/>
      <c r="D1016" s="246" t="s">
        <v>332</v>
      </c>
      <c r="E1016" s="252" t="s">
        <v>19</v>
      </c>
      <c r="F1016" s="253" t="s">
        <v>1355</v>
      </c>
      <c r="G1016" s="251"/>
      <c r="H1016" s="254">
        <v>441.47</v>
      </c>
      <c r="I1016" s="255"/>
      <c r="J1016" s="251"/>
      <c r="K1016" s="251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60" t="s">
        <v>332</v>
      </c>
      <c r="AU1016" s="260" t="s">
        <v>83</v>
      </c>
      <c r="AV1016" s="13" t="s">
        <v>83</v>
      </c>
      <c r="AW1016" s="13" t="s">
        <v>32</v>
      </c>
      <c r="AX1016" s="13" t="s">
        <v>70</v>
      </c>
      <c r="AY1016" s="260" t="s">
        <v>322</v>
      </c>
    </row>
    <row r="1017" spans="1:51" s="14" customFormat="1" ht="12">
      <c r="A1017" s="14"/>
      <c r="B1017" s="261"/>
      <c r="C1017" s="262"/>
      <c r="D1017" s="246" t="s">
        <v>332</v>
      </c>
      <c r="E1017" s="263" t="s">
        <v>19</v>
      </c>
      <c r="F1017" s="264" t="s">
        <v>336</v>
      </c>
      <c r="G1017" s="262"/>
      <c r="H1017" s="265">
        <v>1722.97</v>
      </c>
      <c r="I1017" s="266"/>
      <c r="J1017" s="262"/>
      <c r="K1017" s="262"/>
      <c r="L1017" s="267"/>
      <c r="M1017" s="268"/>
      <c r="N1017" s="269"/>
      <c r="O1017" s="269"/>
      <c r="P1017" s="269"/>
      <c r="Q1017" s="269"/>
      <c r="R1017" s="269"/>
      <c r="S1017" s="269"/>
      <c r="T1017" s="270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71" t="s">
        <v>332</v>
      </c>
      <c r="AU1017" s="271" t="s">
        <v>83</v>
      </c>
      <c r="AV1017" s="14" t="s">
        <v>328</v>
      </c>
      <c r="AW1017" s="14" t="s">
        <v>32</v>
      </c>
      <c r="AX1017" s="14" t="s">
        <v>77</v>
      </c>
      <c r="AY1017" s="271" t="s">
        <v>322</v>
      </c>
    </row>
    <row r="1018" spans="1:65" s="2" customFormat="1" ht="16.5" customHeight="1">
      <c r="A1018" s="40"/>
      <c r="B1018" s="41"/>
      <c r="C1018" s="233" t="s">
        <v>1356</v>
      </c>
      <c r="D1018" s="233" t="s">
        <v>324</v>
      </c>
      <c r="E1018" s="234" t="s">
        <v>1357</v>
      </c>
      <c r="F1018" s="235" t="s">
        <v>1358</v>
      </c>
      <c r="G1018" s="236" t="s">
        <v>131</v>
      </c>
      <c r="H1018" s="237">
        <v>1.305</v>
      </c>
      <c r="I1018" s="238"/>
      <c r="J1018" s="239">
        <f>ROUND(I1018*H1018,2)</f>
        <v>0</v>
      </c>
      <c r="K1018" s="235" t="s">
        <v>327</v>
      </c>
      <c r="L1018" s="46"/>
      <c r="M1018" s="240" t="s">
        <v>19</v>
      </c>
      <c r="N1018" s="241" t="s">
        <v>42</v>
      </c>
      <c r="O1018" s="86"/>
      <c r="P1018" s="242">
        <f>O1018*H1018</f>
        <v>0</v>
      </c>
      <c r="Q1018" s="242">
        <v>0.54034</v>
      </c>
      <c r="R1018" s="242">
        <f>Q1018*H1018</f>
        <v>0.7051437</v>
      </c>
      <c r="S1018" s="242">
        <v>0</v>
      </c>
      <c r="T1018" s="243">
        <f>S1018*H1018</f>
        <v>0</v>
      </c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R1018" s="244" t="s">
        <v>328</v>
      </c>
      <c r="AT1018" s="244" t="s">
        <v>324</v>
      </c>
      <c r="AU1018" s="244" t="s">
        <v>83</v>
      </c>
      <c r="AY1018" s="19" t="s">
        <v>322</v>
      </c>
      <c r="BE1018" s="245">
        <f>IF(N1018="základní",J1018,0)</f>
        <v>0</v>
      </c>
      <c r="BF1018" s="245">
        <f>IF(N1018="snížená",J1018,0)</f>
        <v>0</v>
      </c>
      <c r="BG1018" s="245">
        <f>IF(N1018="zákl. přenesená",J1018,0)</f>
        <v>0</v>
      </c>
      <c r="BH1018" s="245">
        <f>IF(N1018="sníž. přenesená",J1018,0)</f>
        <v>0</v>
      </c>
      <c r="BI1018" s="245">
        <f>IF(N1018="nulová",J1018,0)</f>
        <v>0</v>
      </c>
      <c r="BJ1018" s="19" t="s">
        <v>83</v>
      </c>
      <c r="BK1018" s="245">
        <f>ROUND(I1018*H1018,2)</f>
        <v>0</v>
      </c>
      <c r="BL1018" s="19" t="s">
        <v>328</v>
      </c>
      <c r="BM1018" s="244" t="s">
        <v>1359</v>
      </c>
    </row>
    <row r="1019" spans="1:47" s="2" customFormat="1" ht="12">
      <c r="A1019" s="40"/>
      <c r="B1019" s="41"/>
      <c r="C1019" s="42"/>
      <c r="D1019" s="246" t="s">
        <v>330</v>
      </c>
      <c r="E1019" s="42"/>
      <c r="F1019" s="247" t="s">
        <v>1360</v>
      </c>
      <c r="G1019" s="42"/>
      <c r="H1019" s="42"/>
      <c r="I1019" s="150"/>
      <c r="J1019" s="42"/>
      <c r="K1019" s="42"/>
      <c r="L1019" s="46"/>
      <c r="M1019" s="248"/>
      <c r="N1019" s="249"/>
      <c r="O1019" s="86"/>
      <c r="P1019" s="86"/>
      <c r="Q1019" s="86"/>
      <c r="R1019" s="86"/>
      <c r="S1019" s="86"/>
      <c r="T1019" s="87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T1019" s="19" t="s">
        <v>330</v>
      </c>
      <c r="AU1019" s="19" t="s">
        <v>83</v>
      </c>
    </row>
    <row r="1020" spans="1:51" s="15" customFormat="1" ht="12">
      <c r="A1020" s="15"/>
      <c r="B1020" s="283"/>
      <c r="C1020" s="284"/>
      <c r="D1020" s="246" t="s">
        <v>332</v>
      </c>
      <c r="E1020" s="285" t="s">
        <v>19</v>
      </c>
      <c r="F1020" s="286" t="s">
        <v>430</v>
      </c>
      <c r="G1020" s="284"/>
      <c r="H1020" s="285" t="s">
        <v>19</v>
      </c>
      <c r="I1020" s="287"/>
      <c r="J1020" s="284"/>
      <c r="K1020" s="284"/>
      <c r="L1020" s="288"/>
      <c r="M1020" s="289"/>
      <c r="N1020" s="290"/>
      <c r="O1020" s="290"/>
      <c r="P1020" s="290"/>
      <c r="Q1020" s="290"/>
      <c r="R1020" s="290"/>
      <c r="S1020" s="290"/>
      <c r="T1020" s="291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92" t="s">
        <v>332</v>
      </c>
      <c r="AU1020" s="292" t="s">
        <v>83</v>
      </c>
      <c r="AV1020" s="15" t="s">
        <v>77</v>
      </c>
      <c r="AW1020" s="15" t="s">
        <v>32</v>
      </c>
      <c r="AX1020" s="15" t="s">
        <v>70</v>
      </c>
      <c r="AY1020" s="292" t="s">
        <v>322</v>
      </c>
    </row>
    <row r="1021" spans="1:51" s="13" customFormat="1" ht="12">
      <c r="A1021" s="13"/>
      <c r="B1021" s="250"/>
      <c r="C1021" s="251"/>
      <c r="D1021" s="246" t="s">
        <v>332</v>
      </c>
      <c r="E1021" s="252" t="s">
        <v>19</v>
      </c>
      <c r="F1021" s="253" t="s">
        <v>1361</v>
      </c>
      <c r="G1021" s="251"/>
      <c r="H1021" s="254">
        <v>0.144</v>
      </c>
      <c r="I1021" s="255"/>
      <c r="J1021" s="251"/>
      <c r="K1021" s="251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0" t="s">
        <v>332</v>
      </c>
      <c r="AU1021" s="260" t="s">
        <v>83</v>
      </c>
      <c r="AV1021" s="13" t="s">
        <v>83</v>
      </c>
      <c r="AW1021" s="13" t="s">
        <v>32</v>
      </c>
      <c r="AX1021" s="13" t="s">
        <v>70</v>
      </c>
      <c r="AY1021" s="260" t="s">
        <v>322</v>
      </c>
    </row>
    <row r="1022" spans="1:51" s="16" customFormat="1" ht="12">
      <c r="A1022" s="16"/>
      <c r="B1022" s="293"/>
      <c r="C1022" s="294"/>
      <c r="D1022" s="246" t="s">
        <v>332</v>
      </c>
      <c r="E1022" s="295" t="s">
        <v>19</v>
      </c>
      <c r="F1022" s="296" t="s">
        <v>432</v>
      </c>
      <c r="G1022" s="294"/>
      <c r="H1022" s="297">
        <v>0.144</v>
      </c>
      <c r="I1022" s="298"/>
      <c r="J1022" s="294"/>
      <c r="K1022" s="294"/>
      <c r="L1022" s="299"/>
      <c r="M1022" s="300"/>
      <c r="N1022" s="301"/>
      <c r="O1022" s="301"/>
      <c r="P1022" s="301"/>
      <c r="Q1022" s="301"/>
      <c r="R1022" s="301"/>
      <c r="S1022" s="301"/>
      <c r="T1022" s="302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T1022" s="303" t="s">
        <v>332</v>
      </c>
      <c r="AU1022" s="303" t="s">
        <v>83</v>
      </c>
      <c r="AV1022" s="16" t="s">
        <v>93</v>
      </c>
      <c r="AW1022" s="16" t="s">
        <v>32</v>
      </c>
      <c r="AX1022" s="16" t="s">
        <v>70</v>
      </c>
      <c r="AY1022" s="303" t="s">
        <v>322</v>
      </c>
    </row>
    <row r="1023" spans="1:51" s="15" customFormat="1" ht="12">
      <c r="A1023" s="15"/>
      <c r="B1023" s="283"/>
      <c r="C1023" s="284"/>
      <c r="D1023" s="246" t="s">
        <v>332</v>
      </c>
      <c r="E1023" s="285" t="s">
        <v>19</v>
      </c>
      <c r="F1023" s="286" t="s">
        <v>433</v>
      </c>
      <c r="G1023" s="284"/>
      <c r="H1023" s="285" t="s">
        <v>19</v>
      </c>
      <c r="I1023" s="287"/>
      <c r="J1023" s="284"/>
      <c r="K1023" s="284"/>
      <c r="L1023" s="288"/>
      <c r="M1023" s="289"/>
      <c r="N1023" s="290"/>
      <c r="O1023" s="290"/>
      <c r="P1023" s="290"/>
      <c r="Q1023" s="290"/>
      <c r="R1023" s="290"/>
      <c r="S1023" s="290"/>
      <c r="T1023" s="291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T1023" s="292" t="s">
        <v>332</v>
      </c>
      <c r="AU1023" s="292" t="s">
        <v>83</v>
      </c>
      <c r="AV1023" s="15" t="s">
        <v>77</v>
      </c>
      <c r="AW1023" s="15" t="s">
        <v>32</v>
      </c>
      <c r="AX1023" s="15" t="s">
        <v>70</v>
      </c>
      <c r="AY1023" s="292" t="s">
        <v>322</v>
      </c>
    </row>
    <row r="1024" spans="1:51" s="13" customFormat="1" ht="12">
      <c r="A1024" s="13"/>
      <c r="B1024" s="250"/>
      <c r="C1024" s="251"/>
      <c r="D1024" s="246" t="s">
        <v>332</v>
      </c>
      <c r="E1024" s="252" t="s">
        <v>19</v>
      </c>
      <c r="F1024" s="253" t="s">
        <v>1362</v>
      </c>
      <c r="G1024" s="251"/>
      <c r="H1024" s="254">
        <v>0.18</v>
      </c>
      <c r="I1024" s="255"/>
      <c r="J1024" s="251"/>
      <c r="K1024" s="251"/>
      <c r="L1024" s="256"/>
      <c r="M1024" s="257"/>
      <c r="N1024" s="258"/>
      <c r="O1024" s="258"/>
      <c r="P1024" s="258"/>
      <c r="Q1024" s="258"/>
      <c r="R1024" s="258"/>
      <c r="S1024" s="258"/>
      <c r="T1024" s="259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60" t="s">
        <v>332</v>
      </c>
      <c r="AU1024" s="260" t="s">
        <v>83</v>
      </c>
      <c r="AV1024" s="13" t="s">
        <v>83</v>
      </c>
      <c r="AW1024" s="13" t="s">
        <v>32</v>
      </c>
      <c r="AX1024" s="13" t="s">
        <v>70</v>
      </c>
      <c r="AY1024" s="260" t="s">
        <v>322</v>
      </c>
    </row>
    <row r="1025" spans="1:51" s="13" customFormat="1" ht="12">
      <c r="A1025" s="13"/>
      <c r="B1025" s="250"/>
      <c r="C1025" s="251"/>
      <c r="D1025" s="246" t="s">
        <v>332</v>
      </c>
      <c r="E1025" s="252" t="s">
        <v>19</v>
      </c>
      <c r="F1025" s="253" t="s">
        <v>1363</v>
      </c>
      <c r="G1025" s="251"/>
      <c r="H1025" s="254">
        <v>0.132</v>
      </c>
      <c r="I1025" s="255"/>
      <c r="J1025" s="251"/>
      <c r="K1025" s="251"/>
      <c r="L1025" s="256"/>
      <c r="M1025" s="257"/>
      <c r="N1025" s="258"/>
      <c r="O1025" s="258"/>
      <c r="P1025" s="258"/>
      <c r="Q1025" s="258"/>
      <c r="R1025" s="258"/>
      <c r="S1025" s="258"/>
      <c r="T1025" s="259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60" t="s">
        <v>332</v>
      </c>
      <c r="AU1025" s="260" t="s">
        <v>83</v>
      </c>
      <c r="AV1025" s="13" t="s">
        <v>83</v>
      </c>
      <c r="AW1025" s="13" t="s">
        <v>32</v>
      </c>
      <c r="AX1025" s="13" t="s">
        <v>70</v>
      </c>
      <c r="AY1025" s="260" t="s">
        <v>322</v>
      </c>
    </row>
    <row r="1026" spans="1:51" s="13" customFormat="1" ht="12">
      <c r="A1026" s="13"/>
      <c r="B1026" s="250"/>
      <c r="C1026" s="251"/>
      <c r="D1026" s="246" t="s">
        <v>332</v>
      </c>
      <c r="E1026" s="252" t="s">
        <v>19</v>
      </c>
      <c r="F1026" s="253" t="s">
        <v>1364</v>
      </c>
      <c r="G1026" s="251"/>
      <c r="H1026" s="254">
        <v>0.144</v>
      </c>
      <c r="I1026" s="255"/>
      <c r="J1026" s="251"/>
      <c r="K1026" s="251"/>
      <c r="L1026" s="256"/>
      <c r="M1026" s="257"/>
      <c r="N1026" s="258"/>
      <c r="O1026" s="258"/>
      <c r="P1026" s="258"/>
      <c r="Q1026" s="258"/>
      <c r="R1026" s="258"/>
      <c r="S1026" s="258"/>
      <c r="T1026" s="25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0" t="s">
        <v>332</v>
      </c>
      <c r="AU1026" s="260" t="s">
        <v>83</v>
      </c>
      <c r="AV1026" s="13" t="s">
        <v>83</v>
      </c>
      <c r="AW1026" s="13" t="s">
        <v>32</v>
      </c>
      <c r="AX1026" s="13" t="s">
        <v>70</v>
      </c>
      <c r="AY1026" s="260" t="s">
        <v>322</v>
      </c>
    </row>
    <row r="1027" spans="1:51" s="13" customFormat="1" ht="12">
      <c r="A1027" s="13"/>
      <c r="B1027" s="250"/>
      <c r="C1027" s="251"/>
      <c r="D1027" s="246" t="s">
        <v>332</v>
      </c>
      <c r="E1027" s="252" t="s">
        <v>19</v>
      </c>
      <c r="F1027" s="253" t="s">
        <v>1365</v>
      </c>
      <c r="G1027" s="251"/>
      <c r="H1027" s="254">
        <v>0.05</v>
      </c>
      <c r="I1027" s="255"/>
      <c r="J1027" s="251"/>
      <c r="K1027" s="251"/>
      <c r="L1027" s="256"/>
      <c r="M1027" s="257"/>
      <c r="N1027" s="258"/>
      <c r="O1027" s="258"/>
      <c r="P1027" s="258"/>
      <c r="Q1027" s="258"/>
      <c r="R1027" s="258"/>
      <c r="S1027" s="258"/>
      <c r="T1027" s="259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0" t="s">
        <v>332</v>
      </c>
      <c r="AU1027" s="260" t="s">
        <v>83</v>
      </c>
      <c r="AV1027" s="13" t="s">
        <v>83</v>
      </c>
      <c r="AW1027" s="13" t="s">
        <v>32</v>
      </c>
      <c r="AX1027" s="13" t="s">
        <v>70</v>
      </c>
      <c r="AY1027" s="260" t="s">
        <v>322</v>
      </c>
    </row>
    <row r="1028" spans="1:51" s="16" customFormat="1" ht="12">
      <c r="A1028" s="16"/>
      <c r="B1028" s="293"/>
      <c r="C1028" s="294"/>
      <c r="D1028" s="246" t="s">
        <v>332</v>
      </c>
      <c r="E1028" s="295" t="s">
        <v>19</v>
      </c>
      <c r="F1028" s="296" t="s">
        <v>439</v>
      </c>
      <c r="G1028" s="294"/>
      <c r="H1028" s="297">
        <v>0.506</v>
      </c>
      <c r="I1028" s="298"/>
      <c r="J1028" s="294"/>
      <c r="K1028" s="294"/>
      <c r="L1028" s="299"/>
      <c r="M1028" s="300"/>
      <c r="N1028" s="301"/>
      <c r="O1028" s="301"/>
      <c r="P1028" s="301"/>
      <c r="Q1028" s="301"/>
      <c r="R1028" s="301"/>
      <c r="S1028" s="301"/>
      <c r="T1028" s="302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T1028" s="303" t="s">
        <v>332</v>
      </c>
      <c r="AU1028" s="303" t="s">
        <v>83</v>
      </c>
      <c r="AV1028" s="16" t="s">
        <v>93</v>
      </c>
      <c r="AW1028" s="16" t="s">
        <v>32</v>
      </c>
      <c r="AX1028" s="16" t="s">
        <v>70</v>
      </c>
      <c r="AY1028" s="303" t="s">
        <v>322</v>
      </c>
    </row>
    <row r="1029" spans="1:51" s="15" customFormat="1" ht="12">
      <c r="A1029" s="15"/>
      <c r="B1029" s="283"/>
      <c r="C1029" s="284"/>
      <c r="D1029" s="246" t="s">
        <v>332</v>
      </c>
      <c r="E1029" s="285" t="s">
        <v>19</v>
      </c>
      <c r="F1029" s="286" t="s">
        <v>440</v>
      </c>
      <c r="G1029" s="284"/>
      <c r="H1029" s="285" t="s">
        <v>19</v>
      </c>
      <c r="I1029" s="287"/>
      <c r="J1029" s="284"/>
      <c r="K1029" s="284"/>
      <c r="L1029" s="288"/>
      <c r="M1029" s="289"/>
      <c r="N1029" s="290"/>
      <c r="O1029" s="290"/>
      <c r="P1029" s="290"/>
      <c r="Q1029" s="290"/>
      <c r="R1029" s="290"/>
      <c r="S1029" s="290"/>
      <c r="T1029" s="291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92" t="s">
        <v>332</v>
      </c>
      <c r="AU1029" s="292" t="s">
        <v>83</v>
      </c>
      <c r="AV1029" s="15" t="s">
        <v>77</v>
      </c>
      <c r="AW1029" s="15" t="s">
        <v>32</v>
      </c>
      <c r="AX1029" s="15" t="s">
        <v>70</v>
      </c>
      <c r="AY1029" s="292" t="s">
        <v>322</v>
      </c>
    </row>
    <row r="1030" spans="1:51" s="13" customFormat="1" ht="12">
      <c r="A1030" s="13"/>
      <c r="B1030" s="250"/>
      <c r="C1030" s="251"/>
      <c r="D1030" s="246" t="s">
        <v>332</v>
      </c>
      <c r="E1030" s="252" t="s">
        <v>19</v>
      </c>
      <c r="F1030" s="253" t="s">
        <v>1363</v>
      </c>
      <c r="G1030" s="251"/>
      <c r="H1030" s="254">
        <v>0.132</v>
      </c>
      <c r="I1030" s="255"/>
      <c r="J1030" s="251"/>
      <c r="K1030" s="251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0" t="s">
        <v>332</v>
      </c>
      <c r="AU1030" s="260" t="s">
        <v>83</v>
      </c>
      <c r="AV1030" s="13" t="s">
        <v>83</v>
      </c>
      <c r="AW1030" s="13" t="s">
        <v>32</v>
      </c>
      <c r="AX1030" s="13" t="s">
        <v>70</v>
      </c>
      <c r="AY1030" s="260" t="s">
        <v>322</v>
      </c>
    </row>
    <row r="1031" spans="1:51" s="13" customFormat="1" ht="12">
      <c r="A1031" s="13"/>
      <c r="B1031" s="250"/>
      <c r="C1031" s="251"/>
      <c r="D1031" s="246" t="s">
        <v>332</v>
      </c>
      <c r="E1031" s="252" t="s">
        <v>19</v>
      </c>
      <c r="F1031" s="253" t="s">
        <v>1366</v>
      </c>
      <c r="G1031" s="251"/>
      <c r="H1031" s="254">
        <v>0.12</v>
      </c>
      <c r="I1031" s="255"/>
      <c r="J1031" s="251"/>
      <c r="K1031" s="251"/>
      <c r="L1031" s="256"/>
      <c r="M1031" s="257"/>
      <c r="N1031" s="258"/>
      <c r="O1031" s="258"/>
      <c r="P1031" s="258"/>
      <c r="Q1031" s="258"/>
      <c r="R1031" s="258"/>
      <c r="S1031" s="258"/>
      <c r="T1031" s="259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0" t="s">
        <v>332</v>
      </c>
      <c r="AU1031" s="260" t="s">
        <v>83</v>
      </c>
      <c r="AV1031" s="13" t="s">
        <v>83</v>
      </c>
      <c r="AW1031" s="13" t="s">
        <v>32</v>
      </c>
      <c r="AX1031" s="13" t="s">
        <v>70</v>
      </c>
      <c r="AY1031" s="260" t="s">
        <v>322</v>
      </c>
    </row>
    <row r="1032" spans="1:51" s="13" customFormat="1" ht="12">
      <c r="A1032" s="13"/>
      <c r="B1032" s="250"/>
      <c r="C1032" s="251"/>
      <c r="D1032" s="246" t="s">
        <v>332</v>
      </c>
      <c r="E1032" s="252" t="s">
        <v>19</v>
      </c>
      <c r="F1032" s="253" t="s">
        <v>1367</v>
      </c>
      <c r="G1032" s="251"/>
      <c r="H1032" s="254">
        <v>0.234</v>
      </c>
      <c r="I1032" s="255"/>
      <c r="J1032" s="251"/>
      <c r="K1032" s="251"/>
      <c r="L1032" s="256"/>
      <c r="M1032" s="257"/>
      <c r="N1032" s="258"/>
      <c r="O1032" s="258"/>
      <c r="P1032" s="258"/>
      <c r="Q1032" s="258"/>
      <c r="R1032" s="258"/>
      <c r="S1032" s="258"/>
      <c r="T1032" s="25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60" t="s">
        <v>332</v>
      </c>
      <c r="AU1032" s="260" t="s">
        <v>83</v>
      </c>
      <c r="AV1032" s="13" t="s">
        <v>83</v>
      </c>
      <c r="AW1032" s="13" t="s">
        <v>32</v>
      </c>
      <c r="AX1032" s="13" t="s">
        <v>70</v>
      </c>
      <c r="AY1032" s="260" t="s">
        <v>322</v>
      </c>
    </row>
    <row r="1033" spans="1:51" s="13" customFormat="1" ht="12">
      <c r="A1033" s="13"/>
      <c r="B1033" s="250"/>
      <c r="C1033" s="251"/>
      <c r="D1033" s="246" t="s">
        <v>332</v>
      </c>
      <c r="E1033" s="252" t="s">
        <v>19</v>
      </c>
      <c r="F1033" s="253" t="s">
        <v>1368</v>
      </c>
      <c r="G1033" s="251"/>
      <c r="H1033" s="254">
        <v>0.169</v>
      </c>
      <c r="I1033" s="255"/>
      <c r="J1033" s="251"/>
      <c r="K1033" s="251"/>
      <c r="L1033" s="256"/>
      <c r="M1033" s="257"/>
      <c r="N1033" s="258"/>
      <c r="O1033" s="258"/>
      <c r="P1033" s="258"/>
      <c r="Q1033" s="258"/>
      <c r="R1033" s="258"/>
      <c r="S1033" s="258"/>
      <c r="T1033" s="259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60" t="s">
        <v>332</v>
      </c>
      <c r="AU1033" s="260" t="s">
        <v>83</v>
      </c>
      <c r="AV1033" s="13" t="s">
        <v>83</v>
      </c>
      <c r="AW1033" s="13" t="s">
        <v>32</v>
      </c>
      <c r="AX1033" s="13" t="s">
        <v>70</v>
      </c>
      <c r="AY1033" s="260" t="s">
        <v>322</v>
      </c>
    </row>
    <row r="1034" spans="1:51" s="16" customFormat="1" ht="12">
      <c r="A1034" s="16"/>
      <c r="B1034" s="293"/>
      <c r="C1034" s="294"/>
      <c r="D1034" s="246" t="s">
        <v>332</v>
      </c>
      <c r="E1034" s="295" t="s">
        <v>19</v>
      </c>
      <c r="F1034" s="296" t="s">
        <v>446</v>
      </c>
      <c r="G1034" s="294"/>
      <c r="H1034" s="297">
        <v>0.655</v>
      </c>
      <c r="I1034" s="298"/>
      <c r="J1034" s="294"/>
      <c r="K1034" s="294"/>
      <c r="L1034" s="299"/>
      <c r="M1034" s="300"/>
      <c r="N1034" s="301"/>
      <c r="O1034" s="301"/>
      <c r="P1034" s="301"/>
      <c r="Q1034" s="301"/>
      <c r="R1034" s="301"/>
      <c r="S1034" s="301"/>
      <c r="T1034" s="302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303" t="s">
        <v>332</v>
      </c>
      <c r="AU1034" s="303" t="s">
        <v>83</v>
      </c>
      <c r="AV1034" s="16" t="s">
        <v>93</v>
      </c>
      <c r="AW1034" s="16" t="s">
        <v>32</v>
      </c>
      <c r="AX1034" s="16" t="s">
        <v>70</v>
      </c>
      <c r="AY1034" s="303" t="s">
        <v>322</v>
      </c>
    </row>
    <row r="1035" spans="1:51" s="14" customFormat="1" ht="12">
      <c r="A1035" s="14"/>
      <c r="B1035" s="261"/>
      <c r="C1035" s="262"/>
      <c r="D1035" s="246" t="s">
        <v>332</v>
      </c>
      <c r="E1035" s="263" t="s">
        <v>19</v>
      </c>
      <c r="F1035" s="264" t="s">
        <v>336</v>
      </c>
      <c r="G1035" s="262"/>
      <c r="H1035" s="265">
        <v>1.305</v>
      </c>
      <c r="I1035" s="266"/>
      <c r="J1035" s="262"/>
      <c r="K1035" s="262"/>
      <c r="L1035" s="267"/>
      <c r="M1035" s="268"/>
      <c r="N1035" s="269"/>
      <c r="O1035" s="269"/>
      <c r="P1035" s="269"/>
      <c r="Q1035" s="269"/>
      <c r="R1035" s="269"/>
      <c r="S1035" s="269"/>
      <c r="T1035" s="270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1" t="s">
        <v>332</v>
      </c>
      <c r="AU1035" s="271" t="s">
        <v>83</v>
      </c>
      <c r="AV1035" s="14" t="s">
        <v>328</v>
      </c>
      <c r="AW1035" s="14" t="s">
        <v>32</v>
      </c>
      <c r="AX1035" s="14" t="s">
        <v>77</v>
      </c>
      <c r="AY1035" s="271" t="s">
        <v>322</v>
      </c>
    </row>
    <row r="1036" spans="1:65" s="2" customFormat="1" ht="16.5" customHeight="1">
      <c r="A1036" s="40"/>
      <c r="B1036" s="41"/>
      <c r="C1036" s="272" t="s">
        <v>1369</v>
      </c>
      <c r="D1036" s="272" t="s">
        <v>366</v>
      </c>
      <c r="E1036" s="273" t="s">
        <v>1370</v>
      </c>
      <c r="F1036" s="274" t="s">
        <v>1371</v>
      </c>
      <c r="G1036" s="275" t="s">
        <v>546</v>
      </c>
      <c r="H1036" s="276">
        <v>522</v>
      </c>
      <c r="I1036" s="277"/>
      <c r="J1036" s="278">
        <f>ROUND(I1036*H1036,2)</f>
        <v>0</v>
      </c>
      <c r="K1036" s="274" t="s">
        <v>327</v>
      </c>
      <c r="L1036" s="279"/>
      <c r="M1036" s="280" t="s">
        <v>19</v>
      </c>
      <c r="N1036" s="281" t="s">
        <v>42</v>
      </c>
      <c r="O1036" s="86"/>
      <c r="P1036" s="242">
        <f>O1036*H1036</f>
        <v>0</v>
      </c>
      <c r="Q1036" s="242">
        <v>0.005</v>
      </c>
      <c r="R1036" s="242">
        <f>Q1036*H1036</f>
        <v>2.61</v>
      </c>
      <c r="S1036" s="242">
        <v>0</v>
      </c>
      <c r="T1036" s="243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44" t="s">
        <v>365</v>
      </c>
      <c r="AT1036" s="244" t="s">
        <v>366</v>
      </c>
      <c r="AU1036" s="244" t="s">
        <v>83</v>
      </c>
      <c r="AY1036" s="19" t="s">
        <v>322</v>
      </c>
      <c r="BE1036" s="245">
        <f>IF(N1036="základní",J1036,0)</f>
        <v>0</v>
      </c>
      <c r="BF1036" s="245">
        <f>IF(N1036="snížená",J1036,0)</f>
        <v>0</v>
      </c>
      <c r="BG1036" s="245">
        <f>IF(N1036="zákl. přenesená",J1036,0)</f>
        <v>0</v>
      </c>
      <c r="BH1036" s="245">
        <f>IF(N1036="sníž. přenesená",J1036,0)</f>
        <v>0</v>
      </c>
      <c r="BI1036" s="245">
        <f>IF(N1036="nulová",J1036,0)</f>
        <v>0</v>
      </c>
      <c r="BJ1036" s="19" t="s">
        <v>83</v>
      </c>
      <c r="BK1036" s="245">
        <f>ROUND(I1036*H1036,2)</f>
        <v>0</v>
      </c>
      <c r="BL1036" s="19" t="s">
        <v>328</v>
      </c>
      <c r="BM1036" s="244" t="s">
        <v>1372</v>
      </c>
    </row>
    <row r="1037" spans="1:47" s="2" customFormat="1" ht="12">
      <c r="A1037" s="40"/>
      <c r="B1037" s="41"/>
      <c r="C1037" s="42"/>
      <c r="D1037" s="246" t="s">
        <v>330</v>
      </c>
      <c r="E1037" s="42"/>
      <c r="F1037" s="247" t="s">
        <v>1371</v>
      </c>
      <c r="G1037" s="42"/>
      <c r="H1037" s="42"/>
      <c r="I1037" s="150"/>
      <c r="J1037" s="42"/>
      <c r="K1037" s="42"/>
      <c r="L1037" s="46"/>
      <c r="M1037" s="248"/>
      <c r="N1037" s="249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330</v>
      </c>
      <c r="AU1037" s="19" t="s">
        <v>83</v>
      </c>
    </row>
    <row r="1038" spans="1:51" s="13" customFormat="1" ht="12">
      <c r="A1038" s="13"/>
      <c r="B1038" s="250"/>
      <c r="C1038" s="251"/>
      <c r="D1038" s="246" t="s">
        <v>332</v>
      </c>
      <c r="E1038" s="252" t="s">
        <v>19</v>
      </c>
      <c r="F1038" s="253" t="s">
        <v>1373</v>
      </c>
      <c r="G1038" s="251"/>
      <c r="H1038" s="254">
        <v>522</v>
      </c>
      <c r="I1038" s="255"/>
      <c r="J1038" s="251"/>
      <c r="K1038" s="251"/>
      <c r="L1038" s="256"/>
      <c r="M1038" s="257"/>
      <c r="N1038" s="258"/>
      <c r="O1038" s="258"/>
      <c r="P1038" s="258"/>
      <c r="Q1038" s="258"/>
      <c r="R1038" s="258"/>
      <c r="S1038" s="258"/>
      <c r="T1038" s="259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60" t="s">
        <v>332</v>
      </c>
      <c r="AU1038" s="260" t="s">
        <v>83</v>
      </c>
      <c r="AV1038" s="13" t="s">
        <v>83</v>
      </c>
      <c r="AW1038" s="13" t="s">
        <v>32</v>
      </c>
      <c r="AX1038" s="13" t="s">
        <v>77</v>
      </c>
      <c r="AY1038" s="260" t="s">
        <v>322</v>
      </c>
    </row>
    <row r="1039" spans="1:65" s="2" customFormat="1" ht="21.75" customHeight="1">
      <c r="A1039" s="40"/>
      <c r="B1039" s="41"/>
      <c r="C1039" s="233" t="s">
        <v>1374</v>
      </c>
      <c r="D1039" s="233" t="s">
        <v>324</v>
      </c>
      <c r="E1039" s="234" t="s">
        <v>1375</v>
      </c>
      <c r="F1039" s="235" t="s">
        <v>1376</v>
      </c>
      <c r="G1039" s="236" t="s">
        <v>135</v>
      </c>
      <c r="H1039" s="237">
        <v>49.5</v>
      </c>
      <c r="I1039" s="238"/>
      <c r="J1039" s="239">
        <f>ROUND(I1039*H1039,2)</f>
        <v>0</v>
      </c>
      <c r="K1039" s="235" t="s">
        <v>327</v>
      </c>
      <c r="L1039" s="46"/>
      <c r="M1039" s="240" t="s">
        <v>19</v>
      </c>
      <c r="N1039" s="241" t="s">
        <v>42</v>
      </c>
      <c r="O1039" s="86"/>
      <c r="P1039" s="242">
        <f>O1039*H1039</f>
        <v>0</v>
      </c>
      <c r="Q1039" s="242">
        <v>0.00018</v>
      </c>
      <c r="R1039" s="242">
        <f>Q1039*H1039</f>
        <v>0.008910000000000001</v>
      </c>
      <c r="S1039" s="242">
        <v>0</v>
      </c>
      <c r="T1039" s="243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44" t="s">
        <v>328</v>
      </c>
      <c r="AT1039" s="244" t="s">
        <v>324</v>
      </c>
      <c r="AU1039" s="244" t="s">
        <v>83</v>
      </c>
      <c r="AY1039" s="19" t="s">
        <v>322</v>
      </c>
      <c r="BE1039" s="245">
        <f>IF(N1039="základní",J1039,0)</f>
        <v>0</v>
      </c>
      <c r="BF1039" s="245">
        <f>IF(N1039="snížená",J1039,0)</f>
        <v>0</v>
      </c>
      <c r="BG1039" s="245">
        <f>IF(N1039="zákl. přenesená",J1039,0)</f>
        <v>0</v>
      </c>
      <c r="BH1039" s="245">
        <f>IF(N1039="sníž. přenesená",J1039,0)</f>
        <v>0</v>
      </c>
      <c r="BI1039" s="245">
        <f>IF(N1039="nulová",J1039,0)</f>
        <v>0</v>
      </c>
      <c r="BJ1039" s="19" t="s">
        <v>83</v>
      </c>
      <c r="BK1039" s="245">
        <f>ROUND(I1039*H1039,2)</f>
        <v>0</v>
      </c>
      <c r="BL1039" s="19" t="s">
        <v>328</v>
      </c>
      <c r="BM1039" s="244" t="s">
        <v>1377</v>
      </c>
    </row>
    <row r="1040" spans="1:47" s="2" customFormat="1" ht="12">
      <c r="A1040" s="40"/>
      <c r="B1040" s="41"/>
      <c r="C1040" s="42"/>
      <c r="D1040" s="246" t="s">
        <v>330</v>
      </c>
      <c r="E1040" s="42"/>
      <c r="F1040" s="247" t="s">
        <v>1378</v>
      </c>
      <c r="G1040" s="42"/>
      <c r="H1040" s="42"/>
      <c r="I1040" s="150"/>
      <c r="J1040" s="42"/>
      <c r="K1040" s="42"/>
      <c r="L1040" s="46"/>
      <c r="M1040" s="248"/>
      <c r="N1040" s="249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330</v>
      </c>
      <c r="AU1040" s="19" t="s">
        <v>83</v>
      </c>
    </row>
    <row r="1041" spans="1:51" s="13" customFormat="1" ht="12">
      <c r="A1041" s="13"/>
      <c r="B1041" s="250"/>
      <c r="C1041" s="251"/>
      <c r="D1041" s="246" t="s">
        <v>332</v>
      </c>
      <c r="E1041" s="252" t="s">
        <v>19</v>
      </c>
      <c r="F1041" s="253" t="s">
        <v>1379</v>
      </c>
      <c r="G1041" s="251"/>
      <c r="H1041" s="254">
        <v>23.25</v>
      </c>
      <c r="I1041" s="255"/>
      <c r="J1041" s="251"/>
      <c r="K1041" s="251"/>
      <c r="L1041" s="256"/>
      <c r="M1041" s="257"/>
      <c r="N1041" s="258"/>
      <c r="O1041" s="258"/>
      <c r="P1041" s="258"/>
      <c r="Q1041" s="258"/>
      <c r="R1041" s="258"/>
      <c r="S1041" s="258"/>
      <c r="T1041" s="259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60" t="s">
        <v>332</v>
      </c>
      <c r="AU1041" s="260" t="s">
        <v>83</v>
      </c>
      <c r="AV1041" s="13" t="s">
        <v>83</v>
      </c>
      <c r="AW1041" s="13" t="s">
        <v>32</v>
      </c>
      <c r="AX1041" s="13" t="s">
        <v>70</v>
      </c>
      <c r="AY1041" s="260" t="s">
        <v>322</v>
      </c>
    </row>
    <row r="1042" spans="1:51" s="13" customFormat="1" ht="12">
      <c r="A1042" s="13"/>
      <c r="B1042" s="250"/>
      <c r="C1042" s="251"/>
      <c r="D1042" s="246" t="s">
        <v>332</v>
      </c>
      <c r="E1042" s="252" t="s">
        <v>19</v>
      </c>
      <c r="F1042" s="253" t="s">
        <v>1380</v>
      </c>
      <c r="G1042" s="251"/>
      <c r="H1042" s="254">
        <v>26.25</v>
      </c>
      <c r="I1042" s="255"/>
      <c r="J1042" s="251"/>
      <c r="K1042" s="251"/>
      <c r="L1042" s="256"/>
      <c r="M1042" s="257"/>
      <c r="N1042" s="258"/>
      <c r="O1042" s="258"/>
      <c r="P1042" s="258"/>
      <c r="Q1042" s="258"/>
      <c r="R1042" s="258"/>
      <c r="S1042" s="258"/>
      <c r="T1042" s="25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0" t="s">
        <v>332</v>
      </c>
      <c r="AU1042" s="260" t="s">
        <v>83</v>
      </c>
      <c r="AV1042" s="13" t="s">
        <v>83</v>
      </c>
      <c r="AW1042" s="13" t="s">
        <v>32</v>
      </c>
      <c r="AX1042" s="13" t="s">
        <v>70</v>
      </c>
      <c r="AY1042" s="260" t="s">
        <v>322</v>
      </c>
    </row>
    <row r="1043" spans="1:51" s="14" customFormat="1" ht="12">
      <c r="A1043" s="14"/>
      <c r="B1043" s="261"/>
      <c r="C1043" s="262"/>
      <c r="D1043" s="246" t="s">
        <v>332</v>
      </c>
      <c r="E1043" s="263" t="s">
        <v>19</v>
      </c>
      <c r="F1043" s="264" t="s">
        <v>336</v>
      </c>
      <c r="G1043" s="262"/>
      <c r="H1043" s="265">
        <v>49.5</v>
      </c>
      <c r="I1043" s="266"/>
      <c r="J1043" s="262"/>
      <c r="K1043" s="262"/>
      <c r="L1043" s="267"/>
      <c r="M1043" s="268"/>
      <c r="N1043" s="269"/>
      <c r="O1043" s="269"/>
      <c r="P1043" s="269"/>
      <c r="Q1043" s="269"/>
      <c r="R1043" s="269"/>
      <c r="S1043" s="269"/>
      <c r="T1043" s="27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1" t="s">
        <v>332</v>
      </c>
      <c r="AU1043" s="271" t="s">
        <v>83</v>
      </c>
      <c r="AV1043" s="14" t="s">
        <v>328</v>
      </c>
      <c r="AW1043" s="14" t="s">
        <v>32</v>
      </c>
      <c r="AX1043" s="14" t="s">
        <v>77</v>
      </c>
      <c r="AY1043" s="271" t="s">
        <v>322</v>
      </c>
    </row>
    <row r="1044" spans="1:65" s="2" customFormat="1" ht="21.75" customHeight="1">
      <c r="A1044" s="40"/>
      <c r="B1044" s="41"/>
      <c r="C1044" s="272" t="s">
        <v>1381</v>
      </c>
      <c r="D1044" s="272" t="s">
        <v>366</v>
      </c>
      <c r="E1044" s="273" t="s">
        <v>1382</v>
      </c>
      <c r="F1044" s="274" t="s">
        <v>1383</v>
      </c>
      <c r="G1044" s="275" t="s">
        <v>160</v>
      </c>
      <c r="H1044" s="276">
        <v>0.092</v>
      </c>
      <c r="I1044" s="277"/>
      <c r="J1044" s="278">
        <f>ROUND(I1044*H1044,2)</f>
        <v>0</v>
      </c>
      <c r="K1044" s="274" t="s">
        <v>327</v>
      </c>
      <c r="L1044" s="279"/>
      <c r="M1044" s="280" t="s">
        <v>19</v>
      </c>
      <c r="N1044" s="281" t="s">
        <v>42</v>
      </c>
      <c r="O1044" s="86"/>
      <c r="P1044" s="242">
        <f>O1044*H1044</f>
        <v>0</v>
      </c>
      <c r="Q1044" s="242">
        <v>1</v>
      </c>
      <c r="R1044" s="242">
        <f>Q1044*H1044</f>
        <v>0.092</v>
      </c>
      <c r="S1044" s="242">
        <v>0</v>
      </c>
      <c r="T1044" s="243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44" t="s">
        <v>365</v>
      </c>
      <c r="AT1044" s="244" t="s">
        <v>366</v>
      </c>
      <c r="AU1044" s="244" t="s">
        <v>83</v>
      </c>
      <c r="AY1044" s="19" t="s">
        <v>322</v>
      </c>
      <c r="BE1044" s="245">
        <f>IF(N1044="základní",J1044,0)</f>
        <v>0</v>
      </c>
      <c r="BF1044" s="245">
        <f>IF(N1044="snížená",J1044,0)</f>
        <v>0</v>
      </c>
      <c r="BG1044" s="245">
        <f>IF(N1044="zákl. přenesená",J1044,0)</f>
        <v>0</v>
      </c>
      <c r="BH1044" s="245">
        <f>IF(N1044="sníž. přenesená",J1044,0)</f>
        <v>0</v>
      </c>
      <c r="BI1044" s="245">
        <f>IF(N1044="nulová",J1044,0)</f>
        <v>0</v>
      </c>
      <c r="BJ1044" s="19" t="s">
        <v>83</v>
      </c>
      <c r="BK1044" s="245">
        <f>ROUND(I1044*H1044,2)</f>
        <v>0</v>
      </c>
      <c r="BL1044" s="19" t="s">
        <v>328</v>
      </c>
      <c r="BM1044" s="244" t="s">
        <v>1384</v>
      </c>
    </row>
    <row r="1045" spans="1:47" s="2" customFormat="1" ht="12">
      <c r="A1045" s="40"/>
      <c r="B1045" s="41"/>
      <c r="C1045" s="42"/>
      <c r="D1045" s="246" t="s">
        <v>330</v>
      </c>
      <c r="E1045" s="42"/>
      <c r="F1045" s="247" t="s">
        <v>1383</v>
      </c>
      <c r="G1045" s="42"/>
      <c r="H1045" s="42"/>
      <c r="I1045" s="150"/>
      <c r="J1045" s="42"/>
      <c r="K1045" s="42"/>
      <c r="L1045" s="46"/>
      <c r="M1045" s="248"/>
      <c r="N1045" s="249"/>
      <c r="O1045" s="86"/>
      <c r="P1045" s="86"/>
      <c r="Q1045" s="86"/>
      <c r="R1045" s="86"/>
      <c r="S1045" s="86"/>
      <c r="T1045" s="87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T1045" s="19" t="s">
        <v>330</v>
      </c>
      <c r="AU1045" s="19" t="s">
        <v>83</v>
      </c>
    </row>
    <row r="1046" spans="1:51" s="13" customFormat="1" ht="12">
      <c r="A1046" s="13"/>
      <c r="B1046" s="250"/>
      <c r="C1046" s="251"/>
      <c r="D1046" s="246" t="s">
        <v>332</v>
      </c>
      <c r="E1046" s="252" t="s">
        <v>19</v>
      </c>
      <c r="F1046" s="253" t="s">
        <v>1385</v>
      </c>
      <c r="G1046" s="251"/>
      <c r="H1046" s="254">
        <v>0.043</v>
      </c>
      <c r="I1046" s="255"/>
      <c r="J1046" s="251"/>
      <c r="K1046" s="251"/>
      <c r="L1046" s="256"/>
      <c r="M1046" s="257"/>
      <c r="N1046" s="258"/>
      <c r="O1046" s="258"/>
      <c r="P1046" s="258"/>
      <c r="Q1046" s="258"/>
      <c r="R1046" s="258"/>
      <c r="S1046" s="258"/>
      <c r="T1046" s="259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0" t="s">
        <v>332</v>
      </c>
      <c r="AU1046" s="260" t="s">
        <v>83</v>
      </c>
      <c r="AV1046" s="13" t="s">
        <v>83</v>
      </c>
      <c r="AW1046" s="13" t="s">
        <v>32</v>
      </c>
      <c r="AX1046" s="13" t="s">
        <v>70</v>
      </c>
      <c r="AY1046" s="260" t="s">
        <v>322</v>
      </c>
    </row>
    <row r="1047" spans="1:51" s="13" customFormat="1" ht="12">
      <c r="A1047" s="13"/>
      <c r="B1047" s="250"/>
      <c r="C1047" s="251"/>
      <c r="D1047" s="246" t="s">
        <v>332</v>
      </c>
      <c r="E1047" s="252" t="s">
        <v>19</v>
      </c>
      <c r="F1047" s="253" t="s">
        <v>1386</v>
      </c>
      <c r="G1047" s="251"/>
      <c r="H1047" s="254">
        <v>0.049</v>
      </c>
      <c r="I1047" s="255"/>
      <c r="J1047" s="251"/>
      <c r="K1047" s="251"/>
      <c r="L1047" s="256"/>
      <c r="M1047" s="257"/>
      <c r="N1047" s="258"/>
      <c r="O1047" s="258"/>
      <c r="P1047" s="258"/>
      <c r="Q1047" s="258"/>
      <c r="R1047" s="258"/>
      <c r="S1047" s="258"/>
      <c r="T1047" s="25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60" t="s">
        <v>332</v>
      </c>
      <c r="AU1047" s="260" t="s">
        <v>83</v>
      </c>
      <c r="AV1047" s="13" t="s">
        <v>83</v>
      </c>
      <c r="AW1047" s="13" t="s">
        <v>32</v>
      </c>
      <c r="AX1047" s="13" t="s">
        <v>70</v>
      </c>
      <c r="AY1047" s="260" t="s">
        <v>322</v>
      </c>
    </row>
    <row r="1048" spans="1:51" s="14" customFormat="1" ht="12">
      <c r="A1048" s="14"/>
      <c r="B1048" s="261"/>
      <c r="C1048" s="262"/>
      <c r="D1048" s="246" t="s">
        <v>332</v>
      </c>
      <c r="E1048" s="263" t="s">
        <v>19</v>
      </c>
      <c r="F1048" s="264" t="s">
        <v>336</v>
      </c>
      <c r="G1048" s="262"/>
      <c r="H1048" s="265">
        <v>0.092</v>
      </c>
      <c r="I1048" s="266"/>
      <c r="J1048" s="262"/>
      <c r="K1048" s="262"/>
      <c r="L1048" s="267"/>
      <c r="M1048" s="268"/>
      <c r="N1048" s="269"/>
      <c r="O1048" s="269"/>
      <c r="P1048" s="269"/>
      <c r="Q1048" s="269"/>
      <c r="R1048" s="269"/>
      <c r="S1048" s="269"/>
      <c r="T1048" s="270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1" t="s">
        <v>332</v>
      </c>
      <c r="AU1048" s="271" t="s">
        <v>83</v>
      </c>
      <c r="AV1048" s="14" t="s">
        <v>328</v>
      </c>
      <c r="AW1048" s="14" t="s">
        <v>32</v>
      </c>
      <c r="AX1048" s="14" t="s">
        <v>77</v>
      </c>
      <c r="AY1048" s="271" t="s">
        <v>322</v>
      </c>
    </row>
    <row r="1049" spans="1:63" s="12" customFormat="1" ht="22.8" customHeight="1">
      <c r="A1049" s="12"/>
      <c r="B1049" s="217"/>
      <c r="C1049" s="218"/>
      <c r="D1049" s="219" t="s">
        <v>69</v>
      </c>
      <c r="E1049" s="231" t="s">
        <v>1387</v>
      </c>
      <c r="F1049" s="231" t="s">
        <v>1388</v>
      </c>
      <c r="G1049" s="218"/>
      <c r="H1049" s="218"/>
      <c r="I1049" s="221"/>
      <c r="J1049" s="232">
        <f>BK1049</f>
        <v>0</v>
      </c>
      <c r="K1049" s="218"/>
      <c r="L1049" s="223"/>
      <c r="M1049" s="224"/>
      <c r="N1049" s="225"/>
      <c r="O1049" s="225"/>
      <c r="P1049" s="226">
        <f>SUM(P1050:P1092)</f>
        <v>0</v>
      </c>
      <c r="Q1049" s="225"/>
      <c r="R1049" s="226">
        <f>SUM(R1050:R1092)</f>
        <v>0</v>
      </c>
      <c r="S1049" s="225"/>
      <c r="T1049" s="227">
        <f>SUM(T1050:T1092)</f>
        <v>0</v>
      </c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R1049" s="228" t="s">
        <v>77</v>
      </c>
      <c r="AT1049" s="229" t="s">
        <v>69</v>
      </c>
      <c r="AU1049" s="229" t="s">
        <v>77</v>
      </c>
      <c r="AY1049" s="228" t="s">
        <v>322</v>
      </c>
      <c r="BK1049" s="230">
        <f>SUM(BK1050:BK1092)</f>
        <v>0</v>
      </c>
    </row>
    <row r="1050" spans="1:65" s="2" customFormat="1" ht="21.75" customHeight="1">
      <c r="A1050" s="40"/>
      <c r="B1050" s="41"/>
      <c r="C1050" s="233" t="s">
        <v>1389</v>
      </c>
      <c r="D1050" s="233" t="s">
        <v>324</v>
      </c>
      <c r="E1050" s="234" t="s">
        <v>1390</v>
      </c>
      <c r="F1050" s="235" t="s">
        <v>1391</v>
      </c>
      <c r="G1050" s="236" t="s">
        <v>160</v>
      </c>
      <c r="H1050" s="237">
        <v>423.574</v>
      </c>
      <c r="I1050" s="238"/>
      <c r="J1050" s="239">
        <f>ROUND(I1050*H1050,2)</f>
        <v>0</v>
      </c>
      <c r="K1050" s="235" t="s">
        <v>327</v>
      </c>
      <c r="L1050" s="46"/>
      <c r="M1050" s="240" t="s">
        <v>19</v>
      </c>
      <c r="N1050" s="241" t="s">
        <v>42</v>
      </c>
      <c r="O1050" s="86"/>
      <c r="P1050" s="242">
        <f>O1050*H1050</f>
        <v>0</v>
      </c>
      <c r="Q1050" s="242">
        <v>0</v>
      </c>
      <c r="R1050" s="242">
        <f>Q1050*H1050</f>
        <v>0</v>
      </c>
      <c r="S1050" s="242">
        <v>0</v>
      </c>
      <c r="T1050" s="243">
        <f>S1050*H1050</f>
        <v>0</v>
      </c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R1050" s="244" t="s">
        <v>328</v>
      </c>
      <c r="AT1050" s="244" t="s">
        <v>324</v>
      </c>
      <c r="AU1050" s="244" t="s">
        <v>83</v>
      </c>
      <c r="AY1050" s="19" t="s">
        <v>322</v>
      </c>
      <c r="BE1050" s="245">
        <f>IF(N1050="základní",J1050,0)</f>
        <v>0</v>
      </c>
      <c r="BF1050" s="245">
        <f>IF(N1050="snížená",J1050,0)</f>
        <v>0</v>
      </c>
      <c r="BG1050" s="245">
        <f>IF(N1050="zákl. přenesená",J1050,0)</f>
        <v>0</v>
      </c>
      <c r="BH1050" s="245">
        <f>IF(N1050="sníž. přenesená",J1050,0)</f>
        <v>0</v>
      </c>
      <c r="BI1050" s="245">
        <f>IF(N1050="nulová",J1050,0)</f>
        <v>0</v>
      </c>
      <c r="BJ1050" s="19" t="s">
        <v>83</v>
      </c>
      <c r="BK1050" s="245">
        <f>ROUND(I1050*H1050,2)</f>
        <v>0</v>
      </c>
      <c r="BL1050" s="19" t="s">
        <v>328</v>
      </c>
      <c r="BM1050" s="244" t="s">
        <v>1392</v>
      </c>
    </row>
    <row r="1051" spans="1:47" s="2" customFormat="1" ht="12">
      <c r="A1051" s="40"/>
      <c r="B1051" s="41"/>
      <c r="C1051" s="42"/>
      <c r="D1051" s="246" t="s">
        <v>330</v>
      </c>
      <c r="E1051" s="42"/>
      <c r="F1051" s="247" t="s">
        <v>1393</v>
      </c>
      <c r="G1051" s="42"/>
      <c r="H1051" s="42"/>
      <c r="I1051" s="150"/>
      <c r="J1051" s="42"/>
      <c r="K1051" s="42"/>
      <c r="L1051" s="46"/>
      <c r="M1051" s="248"/>
      <c r="N1051" s="249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330</v>
      </c>
      <c r="AU1051" s="19" t="s">
        <v>83</v>
      </c>
    </row>
    <row r="1052" spans="1:65" s="2" customFormat="1" ht="16.5" customHeight="1">
      <c r="A1052" s="40"/>
      <c r="B1052" s="41"/>
      <c r="C1052" s="233" t="s">
        <v>1394</v>
      </c>
      <c r="D1052" s="233" t="s">
        <v>324</v>
      </c>
      <c r="E1052" s="234" t="s">
        <v>1395</v>
      </c>
      <c r="F1052" s="235" t="s">
        <v>1396</v>
      </c>
      <c r="G1052" s="236" t="s">
        <v>135</v>
      </c>
      <c r="H1052" s="237">
        <v>9</v>
      </c>
      <c r="I1052" s="238"/>
      <c r="J1052" s="239">
        <f>ROUND(I1052*H1052,2)</f>
        <v>0</v>
      </c>
      <c r="K1052" s="235" t="s">
        <v>327</v>
      </c>
      <c r="L1052" s="46"/>
      <c r="M1052" s="240" t="s">
        <v>19</v>
      </c>
      <c r="N1052" s="241" t="s">
        <v>42</v>
      </c>
      <c r="O1052" s="86"/>
      <c r="P1052" s="242">
        <f>O1052*H1052</f>
        <v>0</v>
      </c>
      <c r="Q1052" s="242">
        <v>0</v>
      </c>
      <c r="R1052" s="242">
        <f>Q1052*H1052</f>
        <v>0</v>
      </c>
      <c r="S1052" s="242">
        <v>0</v>
      </c>
      <c r="T1052" s="243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44" t="s">
        <v>328</v>
      </c>
      <c r="AT1052" s="244" t="s">
        <v>324</v>
      </c>
      <c r="AU1052" s="244" t="s">
        <v>83</v>
      </c>
      <c r="AY1052" s="19" t="s">
        <v>322</v>
      </c>
      <c r="BE1052" s="245">
        <f>IF(N1052="základní",J1052,0)</f>
        <v>0</v>
      </c>
      <c r="BF1052" s="245">
        <f>IF(N1052="snížená",J1052,0)</f>
        <v>0</v>
      </c>
      <c r="BG1052" s="245">
        <f>IF(N1052="zákl. přenesená",J1052,0)</f>
        <v>0</v>
      </c>
      <c r="BH1052" s="245">
        <f>IF(N1052="sníž. přenesená",J1052,0)</f>
        <v>0</v>
      </c>
      <c r="BI1052" s="245">
        <f>IF(N1052="nulová",J1052,0)</f>
        <v>0</v>
      </c>
      <c r="BJ1052" s="19" t="s">
        <v>83</v>
      </c>
      <c r="BK1052" s="245">
        <f>ROUND(I1052*H1052,2)</f>
        <v>0</v>
      </c>
      <c r="BL1052" s="19" t="s">
        <v>328</v>
      </c>
      <c r="BM1052" s="244" t="s">
        <v>1397</v>
      </c>
    </row>
    <row r="1053" spans="1:47" s="2" customFormat="1" ht="12">
      <c r="A1053" s="40"/>
      <c r="B1053" s="41"/>
      <c r="C1053" s="42"/>
      <c r="D1053" s="246" t="s">
        <v>330</v>
      </c>
      <c r="E1053" s="42"/>
      <c r="F1053" s="247" t="s">
        <v>1398</v>
      </c>
      <c r="G1053" s="42"/>
      <c r="H1053" s="42"/>
      <c r="I1053" s="150"/>
      <c r="J1053" s="42"/>
      <c r="K1053" s="42"/>
      <c r="L1053" s="46"/>
      <c r="M1053" s="248"/>
      <c r="N1053" s="249"/>
      <c r="O1053" s="86"/>
      <c r="P1053" s="86"/>
      <c r="Q1053" s="86"/>
      <c r="R1053" s="86"/>
      <c r="S1053" s="86"/>
      <c r="T1053" s="87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T1053" s="19" t="s">
        <v>330</v>
      </c>
      <c r="AU1053" s="19" t="s">
        <v>83</v>
      </c>
    </row>
    <row r="1054" spans="1:51" s="13" customFormat="1" ht="12">
      <c r="A1054" s="13"/>
      <c r="B1054" s="250"/>
      <c r="C1054" s="251"/>
      <c r="D1054" s="246" t="s">
        <v>332</v>
      </c>
      <c r="E1054" s="252" t="s">
        <v>19</v>
      </c>
      <c r="F1054" s="253" t="s">
        <v>1399</v>
      </c>
      <c r="G1054" s="251"/>
      <c r="H1054" s="254">
        <v>9</v>
      </c>
      <c r="I1054" s="255"/>
      <c r="J1054" s="251"/>
      <c r="K1054" s="251"/>
      <c r="L1054" s="256"/>
      <c r="M1054" s="257"/>
      <c r="N1054" s="258"/>
      <c r="O1054" s="258"/>
      <c r="P1054" s="258"/>
      <c r="Q1054" s="258"/>
      <c r="R1054" s="258"/>
      <c r="S1054" s="258"/>
      <c r="T1054" s="259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60" t="s">
        <v>332</v>
      </c>
      <c r="AU1054" s="260" t="s">
        <v>83</v>
      </c>
      <c r="AV1054" s="13" t="s">
        <v>83</v>
      </c>
      <c r="AW1054" s="13" t="s">
        <v>32</v>
      </c>
      <c r="AX1054" s="13" t="s">
        <v>77</v>
      </c>
      <c r="AY1054" s="260" t="s">
        <v>322</v>
      </c>
    </row>
    <row r="1055" spans="1:65" s="2" customFormat="1" ht="21.75" customHeight="1">
      <c r="A1055" s="40"/>
      <c r="B1055" s="41"/>
      <c r="C1055" s="233" t="s">
        <v>1400</v>
      </c>
      <c r="D1055" s="233" t="s">
        <v>324</v>
      </c>
      <c r="E1055" s="234" t="s">
        <v>1401</v>
      </c>
      <c r="F1055" s="235" t="s">
        <v>1402</v>
      </c>
      <c r="G1055" s="236" t="s">
        <v>135</v>
      </c>
      <c r="H1055" s="237">
        <v>558</v>
      </c>
      <c r="I1055" s="238"/>
      <c r="J1055" s="239">
        <f>ROUND(I1055*H1055,2)</f>
        <v>0</v>
      </c>
      <c r="K1055" s="235" t="s">
        <v>327</v>
      </c>
      <c r="L1055" s="46"/>
      <c r="M1055" s="240" t="s">
        <v>19</v>
      </c>
      <c r="N1055" s="241" t="s">
        <v>42</v>
      </c>
      <c r="O1055" s="86"/>
      <c r="P1055" s="242">
        <f>O1055*H1055</f>
        <v>0</v>
      </c>
      <c r="Q1055" s="242">
        <v>0</v>
      </c>
      <c r="R1055" s="242">
        <f>Q1055*H1055</f>
        <v>0</v>
      </c>
      <c r="S1055" s="242">
        <v>0</v>
      </c>
      <c r="T1055" s="243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44" t="s">
        <v>328</v>
      </c>
      <c r="AT1055" s="244" t="s">
        <v>324</v>
      </c>
      <c r="AU1055" s="244" t="s">
        <v>83</v>
      </c>
      <c r="AY1055" s="19" t="s">
        <v>322</v>
      </c>
      <c r="BE1055" s="245">
        <f>IF(N1055="základní",J1055,0)</f>
        <v>0</v>
      </c>
      <c r="BF1055" s="245">
        <f>IF(N1055="snížená",J1055,0)</f>
        <v>0</v>
      </c>
      <c r="BG1055" s="245">
        <f>IF(N1055="zákl. přenesená",J1055,0)</f>
        <v>0</v>
      </c>
      <c r="BH1055" s="245">
        <f>IF(N1055="sníž. přenesená",J1055,0)</f>
        <v>0</v>
      </c>
      <c r="BI1055" s="245">
        <f>IF(N1055="nulová",J1055,0)</f>
        <v>0</v>
      </c>
      <c r="BJ1055" s="19" t="s">
        <v>83</v>
      </c>
      <c r="BK1055" s="245">
        <f>ROUND(I1055*H1055,2)</f>
        <v>0</v>
      </c>
      <c r="BL1055" s="19" t="s">
        <v>328</v>
      </c>
      <c r="BM1055" s="244" t="s">
        <v>1403</v>
      </c>
    </row>
    <row r="1056" spans="1:47" s="2" customFormat="1" ht="12">
      <c r="A1056" s="40"/>
      <c r="B1056" s="41"/>
      <c r="C1056" s="42"/>
      <c r="D1056" s="246" t="s">
        <v>330</v>
      </c>
      <c r="E1056" s="42"/>
      <c r="F1056" s="247" t="s">
        <v>1404</v>
      </c>
      <c r="G1056" s="42"/>
      <c r="H1056" s="42"/>
      <c r="I1056" s="150"/>
      <c r="J1056" s="42"/>
      <c r="K1056" s="42"/>
      <c r="L1056" s="46"/>
      <c r="M1056" s="248"/>
      <c r="N1056" s="249"/>
      <c r="O1056" s="86"/>
      <c r="P1056" s="86"/>
      <c r="Q1056" s="86"/>
      <c r="R1056" s="86"/>
      <c r="S1056" s="86"/>
      <c r="T1056" s="87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T1056" s="19" t="s">
        <v>330</v>
      </c>
      <c r="AU1056" s="19" t="s">
        <v>83</v>
      </c>
    </row>
    <row r="1057" spans="1:51" s="13" customFormat="1" ht="12">
      <c r="A1057" s="13"/>
      <c r="B1057" s="250"/>
      <c r="C1057" s="251"/>
      <c r="D1057" s="246" t="s">
        <v>332</v>
      </c>
      <c r="E1057" s="252" t="s">
        <v>19</v>
      </c>
      <c r="F1057" s="253" t="s">
        <v>1405</v>
      </c>
      <c r="G1057" s="251"/>
      <c r="H1057" s="254">
        <v>558</v>
      </c>
      <c r="I1057" s="255"/>
      <c r="J1057" s="251"/>
      <c r="K1057" s="251"/>
      <c r="L1057" s="256"/>
      <c r="M1057" s="257"/>
      <c r="N1057" s="258"/>
      <c r="O1057" s="258"/>
      <c r="P1057" s="258"/>
      <c r="Q1057" s="258"/>
      <c r="R1057" s="258"/>
      <c r="S1057" s="258"/>
      <c r="T1057" s="25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0" t="s">
        <v>332</v>
      </c>
      <c r="AU1057" s="260" t="s">
        <v>83</v>
      </c>
      <c r="AV1057" s="13" t="s">
        <v>83</v>
      </c>
      <c r="AW1057" s="13" t="s">
        <v>32</v>
      </c>
      <c r="AX1057" s="13" t="s">
        <v>77</v>
      </c>
      <c r="AY1057" s="260" t="s">
        <v>322</v>
      </c>
    </row>
    <row r="1058" spans="1:65" s="2" customFormat="1" ht="21.75" customHeight="1">
      <c r="A1058" s="40"/>
      <c r="B1058" s="41"/>
      <c r="C1058" s="233" t="s">
        <v>1406</v>
      </c>
      <c r="D1058" s="233" t="s">
        <v>324</v>
      </c>
      <c r="E1058" s="234" t="s">
        <v>1407</v>
      </c>
      <c r="F1058" s="235" t="s">
        <v>1408</v>
      </c>
      <c r="G1058" s="236" t="s">
        <v>160</v>
      </c>
      <c r="H1058" s="237">
        <v>423.574</v>
      </c>
      <c r="I1058" s="238"/>
      <c r="J1058" s="239">
        <f>ROUND(I1058*H1058,2)</f>
        <v>0</v>
      </c>
      <c r="K1058" s="235" t="s">
        <v>327</v>
      </c>
      <c r="L1058" s="46"/>
      <c r="M1058" s="240" t="s">
        <v>19</v>
      </c>
      <c r="N1058" s="241" t="s">
        <v>42</v>
      </c>
      <c r="O1058" s="86"/>
      <c r="P1058" s="242">
        <f>O1058*H1058</f>
        <v>0</v>
      </c>
      <c r="Q1058" s="242">
        <v>0</v>
      </c>
      <c r="R1058" s="242">
        <f>Q1058*H1058</f>
        <v>0</v>
      </c>
      <c r="S1058" s="242">
        <v>0</v>
      </c>
      <c r="T1058" s="243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44" t="s">
        <v>328</v>
      </c>
      <c r="AT1058" s="244" t="s">
        <v>324</v>
      </c>
      <c r="AU1058" s="244" t="s">
        <v>83</v>
      </c>
      <c r="AY1058" s="19" t="s">
        <v>322</v>
      </c>
      <c r="BE1058" s="245">
        <f>IF(N1058="základní",J1058,0)</f>
        <v>0</v>
      </c>
      <c r="BF1058" s="245">
        <f>IF(N1058="snížená",J1058,0)</f>
        <v>0</v>
      </c>
      <c r="BG1058" s="245">
        <f>IF(N1058="zákl. přenesená",J1058,0)</f>
        <v>0</v>
      </c>
      <c r="BH1058" s="245">
        <f>IF(N1058="sníž. přenesená",J1058,0)</f>
        <v>0</v>
      </c>
      <c r="BI1058" s="245">
        <f>IF(N1058="nulová",J1058,0)</f>
        <v>0</v>
      </c>
      <c r="BJ1058" s="19" t="s">
        <v>83</v>
      </c>
      <c r="BK1058" s="245">
        <f>ROUND(I1058*H1058,2)</f>
        <v>0</v>
      </c>
      <c r="BL1058" s="19" t="s">
        <v>328</v>
      </c>
      <c r="BM1058" s="244" t="s">
        <v>1409</v>
      </c>
    </row>
    <row r="1059" spans="1:47" s="2" customFormat="1" ht="12">
      <c r="A1059" s="40"/>
      <c r="B1059" s="41"/>
      <c r="C1059" s="42"/>
      <c r="D1059" s="246" t="s">
        <v>330</v>
      </c>
      <c r="E1059" s="42"/>
      <c r="F1059" s="247" t="s">
        <v>1410</v>
      </c>
      <c r="G1059" s="42"/>
      <c r="H1059" s="42"/>
      <c r="I1059" s="150"/>
      <c r="J1059" s="42"/>
      <c r="K1059" s="42"/>
      <c r="L1059" s="46"/>
      <c r="M1059" s="248"/>
      <c r="N1059" s="249"/>
      <c r="O1059" s="86"/>
      <c r="P1059" s="86"/>
      <c r="Q1059" s="86"/>
      <c r="R1059" s="86"/>
      <c r="S1059" s="86"/>
      <c r="T1059" s="87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T1059" s="19" t="s">
        <v>330</v>
      </c>
      <c r="AU1059" s="19" t="s">
        <v>83</v>
      </c>
    </row>
    <row r="1060" spans="1:65" s="2" customFormat="1" ht="21.75" customHeight="1">
      <c r="A1060" s="40"/>
      <c r="B1060" s="41"/>
      <c r="C1060" s="233" t="s">
        <v>1411</v>
      </c>
      <c r="D1060" s="233" t="s">
        <v>324</v>
      </c>
      <c r="E1060" s="234" t="s">
        <v>1412</v>
      </c>
      <c r="F1060" s="235" t="s">
        <v>1413</v>
      </c>
      <c r="G1060" s="236" t="s">
        <v>160</v>
      </c>
      <c r="H1060" s="237">
        <v>3812.166</v>
      </c>
      <c r="I1060" s="238"/>
      <c r="J1060" s="239">
        <f>ROUND(I1060*H1060,2)</f>
        <v>0</v>
      </c>
      <c r="K1060" s="235" t="s">
        <v>327</v>
      </c>
      <c r="L1060" s="46"/>
      <c r="M1060" s="240" t="s">
        <v>19</v>
      </c>
      <c r="N1060" s="241" t="s">
        <v>42</v>
      </c>
      <c r="O1060" s="86"/>
      <c r="P1060" s="242">
        <f>O1060*H1060</f>
        <v>0</v>
      </c>
      <c r="Q1060" s="242">
        <v>0</v>
      </c>
      <c r="R1060" s="242">
        <f>Q1060*H1060</f>
        <v>0</v>
      </c>
      <c r="S1060" s="242">
        <v>0</v>
      </c>
      <c r="T1060" s="243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44" t="s">
        <v>328</v>
      </c>
      <c r="AT1060" s="244" t="s">
        <v>324</v>
      </c>
      <c r="AU1060" s="244" t="s">
        <v>83</v>
      </c>
      <c r="AY1060" s="19" t="s">
        <v>322</v>
      </c>
      <c r="BE1060" s="245">
        <f>IF(N1060="základní",J1060,0)</f>
        <v>0</v>
      </c>
      <c r="BF1060" s="245">
        <f>IF(N1060="snížená",J1060,0)</f>
        <v>0</v>
      </c>
      <c r="BG1060" s="245">
        <f>IF(N1060="zákl. přenesená",J1060,0)</f>
        <v>0</v>
      </c>
      <c r="BH1060" s="245">
        <f>IF(N1060="sníž. přenesená",J1060,0)</f>
        <v>0</v>
      </c>
      <c r="BI1060" s="245">
        <f>IF(N1060="nulová",J1060,0)</f>
        <v>0</v>
      </c>
      <c r="BJ1060" s="19" t="s">
        <v>83</v>
      </c>
      <c r="BK1060" s="245">
        <f>ROUND(I1060*H1060,2)</f>
        <v>0</v>
      </c>
      <c r="BL1060" s="19" t="s">
        <v>328</v>
      </c>
      <c r="BM1060" s="244" t="s">
        <v>1414</v>
      </c>
    </row>
    <row r="1061" spans="1:47" s="2" customFormat="1" ht="12">
      <c r="A1061" s="40"/>
      <c r="B1061" s="41"/>
      <c r="C1061" s="42"/>
      <c r="D1061" s="246" t="s">
        <v>330</v>
      </c>
      <c r="E1061" s="42"/>
      <c r="F1061" s="247" t="s">
        <v>1415</v>
      </c>
      <c r="G1061" s="42"/>
      <c r="H1061" s="42"/>
      <c r="I1061" s="150"/>
      <c r="J1061" s="42"/>
      <c r="K1061" s="42"/>
      <c r="L1061" s="46"/>
      <c r="M1061" s="248"/>
      <c r="N1061" s="249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330</v>
      </c>
      <c r="AU1061" s="19" t="s">
        <v>83</v>
      </c>
    </row>
    <row r="1062" spans="1:51" s="13" customFormat="1" ht="12">
      <c r="A1062" s="13"/>
      <c r="B1062" s="250"/>
      <c r="C1062" s="251"/>
      <c r="D1062" s="246" t="s">
        <v>332</v>
      </c>
      <c r="E1062" s="252" t="s">
        <v>19</v>
      </c>
      <c r="F1062" s="253" t="s">
        <v>1416</v>
      </c>
      <c r="G1062" s="251"/>
      <c r="H1062" s="254">
        <v>3812.166</v>
      </c>
      <c r="I1062" s="255"/>
      <c r="J1062" s="251"/>
      <c r="K1062" s="251"/>
      <c r="L1062" s="256"/>
      <c r="M1062" s="257"/>
      <c r="N1062" s="258"/>
      <c r="O1062" s="258"/>
      <c r="P1062" s="258"/>
      <c r="Q1062" s="258"/>
      <c r="R1062" s="258"/>
      <c r="S1062" s="258"/>
      <c r="T1062" s="25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60" t="s">
        <v>332</v>
      </c>
      <c r="AU1062" s="260" t="s">
        <v>83</v>
      </c>
      <c r="AV1062" s="13" t="s">
        <v>83</v>
      </c>
      <c r="AW1062" s="13" t="s">
        <v>32</v>
      </c>
      <c r="AX1062" s="13" t="s">
        <v>77</v>
      </c>
      <c r="AY1062" s="260" t="s">
        <v>322</v>
      </c>
    </row>
    <row r="1063" spans="1:65" s="2" customFormat="1" ht="21.75" customHeight="1">
      <c r="A1063" s="40"/>
      <c r="B1063" s="41"/>
      <c r="C1063" s="233" t="s">
        <v>1417</v>
      </c>
      <c r="D1063" s="233" t="s">
        <v>324</v>
      </c>
      <c r="E1063" s="234" t="s">
        <v>1418</v>
      </c>
      <c r="F1063" s="235" t="s">
        <v>1419</v>
      </c>
      <c r="G1063" s="236" t="s">
        <v>160</v>
      </c>
      <c r="H1063" s="237">
        <v>176.303</v>
      </c>
      <c r="I1063" s="238"/>
      <c r="J1063" s="239">
        <f>ROUND(I1063*H1063,2)</f>
        <v>0</v>
      </c>
      <c r="K1063" s="235" t="s">
        <v>327</v>
      </c>
      <c r="L1063" s="46"/>
      <c r="M1063" s="240" t="s">
        <v>19</v>
      </c>
      <c r="N1063" s="241" t="s">
        <v>42</v>
      </c>
      <c r="O1063" s="86"/>
      <c r="P1063" s="242">
        <f>O1063*H1063</f>
        <v>0</v>
      </c>
      <c r="Q1063" s="242">
        <v>0</v>
      </c>
      <c r="R1063" s="242">
        <f>Q1063*H1063</f>
        <v>0</v>
      </c>
      <c r="S1063" s="242">
        <v>0</v>
      </c>
      <c r="T1063" s="243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44" t="s">
        <v>328</v>
      </c>
      <c r="AT1063" s="244" t="s">
        <v>324</v>
      </c>
      <c r="AU1063" s="244" t="s">
        <v>83</v>
      </c>
      <c r="AY1063" s="19" t="s">
        <v>322</v>
      </c>
      <c r="BE1063" s="245">
        <f>IF(N1063="základní",J1063,0)</f>
        <v>0</v>
      </c>
      <c r="BF1063" s="245">
        <f>IF(N1063="snížená",J1063,0)</f>
        <v>0</v>
      </c>
      <c r="BG1063" s="245">
        <f>IF(N1063="zákl. přenesená",J1063,0)</f>
        <v>0</v>
      </c>
      <c r="BH1063" s="245">
        <f>IF(N1063="sníž. přenesená",J1063,0)</f>
        <v>0</v>
      </c>
      <c r="BI1063" s="245">
        <f>IF(N1063="nulová",J1063,0)</f>
        <v>0</v>
      </c>
      <c r="BJ1063" s="19" t="s">
        <v>83</v>
      </c>
      <c r="BK1063" s="245">
        <f>ROUND(I1063*H1063,2)</f>
        <v>0</v>
      </c>
      <c r="BL1063" s="19" t="s">
        <v>328</v>
      </c>
      <c r="BM1063" s="244" t="s">
        <v>1420</v>
      </c>
    </row>
    <row r="1064" spans="1:47" s="2" customFormat="1" ht="12">
      <c r="A1064" s="40"/>
      <c r="B1064" s="41"/>
      <c r="C1064" s="42"/>
      <c r="D1064" s="246" t="s">
        <v>330</v>
      </c>
      <c r="E1064" s="42"/>
      <c r="F1064" s="247" t="s">
        <v>1421</v>
      </c>
      <c r="G1064" s="42"/>
      <c r="H1064" s="42"/>
      <c r="I1064" s="150"/>
      <c r="J1064" s="42"/>
      <c r="K1064" s="42"/>
      <c r="L1064" s="46"/>
      <c r="M1064" s="248"/>
      <c r="N1064" s="249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330</v>
      </c>
      <c r="AU1064" s="19" t="s">
        <v>83</v>
      </c>
    </row>
    <row r="1065" spans="1:51" s="13" customFormat="1" ht="12">
      <c r="A1065" s="13"/>
      <c r="B1065" s="250"/>
      <c r="C1065" s="251"/>
      <c r="D1065" s="246" t="s">
        <v>332</v>
      </c>
      <c r="E1065" s="252" t="s">
        <v>237</v>
      </c>
      <c r="F1065" s="253" t="s">
        <v>1422</v>
      </c>
      <c r="G1065" s="251"/>
      <c r="H1065" s="254">
        <v>176.303</v>
      </c>
      <c r="I1065" s="255"/>
      <c r="J1065" s="251"/>
      <c r="K1065" s="251"/>
      <c r="L1065" s="256"/>
      <c r="M1065" s="257"/>
      <c r="N1065" s="258"/>
      <c r="O1065" s="258"/>
      <c r="P1065" s="258"/>
      <c r="Q1065" s="258"/>
      <c r="R1065" s="258"/>
      <c r="S1065" s="258"/>
      <c r="T1065" s="25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0" t="s">
        <v>332</v>
      </c>
      <c r="AU1065" s="260" t="s">
        <v>83</v>
      </c>
      <c r="AV1065" s="13" t="s">
        <v>83</v>
      </c>
      <c r="AW1065" s="13" t="s">
        <v>32</v>
      </c>
      <c r="AX1065" s="13" t="s">
        <v>77</v>
      </c>
      <c r="AY1065" s="260" t="s">
        <v>322</v>
      </c>
    </row>
    <row r="1066" spans="1:65" s="2" customFormat="1" ht="33" customHeight="1">
      <c r="A1066" s="40"/>
      <c r="B1066" s="41"/>
      <c r="C1066" s="233" t="s">
        <v>1423</v>
      </c>
      <c r="D1066" s="233" t="s">
        <v>324</v>
      </c>
      <c r="E1066" s="234" t="s">
        <v>1424</v>
      </c>
      <c r="F1066" s="235" t="s">
        <v>1425</v>
      </c>
      <c r="G1066" s="236" t="s">
        <v>160</v>
      </c>
      <c r="H1066" s="237">
        <v>1</v>
      </c>
      <c r="I1066" s="238"/>
      <c r="J1066" s="239">
        <f>ROUND(I1066*H1066,2)</f>
        <v>0</v>
      </c>
      <c r="K1066" s="235" t="s">
        <v>327</v>
      </c>
      <c r="L1066" s="46"/>
      <c r="M1066" s="240" t="s">
        <v>19</v>
      </c>
      <c r="N1066" s="241" t="s">
        <v>42</v>
      </c>
      <c r="O1066" s="86"/>
      <c r="P1066" s="242">
        <f>O1066*H1066</f>
        <v>0</v>
      </c>
      <c r="Q1066" s="242">
        <v>0</v>
      </c>
      <c r="R1066" s="242">
        <f>Q1066*H1066</f>
        <v>0</v>
      </c>
      <c r="S1066" s="242">
        <v>0</v>
      </c>
      <c r="T1066" s="243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44" t="s">
        <v>328</v>
      </c>
      <c r="AT1066" s="244" t="s">
        <v>324</v>
      </c>
      <c r="AU1066" s="244" t="s">
        <v>83</v>
      </c>
      <c r="AY1066" s="19" t="s">
        <v>322</v>
      </c>
      <c r="BE1066" s="245">
        <f>IF(N1066="základní",J1066,0)</f>
        <v>0</v>
      </c>
      <c r="BF1066" s="245">
        <f>IF(N1066="snížená",J1066,0)</f>
        <v>0</v>
      </c>
      <c r="BG1066" s="245">
        <f>IF(N1066="zákl. přenesená",J1066,0)</f>
        <v>0</v>
      </c>
      <c r="BH1066" s="245">
        <f>IF(N1066="sníž. přenesená",J1066,0)</f>
        <v>0</v>
      </c>
      <c r="BI1066" s="245">
        <f>IF(N1066="nulová",J1066,0)</f>
        <v>0</v>
      </c>
      <c r="BJ1066" s="19" t="s">
        <v>83</v>
      </c>
      <c r="BK1066" s="245">
        <f>ROUND(I1066*H1066,2)</f>
        <v>0</v>
      </c>
      <c r="BL1066" s="19" t="s">
        <v>328</v>
      </c>
      <c r="BM1066" s="244" t="s">
        <v>1426</v>
      </c>
    </row>
    <row r="1067" spans="1:47" s="2" customFormat="1" ht="12">
      <c r="A1067" s="40"/>
      <c r="B1067" s="41"/>
      <c r="C1067" s="42"/>
      <c r="D1067" s="246" t="s">
        <v>330</v>
      </c>
      <c r="E1067" s="42"/>
      <c r="F1067" s="247" t="s">
        <v>1427</v>
      </c>
      <c r="G1067" s="42"/>
      <c r="H1067" s="42"/>
      <c r="I1067" s="150"/>
      <c r="J1067" s="42"/>
      <c r="K1067" s="42"/>
      <c r="L1067" s="46"/>
      <c r="M1067" s="248"/>
      <c r="N1067" s="249"/>
      <c r="O1067" s="86"/>
      <c r="P1067" s="86"/>
      <c r="Q1067" s="86"/>
      <c r="R1067" s="86"/>
      <c r="S1067" s="86"/>
      <c r="T1067" s="87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9" t="s">
        <v>330</v>
      </c>
      <c r="AU1067" s="19" t="s">
        <v>83</v>
      </c>
    </row>
    <row r="1068" spans="1:51" s="13" customFormat="1" ht="12">
      <c r="A1068" s="13"/>
      <c r="B1068" s="250"/>
      <c r="C1068" s="251"/>
      <c r="D1068" s="246" t="s">
        <v>332</v>
      </c>
      <c r="E1068" s="252" t="s">
        <v>289</v>
      </c>
      <c r="F1068" s="253" t="s">
        <v>1428</v>
      </c>
      <c r="G1068" s="251"/>
      <c r="H1068" s="254">
        <v>1</v>
      </c>
      <c r="I1068" s="255"/>
      <c r="J1068" s="251"/>
      <c r="K1068" s="251"/>
      <c r="L1068" s="256"/>
      <c r="M1068" s="257"/>
      <c r="N1068" s="258"/>
      <c r="O1068" s="258"/>
      <c r="P1068" s="258"/>
      <c r="Q1068" s="258"/>
      <c r="R1068" s="258"/>
      <c r="S1068" s="258"/>
      <c r="T1068" s="25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60" t="s">
        <v>332</v>
      </c>
      <c r="AU1068" s="260" t="s">
        <v>83</v>
      </c>
      <c r="AV1068" s="13" t="s">
        <v>83</v>
      </c>
      <c r="AW1068" s="13" t="s">
        <v>32</v>
      </c>
      <c r="AX1068" s="13" t="s">
        <v>77</v>
      </c>
      <c r="AY1068" s="260" t="s">
        <v>322</v>
      </c>
    </row>
    <row r="1069" spans="1:65" s="2" customFormat="1" ht="21.75" customHeight="1">
      <c r="A1069" s="40"/>
      <c r="B1069" s="41"/>
      <c r="C1069" s="233" t="s">
        <v>1429</v>
      </c>
      <c r="D1069" s="233" t="s">
        <v>324</v>
      </c>
      <c r="E1069" s="234" t="s">
        <v>1430</v>
      </c>
      <c r="F1069" s="235" t="s">
        <v>1431</v>
      </c>
      <c r="G1069" s="236" t="s">
        <v>160</v>
      </c>
      <c r="H1069" s="237">
        <v>174.486</v>
      </c>
      <c r="I1069" s="238"/>
      <c r="J1069" s="239">
        <f>ROUND(I1069*H1069,2)</f>
        <v>0</v>
      </c>
      <c r="K1069" s="235" t="s">
        <v>327</v>
      </c>
      <c r="L1069" s="46"/>
      <c r="M1069" s="240" t="s">
        <v>19</v>
      </c>
      <c r="N1069" s="241" t="s">
        <v>42</v>
      </c>
      <c r="O1069" s="86"/>
      <c r="P1069" s="242">
        <f>O1069*H1069</f>
        <v>0</v>
      </c>
      <c r="Q1069" s="242">
        <v>0</v>
      </c>
      <c r="R1069" s="242">
        <f>Q1069*H1069</f>
        <v>0</v>
      </c>
      <c r="S1069" s="242">
        <v>0</v>
      </c>
      <c r="T1069" s="243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44" t="s">
        <v>328</v>
      </c>
      <c r="AT1069" s="244" t="s">
        <v>324</v>
      </c>
      <c r="AU1069" s="244" t="s">
        <v>83</v>
      </c>
      <c r="AY1069" s="19" t="s">
        <v>322</v>
      </c>
      <c r="BE1069" s="245">
        <f>IF(N1069="základní",J1069,0)</f>
        <v>0</v>
      </c>
      <c r="BF1069" s="245">
        <f>IF(N1069="snížená",J1069,0)</f>
        <v>0</v>
      </c>
      <c r="BG1069" s="245">
        <f>IF(N1069="zákl. přenesená",J1069,0)</f>
        <v>0</v>
      </c>
      <c r="BH1069" s="245">
        <f>IF(N1069="sníž. přenesená",J1069,0)</f>
        <v>0</v>
      </c>
      <c r="BI1069" s="245">
        <f>IF(N1069="nulová",J1069,0)</f>
        <v>0</v>
      </c>
      <c r="BJ1069" s="19" t="s">
        <v>83</v>
      </c>
      <c r="BK1069" s="245">
        <f>ROUND(I1069*H1069,2)</f>
        <v>0</v>
      </c>
      <c r="BL1069" s="19" t="s">
        <v>328</v>
      </c>
      <c r="BM1069" s="244" t="s">
        <v>1432</v>
      </c>
    </row>
    <row r="1070" spans="1:47" s="2" customFormat="1" ht="12">
      <c r="A1070" s="40"/>
      <c r="B1070" s="41"/>
      <c r="C1070" s="42"/>
      <c r="D1070" s="246" t="s">
        <v>330</v>
      </c>
      <c r="E1070" s="42"/>
      <c r="F1070" s="247" t="s">
        <v>1433</v>
      </c>
      <c r="G1070" s="42"/>
      <c r="H1070" s="42"/>
      <c r="I1070" s="150"/>
      <c r="J1070" s="42"/>
      <c r="K1070" s="42"/>
      <c r="L1070" s="46"/>
      <c r="M1070" s="248"/>
      <c r="N1070" s="249"/>
      <c r="O1070" s="86"/>
      <c r="P1070" s="86"/>
      <c r="Q1070" s="86"/>
      <c r="R1070" s="86"/>
      <c r="S1070" s="86"/>
      <c r="T1070" s="87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T1070" s="19" t="s">
        <v>330</v>
      </c>
      <c r="AU1070" s="19" t="s">
        <v>83</v>
      </c>
    </row>
    <row r="1071" spans="1:51" s="13" customFormat="1" ht="12">
      <c r="A1071" s="13"/>
      <c r="B1071" s="250"/>
      <c r="C1071" s="251"/>
      <c r="D1071" s="246" t="s">
        <v>332</v>
      </c>
      <c r="E1071" s="252" t="s">
        <v>19</v>
      </c>
      <c r="F1071" s="253" t="s">
        <v>1434</v>
      </c>
      <c r="G1071" s="251"/>
      <c r="H1071" s="254">
        <v>174.486</v>
      </c>
      <c r="I1071" s="255"/>
      <c r="J1071" s="251"/>
      <c r="K1071" s="251"/>
      <c r="L1071" s="256"/>
      <c r="M1071" s="257"/>
      <c r="N1071" s="258"/>
      <c r="O1071" s="258"/>
      <c r="P1071" s="258"/>
      <c r="Q1071" s="258"/>
      <c r="R1071" s="258"/>
      <c r="S1071" s="258"/>
      <c r="T1071" s="259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0" t="s">
        <v>332</v>
      </c>
      <c r="AU1071" s="260" t="s">
        <v>83</v>
      </c>
      <c r="AV1071" s="13" t="s">
        <v>83</v>
      </c>
      <c r="AW1071" s="13" t="s">
        <v>32</v>
      </c>
      <c r="AX1071" s="13" t="s">
        <v>77</v>
      </c>
      <c r="AY1071" s="260" t="s">
        <v>322</v>
      </c>
    </row>
    <row r="1072" spans="1:65" s="2" customFormat="1" ht="21.75" customHeight="1">
      <c r="A1072" s="40"/>
      <c r="B1072" s="41"/>
      <c r="C1072" s="233" t="s">
        <v>1435</v>
      </c>
      <c r="D1072" s="233" t="s">
        <v>324</v>
      </c>
      <c r="E1072" s="234" t="s">
        <v>1436</v>
      </c>
      <c r="F1072" s="235" t="s">
        <v>1437</v>
      </c>
      <c r="G1072" s="236" t="s">
        <v>160</v>
      </c>
      <c r="H1072" s="237">
        <v>53.785</v>
      </c>
      <c r="I1072" s="238"/>
      <c r="J1072" s="239">
        <f>ROUND(I1072*H1072,2)</f>
        <v>0</v>
      </c>
      <c r="K1072" s="235" t="s">
        <v>327</v>
      </c>
      <c r="L1072" s="46"/>
      <c r="M1072" s="240" t="s">
        <v>19</v>
      </c>
      <c r="N1072" s="241" t="s">
        <v>42</v>
      </c>
      <c r="O1072" s="86"/>
      <c r="P1072" s="242">
        <f>O1072*H1072</f>
        <v>0</v>
      </c>
      <c r="Q1072" s="242">
        <v>0</v>
      </c>
      <c r="R1072" s="242">
        <f>Q1072*H1072</f>
        <v>0</v>
      </c>
      <c r="S1072" s="242">
        <v>0</v>
      </c>
      <c r="T1072" s="243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44" t="s">
        <v>328</v>
      </c>
      <c r="AT1072" s="244" t="s">
        <v>324</v>
      </c>
      <c r="AU1072" s="244" t="s">
        <v>83</v>
      </c>
      <c r="AY1072" s="19" t="s">
        <v>322</v>
      </c>
      <c r="BE1072" s="245">
        <f>IF(N1072="základní",J1072,0)</f>
        <v>0</v>
      </c>
      <c r="BF1072" s="245">
        <f>IF(N1072="snížená",J1072,0)</f>
        <v>0</v>
      </c>
      <c r="BG1072" s="245">
        <f>IF(N1072="zákl. přenesená",J1072,0)</f>
        <v>0</v>
      </c>
      <c r="BH1072" s="245">
        <f>IF(N1072="sníž. přenesená",J1072,0)</f>
        <v>0</v>
      </c>
      <c r="BI1072" s="245">
        <f>IF(N1072="nulová",J1072,0)</f>
        <v>0</v>
      </c>
      <c r="BJ1072" s="19" t="s">
        <v>83</v>
      </c>
      <c r="BK1072" s="245">
        <f>ROUND(I1072*H1072,2)</f>
        <v>0</v>
      </c>
      <c r="BL1072" s="19" t="s">
        <v>328</v>
      </c>
      <c r="BM1072" s="244" t="s">
        <v>1438</v>
      </c>
    </row>
    <row r="1073" spans="1:47" s="2" customFormat="1" ht="12">
      <c r="A1073" s="40"/>
      <c r="B1073" s="41"/>
      <c r="C1073" s="42"/>
      <c r="D1073" s="246" t="s">
        <v>330</v>
      </c>
      <c r="E1073" s="42"/>
      <c r="F1073" s="247" t="s">
        <v>1439</v>
      </c>
      <c r="G1073" s="42"/>
      <c r="H1073" s="42"/>
      <c r="I1073" s="150"/>
      <c r="J1073" s="42"/>
      <c r="K1073" s="42"/>
      <c r="L1073" s="46"/>
      <c r="M1073" s="248"/>
      <c r="N1073" s="249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330</v>
      </c>
      <c r="AU1073" s="19" t="s">
        <v>83</v>
      </c>
    </row>
    <row r="1074" spans="1:51" s="13" customFormat="1" ht="12">
      <c r="A1074" s="13"/>
      <c r="B1074" s="250"/>
      <c r="C1074" s="251"/>
      <c r="D1074" s="246" t="s">
        <v>332</v>
      </c>
      <c r="E1074" s="252" t="s">
        <v>19</v>
      </c>
      <c r="F1074" s="253" t="s">
        <v>1440</v>
      </c>
      <c r="G1074" s="251"/>
      <c r="H1074" s="254">
        <v>0.051</v>
      </c>
      <c r="I1074" s="255"/>
      <c r="J1074" s="251"/>
      <c r="K1074" s="251"/>
      <c r="L1074" s="256"/>
      <c r="M1074" s="257"/>
      <c r="N1074" s="258"/>
      <c r="O1074" s="258"/>
      <c r="P1074" s="258"/>
      <c r="Q1074" s="258"/>
      <c r="R1074" s="258"/>
      <c r="S1074" s="258"/>
      <c r="T1074" s="259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0" t="s">
        <v>332</v>
      </c>
      <c r="AU1074" s="260" t="s">
        <v>83</v>
      </c>
      <c r="AV1074" s="13" t="s">
        <v>83</v>
      </c>
      <c r="AW1074" s="13" t="s">
        <v>32</v>
      </c>
      <c r="AX1074" s="13" t="s">
        <v>70</v>
      </c>
      <c r="AY1074" s="260" t="s">
        <v>322</v>
      </c>
    </row>
    <row r="1075" spans="1:51" s="13" customFormat="1" ht="12">
      <c r="A1075" s="13"/>
      <c r="B1075" s="250"/>
      <c r="C1075" s="251"/>
      <c r="D1075" s="246" t="s">
        <v>332</v>
      </c>
      <c r="E1075" s="252" t="s">
        <v>19</v>
      </c>
      <c r="F1075" s="253" t="s">
        <v>1441</v>
      </c>
      <c r="G1075" s="251"/>
      <c r="H1075" s="254">
        <v>3.72</v>
      </c>
      <c r="I1075" s="255"/>
      <c r="J1075" s="251"/>
      <c r="K1075" s="251"/>
      <c r="L1075" s="256"/>
      <c r="M1075" s="257"/>
      <c r="N1075" s="258"/>
      <c r="O1075" s="258"/>
      <c r="P1075" s="258"/>
      <c r="Q1075" s="258"/>
      <c r="R1075" s="258"/>
      <c r="S1075" s="258"/>
      <c r="T1075" s="259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60" t="s">
        <v>332</v>
      </c>
      <c r="AU1075" s="260" t="s">
        <v>83</v>
      </c>
      <c r="AV1075" s="13" t="s">
        <v>83</v>
      </c>
      <c r="AW1075" s="13" t="s">
        <v>32</v>
      </c>
      <c r="AX1075" s="13" t="s">
        <v>70</v>
      </c>
      <c r="AY1075" s="260" t="s">
        <v>322</v>
      </c>
    </row>
    <row r="1076" spans="1:51" s="13" customFormat="1" ht="12">
      <c r="A1076" s="13"/>
      <c r="B1076" s="250"/>
      <c r="C1076" s="251"/>
      <c r="D1076" s="246" t="s">
        <v>332</v>
      </c>
      <c r="E1076" s="252" t="s">
        <v>19</v>
      </c>
      <c r="F1076" s="253" t="s">
        <v>1442</v>
      </c>
      <c r="G1076" s="251"/>
      <c r="H1076" s="254">
        <v>3.362</v>
      </c>
      <c r="I1076" s="255"/>
      <c r="J1076" s="251"/>
      <c r="K1076" s="251"/>
      <c r="L1076" s="256"/>
      <c r="M1076" s="257"/>
      <c r="N1076" s="258"/>
      <c r="O1076" s="258"/>
      <c r="P1076" s="258"/>
      <c r="Q1076" s="258"/>
      <c r="R1076" s="258"/>
      <c r="S1076" s="258"/>
      <c r="T1076" s="259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60" t="s">
        <v>332</v>
      </c>
      <c r="AU1076" s="260" t="s">
        <v>83</v>
      </c>
      <c r="AV1076" s="13" t="s">
        <v>83</v>
      </c>
      <c r="AW1076" s="13" t="s">
        <v>32</v>
      </c>
      <c r="AX1076" s="13" t="s">
        <v>70</v>
      </c>
      <c r="AY1076" s="260" t="s">
        <v>322</v>
      </c>
    </row>
    <row r="1077" spans="1:51" s="13" customFormat="1" ht="12">
      <c r="A1077" s="13"/>
      <c r="B1077" s="250"/>
      <c r="C1077" s="251"/>
      <c r="D1077" s="246" t="s">
        <v>332</v>
      </c>
      <c r="E1077" s="252" t="s">
        <v>19</v>
      </c>
      <c r="F1077" s="253" t="s">
        <v>1443</v>
      </c>
      <c r="G1077" s="251"/>
      <c r="H1077" s="254">
        <v>0.742</v>
      </c>
      <c r="I1077" s="255"/>
      <c r="J1077" s="251"/>
      <c r="K1077" s="251"/>
      <c r="L1077" s="256"/>
      <c r="M1077" s="257"/>
      <c r="N1077" s="258"/>
      <c r="O1077" s="258"/>
      <c r="P1077" s="258"/>
      <c r="Q1077" s="258"/>
      <c r="R1077" s="258"/>
      <c r="S1077" s="258"/>
      <c r="T1077" s="25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0" t="s">
        <v>332</v>
      </c>
      <c r="AU1077" s="260" t="s">
        <v>83</v>
      </c>
      <c r="AV1077" s="13" t="s">
        <v>83</v>
      </c>
      <c r="AW1077" s="13" t="s">
        <v>32</v>
      </c>
      <c r="AX1077" s="13" t="s">
        <v>70</v>
      </c>
      <c r="AY1077" s="260" t="s">
        <v>322</v>
      </c>
    </row>
    <row r="1078" spans="1:51" s="13" customFormat="1" ht="12">
      <c r="A1078" s="13"/>
      <c r="B1078" s="250"/>
      <c r="C1078" s="251"/>
      <c r="D1078" s="246" t="s">
        <v>332</v>
      </c>
      <c r="E1078" s="252" t="s">
        <v>19</v>
      </c>
      <c r="F1078" s="253" t="s">
        <v>1444</v>
      </c>
      <c r="G1078" s="251"/>
      <c r="H1078" s="254">
        <v>0.602</v>
      </c>
      <c r="I1078" s="255"/>
      <c r="J1078" s="251"/>
      <c r="K1078" s="251"/>
      <c r="L1078" s="256"/>
      <c r="M1078" s="257"/>
      <c r="N1078" s="258"/>
      <c r="O1078" s="258"/>
      <c r="P1078" s="258"/>
      <c r="Q1078" s="258"/>
      <c r="R1078" s="258"/>
      <c r="S1078" s="258"/>
      <c r="T1078" s="259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0" t="s">
        <v>332</v>
      </c>
      <c r="AU1078" s="260" t="s">
        <v>83</v>
      </c>
      <c r="AV1078" s="13" t="s">
        <v>83</v>
      </c>
      <c r="AW1078" s="13" t="s">
        <v>32</v>
      </c>
      <c r="AX1078" s="13" t="s">
        <v>70</v>
      </c>
      <c r="AY1078" s="260" t="s">
        <v>322</v>
      </c>
    </row>
    <row r="1079" spans="1:51" s="13" customFormat="1" ht="12">
      <c r="A1079" s="13"/>
      <c r="B1079" s="250"/>
      <c r="C1079" s="251"/>
      <c r="D1079" s="246" t="s">
        <v>332</v>
      </c>
      <c r="E1079" s="252" t="s">
        <v>19</v>
      </c>
      <c r="F1079" s="253" t="s">
        <v>1445</v>
      </c>
      <c r="G1079" s="251"/>
      <c r="H1079" s="254">
        <v>2.784</v>
      </c>
      <c r="I1079" s="255"/>
      <c r="J1079" s="251"/>
      <c r="K1079" s="251"/>
      <c r="L1079" s="256"/>
      <c r="M1079" s="257"/>
      <c r="N1079" s="258"/>
      <c r="O1079" s="258"/>
      <c r="P1079" s="258"/>
      <c r="Q1079" s="258"/>
      <c r="R1079" s="258"/>
      <c r="S1079" s="258"/>
      <c r="T1079" s="25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0" t="s">
        <v>332</v>
      </c>
      <c r="AU1079" s="260" t="s">
        <v>83</v>
      </c>
      <c r="AV1079" s="13" t="s">
        <v>83</v>
      </c>
      <c r="AW1079" s="13" t="s">
        <v>32</v>
      </c>
      <c r="AX1079" s="13" t="s">
        <v>70</v>
      </c>
      <c r="AY1079" s="260" t="s">
        <v>322</v>
      </c>
    </row>
    <row r="1080" spans="1:51" s="13" customFormat="1" ht="12">
      <c r="A1080" s="13"/>
      <c r="B1080" s="250"/>
      <c r="C1080" s="251"/>
      <c r="D1080" s="246" t="s">
        <v>332</v>
      </c>
      <c r="E1080" s="252" t="s">
        <v>19</v>
      </c>
      <c r="F1080" s="253" t="s">
        <v>1446</v>
      </c>
      <c r="G1080" s="251"/>
      <c r="H1080" s="254">
        <v>0.25</v>
      </c>
      <c r="I1080" s="255"/>
      <c r="J1080" s="251"/>
      <c r="K1080" s="251"/>
      <c r="L1080" s="256"/>
      <c r="M1080" s="257"/>
      <c r="N1080" s="258"/>
      <c r="O1080" s="258"/>
      <c r="P1080" s="258"/>
      <c r="Q1080" s="258"/>
      <c r="R1080" s="258"/>
      <c r="S1080" s="258"/>
      <c r="T1080" s="259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0" t="s">
        <v>332</v>
      </c>
      <c r="AU1080" s="260" t="s">
        <v>83</v>
      </c>
      <c r="AV1080" s="13" t="s">
        <v>83</v>
      </c>
      <c r="AW1080" s="13" t="s">
        <v>32</v>
      </c>
      <c r="AX1080" s="13" t="s">
        <v>70</v>
      </c>
      <c r="AY1080" s="260" t="s">
        <v>322</v>
      </c>
    </row>
    <row r="1081" spans="1:51" s="13" customFormat="1" ht="12">
      <c r="A1081" s="13"/>
      <c r="B1081" s="250"/>
      <c r="C1081" s="251"/>
      <c r="D1081" s="246" t="s">
        <v>332</v>
      </c>
      <c r="E1081" s="252" t="s">
        <v>19</v>
      </c>
      <c r="F1081" s="253" t="s">
        <v>1447</v>
      </c>
      <c r="G1081" s="251"/>
      <c r="H1081" s="254">
        <v>1.35</v>
      </c>
      <c r="I1081" s="255"/>
      <c r="J1081" s="251"/>
      <c r="K1081" s="251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0" t="s">
        <v>332</v>
      </c>
      <c r="AU1081" s="260" t="s">
        <v>83</v>
      </c>
      <c r="AV1081" s="13" t="s">
        <v>83</v>
      </c>
      <c r="AW1081" s="13" t="s">
        <v>32</v>
      </c>
      <c r="AX1081" s="13" t="s">
        <v>70</v>
      </c>
      <c r="AY1081" s="260" t="s">
        <v>322</v>
      </c>
    </row>
    <row r="1082" spans="1:51" s="13" customFormat="1" ht="12">
      <c r="A1082" s="13"/>
      <c r="B1082" s="250"/>
      <c r="C1082" s="251"/>
      <c r="D1082" s="246" t="s">
        <v>332</v>
      </c>
      <c r="E1082" s="252" t="s">
        <v>19</v>
      </c>
      <c r="F1082" s="253" t="s">
        <v>1448</v>
      </c>
      <c r="G1082" s="251"/>
      <c r="H1082" s="254">
        <v>9.301</v>
      </c>
      <c r="I1082" s="255"/>
      <c r="J1082" s="251"/>
      <c r="K1082" s="251"/>
      <c r="L1082" s="256"/>
      <c r="M1082" s="257"/>
      <c r="N1082" s="258"/>
      <c r="O1082" s="258"/>
      <c r="P1082" s="258"/>
      <c r="Q1082" s="258"/>
      <c r="R1082" s="258"/>
      <c r="S1082" s="258"/>
      <c r="T1082" s="259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0" t="s">
        <v>332</v>
      </c>
      <c r="AU1082" s="260" t="s">
        <v>83</v>
      </c>
      <c r="AV1082" s="13" t="s">
        <v>83</v>
      </c>
      <c r="AW1082" s="13" t="s">
        <v>32</v>
      </c>
      <c r="AX1082" s="13" t="s">
        <v>70</v>
      </c>
      <c r="AY1082" s="260" t="s">
        <v>322</v>
      </c>
    </row>
    <row r="1083" spans="1:51" s="13" customFormat="1" ht="12">
      <c r="A1083" s="13"/>
      <c r="B1083" s="250"/>
      <c r="C1083" s="251"/>
      <c r="D1083" s="246" t="s">
        <v>332</v>
      </c>
      <c r="E1083" s="252" t="s">
        <v>19</v>
      </c>
      <c r="F1083" s="253" t="s">
        <v>1449</v>
      </c>
      <c r="G1083" s="251"/>
      <c r="H1083" s="254">
        <v>9.048</v>
      </c>
      <c r="I1083" s="255"/>
      <c r="J1083" s="251"/>
      <c r="K1083" s="251"/>
      <c r="L1083" s="256"/>
      <c r="M1083" s="257"/>
      <c r="N1083" s="258"/>
      <c r="O1083" s="258"/>
      <c r="P1083" s="258"/>
      <c r="Q1083" s="258"/>
      <c r="R1083" s="258"/>
      <c r="S1083" s="258"/>
      <c r="T1083" s="25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0" t="s">
        <v>332</v>
      </c>
      <c r="AU1083" s="260" t="s">
        <v>83</v>
      </c>
      <c r="AV1083" s="13" t="s">
        <v>83</v>
      </c>
      <c r="AW1083" s="13" t="s">
        <v>32</v>
      </c>
      <c r="AX1083" s="13" t="s">
        <v>70</v>
      </c>
      <c r="AY1083" s="260" t="s">
        <v>322</v>
      </c>
    </row>
    <row r="1084" spans="1:51" s="13" customFormat="1" ht="12">
      <c r="A1084" s="13"/>
      <c r="B1084" s="250"/>
      <c r="C1084" s="251"/>
      <c r="D1084" s="246" t="s">
        <v>332</v>
      </c>
      <c r="E1084" s="252" t="s">
        <v>19</v>
      </c>
      <c r="F1084" s="253" t="s">
        <v>1450</v>
      </c>
      <c r="G1084" s="251"/>
      <c r="H1084" s="254">
        <v>5.427</v>
      </c>
      <c r="I1084" s="255"/>
      <c r="J1084" s="251"/>
      <c r="K1084" s="251"/>
      <c r="L1084" s="256"/>
      <c r="M1084" s="257"/>
      <c r="N1084" s="258"/>
      <c r="O1084" s="258"/>
      <c r="P1084" s="258"/>
      <c r="Q1084" s="258"/>
      <c r="R1084" s="258"/>
      <c r="S1084" s="258"/>
      <c r="T1084" s="259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0" t="s">
        <v>332</v>
      </c>
      <c r="AU1084" s="260" t="s">
        <v>83</v>
      </c>
      <c r="AV1084" s="13" t="s">
        <v>83</v>
      </c>
      <c r="AW1084" s="13" t="s">
        <v>32</v>
      </c>
      <c r="AX1084" s="13" t="s">
        <v>70</v>
      </c>
      <c r="AY1084" s="260" t="s">
        <v>322</v>
      </c>
    </row>
    <row r="1085" spans="1:51" s="13" customFormat="1" ht="12">
      <c r="A1085" s="13"/>
      <c r="B1085" s="250"/>
      <c r="C1085" s="251"/>
      <c r="D1085" s="246" t="s">
        <v>332</v>
      </c>
      <c r="E1085" s="252" t="s">
        <v>19</v>
      </c>
      <c r="F1085" s="253" t="s">
        <v>1451</v>
      </c>
      <c r="G1085" s="251"/>
      <c r="H1085" s="254">
        <v>10.398</v>
      </c>
      <c r="I1085" s="255"/>
      <c r="J1085" s="251"/>
      <c r="K1085" s="251"/>
      <c r="L1085" s="256"/>
      <c r="M1085" s="257"/>
      <c r="N1085" s="258"/>
      <c r="O1085" s="258"/>
      <c r="P1085" s="258"/>
      <c r="Q1085" s="258"/>
      <c r="R1085" s="258"/>
      <c r="S1085" s="258"/>
      <c r="T1085" s="25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0" t="s">
        <v>332</v>
      </c>
      <c r="AU1085" s="260" t="s">
        <v>83</v>
      </c>
      <c r="AV1085" s="13" t="s">
        <v>83</v>
      </c>
      <c r="AW1085" s="13" t="s">
        <v>32</v>
      </c>
      <c r="AX1085" s="13" t="s">
        <v>70</v>
      </c>
      <c r="AY1085" s="260" t="s">
        <v>322</v>
      </c>
    </row>
    <row r="1086" spans="1:51" s="13" customFormat="1" ht="12">
      <c r="A1086" s="13"/>
      <c r="B1086" s="250"/>
      <c r="C1086" s="251"/>
      <c r="D1086" s="246" t="s">
        <v>332</v>
      </c>
      <c r="E1086" s="252" t="s">
        <v>19</v>
      </c>
      <c r="F1086" s="253" t="s">
        <v>1452</v>
      </c>
      <c r="G1086" s="251"/>
      <c r="H1086" s="254">
        <v>6.75</v>
      </c>
      <c r="I1086" s="255"/>
      <c r="J1086" s="251"/>
      <c r="K1086" s="251"/>
      <c r="L1086" s="256"/>
      <c r="M1086" s="257"/>
      <c r="N1086" s="258"/>
      <c r="O1086" s="258"/>
      <c r="P1086" s="258"/>
      <c r="Q1086" s="258"/>
      <c r="R1086" s="258"/>
      <c r="S1086" s="258"/>
      <c r="T1086" s="259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0" t="s">
        <v>332</v>
      </c>
      <c r="AU1086" s="260" t="s">
        <v>83</v>
      </c>
      <c r="AV1086" s="13" t="s">
        <v>83</v>
      </c>
      <c r="AW1086" s="13" t="s">
        <v>32</v>
      </c>
      <c r="AX1086" s="13" t="s">
        <v>70</v>
      </c>
      <c r="AY1086" s="260" t="s">
        <v>322</v>
      </c>
    </row>
    <row r="1087" spans="1:51" s="14" customFormat="1" ht="12">
      <c r="A1087" s="14"/>
      <c r="B1087" s="261"/>
      <c r="C1087" s="262"/>
      <c r="D1087" s="246" t="s">
        <v>332</v>
      </c>
      <c r="E1087" s="263" t="s">
        <v>159</v>
      </c>
      <c r="F1087" s="264" t="s">
        <v>336</v>
      </c>
      <c r="G1087" s="262"/>
      <c r="H1087" s="265">
        <v>53.785</v>
      </c>
      <c r="I1087" s="266"/>
      <c r="J1087" s="262"/>
      <c r="K1087" s="262"/>
      <c r="L1087" s="267"/>
      <c r="M1087" s="268"/>
      <c r="N1087" s="269"/>
      <c r="O1087" s="269"/>
      <c r="P1087" s="269"/>
      <c r="Q1087" s="269"/>
      <c r="R1087" s="269"/>
      <c r="S1087" s="269"/>
      <c r="T1087" s="270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71" t="s">
        <v>332</v>
      </c>
      <c r="AU1087" s="271" t="s">
        <v>83</v>
      </c>
      <c r="AV1087" s="14" t="s">
        <v>328</v>
      </c>
      <c r="AW1087" s="14" t="s">
        <v>32</v>
      </c>
      <c r="AX1087" s="14" t="s">
        <v>77</v>
      </c>
      <c r="AY1087" s="271" t="s">
        <v>322</v>
      </c>
    </row>
    <row r="1088" spans="1:65" s="2" customFormat="1" ht="21.75" customHeight="1">
      <c r="A1088" s="40"/>
      <c r="B1088" s="41"/>
      <c r="C1088" s="233" t="s">
        <v>1453</v>
      </c>
      <c r="D1088" s="233" t="s">
        <v>324</v>
      </c>
      <c r="E1088" s="234" t="s">
        <v>1454</v>
      </c>
      <c r="F1088" s="235" t="s">
        <v>1455</v>
      </c>
      <c r="G1088" s="236" t="s">
        <v>160</v>
      </c>
      <c r="H1088" s="237">
        <v>21.95</v>
      </c>
      <c r="I1088" s="238"/>
      <c r="J1088" s="239">
        <f>ROUND(I1088*H1088,2)</f>
        <v>0</v>
      </c>
      <c r="K1088" s="235" t="s">
        <v>327</v>
      </c>
      <c r="L1088" s="46"/>
      <c r="M1088" s="240" t="s">
        <v>19</v>
      </c>
      <c r="N1088" s="241" t="s">
        <v>42</v>
      </c>
      <c r="O1088" s="86"/>
      <c r="P1088" s="242">
        <f>O1088*H1088</f>
        <v>0</v>
      </c>
      <c r="Q1088" s="242">
        <v>0</v>
      </c>
      <c r="R1088" s="242">
        <f>Q1088*H1088</f>
        <v>0</v>
      </c>
      <c r="S1088" s="242">
        <v>0</v>
      </c>
      <c r="T1088" s="243">
        <f>S1088*H1088</f>
        <v>0</v>
      </c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R1088" s="244" t="s">
        <v>328</v>
      </c>
      <c r="AT1088" s="244" t="s">
        <v>324</v>
      </c>
      <c r="AU1088" s="244" t="s">
        <v>83</v>
      </c>
      <c r="AY1088" s="19" t="s">
        <v>322</v>
      </c>
      <c r="BE1088" s="245">
        <f>IF(N1088="základní",J1088,0)</f>
        <v>0</v>
      </c>
      <c r="BF1088" s="245">
        <f>IF(N1088="snížená",J1088,0)</f>
        <v>0</v>
      </c>
      <c r="BG1088" s="245">
        <f>IF(N1088="zákl. přenesená",J1088,0)</f>
        <v>0</v>
      </c>
      <c r="BH1088" s="245">
        <f>IF(N1088="sníž. přenesená",J1088,0)</f>
        <v>0</v>
      </c>
      <c r="BI1088" s="245">
        <f>IF(N1088="nulová",J1088,0)</f>
        <v>0</v>
      </c>
      <c r="BJ1088" s="19" t="s">
        <v>83</v>
      </c>
      <c r="BK1088" s="245">
        <f>ROUND(I1088*H1088,2)</f>
        <v>0</v>
      </c>
      <c r="BL1088" s="19" t="s">
        <v>328</v>
      </c>
      <c r="BM1088" s="244" t="s">
        <v>1456</v>
      </c>
    </row>
    <row r="1089" spans="1:47" s="2" customFormat="1" ht="12">
      <c r="A1089" s="40"/>
      <c r="B1089" s="41"/>
      <c r="C1089" s="42"/>
      <c r="D1089" s="246" t="s">
        <v>330</v>
      </c>
      <c r="E1089" s="42"/>
      <c r="F1089" s="247" t="s">
        <v>1457</v>
      </c>
      <c r="G1089" s="42"/>
      <c r="H1089" s="42"/>
      <c r="I1089" s="150"/>
      <c r="J1089" s="42"/>
      <c r="K1089" s="42"/>
      <c r="L1089" s="46"/>
      <c r="M1089" s="248"/>
      <c r="N1089" s="249"/>
      <c r="O1089" s="86"/>
      <c r="P1089" s="86"/>
      <c r="Q1089" s="86"/>
      <c r="R1089" s="86"/>
      <c r="S1089" s="86"/>
      <c r="T1089" s="87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9" t="s">
        <v>330</v>
      </c>
      <c r="AU1089" s="19" t="s">
        <v>83</v>
      </c>
    </row>
    <row r="1090" spans="1:51" s="13" customFormat="1" ht="12">
      <c r="A1090" s="13"/>
      <c r="B1090" s="250"/>
      <c r="C1090" s="251"/>
      <c r="D1090" s="246" t="s">
        <v>332</v>
      </c>
      <c r="E1090" s="252" t="s">
        <v>19</v>
      </c>
      <c r="F1090" s="253" t="s">
        <v>1458</v>
      </c>
      <c r="G1090" s="251"/>
      <c r="H1090" s="254">
        <v>1.95</v>
      </c>
      <c r="I1090" s="255"/>
      <c r="J1090" s="251"/>
      <c r="K1090" s="251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60" t="s">
        <v>332</v>
      </c>
      <c r="AU1090" s="260" t="s">
        <v>83</v>
      </c>
      <c r="AV1090" s="13" t="s">
        <v>83</v>
      </c>
      <c r="AW1090" s="13" t="s">
        <v>32</v>
      </c>
      <c r="AX1090" s="13" t="s">
        <v>70</v>
      </c>
      <c r="AY1090" s="260" t="s">
        <v>322</v>
      </c>
    </row>
    <row r="1091" spans="1:51" s="13" customFormat="1" ht="12">
      <c r="A1091" s="13"/>
      <c r="B1091" s="250"/>
      <c r="C1091" s="251"/>
      <c r="D1091" s="246" t="s">
        <v>332</v>
      </c>
      <c r="E1091" s="252" t="s">
        <v>19</v>
      </c>
      <c r="F1091" s="253" t="s">
        <v>1459</v>
      </c>
      <c r="G1091" s="251"/>
      <c r="H1091" s="254">
        <v>20</v>
      </c>
      <c r="I1091" s="255"/>
      <c r="J1091" s="251"/>
      <c r="K1091" s="251"/>
      <c r="L1091" s="256"/>
      <c r="M1091" s="257"/>
      <c r="N1091" s="258"/>
      <c r="O1091" s="258"/>
      <c r="P1091" s="258"/>
      <c r="Q1091" s="258"/>
      <c r="R1091" s="258"/>
      <c r="S1091" s="258"/>
      <c r="T1091" s="259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0" t="s">
        <v>332</v>
      </c>
      <c r="AU1091" s="260" t="s">
        <v>83</v>
      </c>
      <c r="AV1091" s="13" t="s">
        <v>83</v>
      </c>
      <c r="AW1091" s="13" t="s">
        <v>32</v>
      </c>
      <c r="AX1091" s="13" t="s">
        <v>70</v>
      </c>
      <c r="AY1091" s="260" t="s">
        <v>322</v>
      </c>
    </row>
    <row r="1092" spans="1:51" s="14" customFormat="1" ht="12">
      <c r="A1092" s="14"/>
      <c r="B1092" s="261"/>
      <c r="C1092" s="262"/>
      <c r="D1092" s="246" t="s">
        <v>332</v>
      </c>
      <c r="E1092" s="263" t="s">
        <v>245</v>
      </c>
      <c r="F1092" s="264" t="s">
        <v>336</v>
      </c>
      <c r="G1092" s="262"/>
      <c r="H1092" s="265">
        <v>21.95</v>
      </c>
      <c r="I1092" s="266"/>
      <c r="J1092" s="262"/>
      <c r="K1092" s="262"/>
      <c r="L1092" s="267"/>
      <c r="M1092" s="268"/>
      <c r="N1092" s="269"/>
      <c r="O1092" s="269"/>
      <c r="P1092" s="269"/>
      <c r="Q1092" s="269"/>
      <c r="R1092" s="269"/>
      <c r="S1092" s="269"/>
      <c r="T1092" s="27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1" t="s">
        <v>332</v>
      </c>
      <c r="AU1092" s="271" t="s">
        <v>83</v>
      </c>
      <c r="AV1092" s="14" t="s">
        <v>328</v>
      </c>
      <c r="AW1092" s="14" t="s">
        <v>32</v>
      </c>
      <c r="AX1092" s="14" t="s">
        <v>77</v>
      </c>
      <c r="AY1092" s="271" t="s">
        <v>322</v>
      </c>
    </row>
    <row r="1093" spans="1:63" s="12" customFormat="1" ht="22.8" customHeight="1">
      <c r="A1093" s="12"/>
      <c r="B1093" s="217"/>
      <c r="C1093" s="218"/>
      <c r="D1093" s="219" t="s">
        <v>69</v>
      </c>
      <c r="E1093" s="231" t="s">
        <v>1460</v>
      </c>
      <c r="F1093" s="231" t="s">
        <v>1461</v>
      </c>
      <c r="G1093" s="218"/>
      <c r="H1093" s="218"/>
      <c r="I1093" s="221"/>
      <c r="J1093" s="232">
        <f>BK1093</f>
        <v>0</v>
      </c>
      <c r="K1093" s="218"/>
      <c r="L1093" s="223"/>
      <c r="M1093" s="224"/>
      <c r="N1093" s="225"/>
      <c r="O1093" s="225"/>
      <c r="P1093" s="226">
        <f>SUM(P1094:P1095)</f>
        <v>0</v>
      </c>
      <c r="Q1093" s="225"/>
      <c r="R1093" s="226">
        <f>SUM(R1094:R1095)</f>
        <v>0</v>
      </c>
      <c r="S1093" s="225"/>
      <c r="T1093" s="227">
        <f>SUM(T1094:T1095)</f>
        <v>0</v>
      </c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R1093" s="228" t="s">
        <v>77</v>
      </c>
      <c r="AT1093" s="229" t="s">
        <v>69</v>
      </c>
      <c r="AU1093" s="229" t="s">
        <v>77</v>
      </c>
      <c r="AY1093" s="228" t="s">
        <v>322</v>
      </c>
      <c r="BK1093" s="230">
        <f>SUM(BK1094:BK1095)</f>
        <v>0</v>
      </c>
    </row>
    <row r="1094" spans="1:65" s="2" customFormat="1" ht="21.75" customHeight="1">
      <c r="A1094" s="40"/>
      <c r="B1094" s="41"/>
      <c r="C1094" s="233" t="s">
        <v>1462</v>
      </c>
      <c r="D1094" s="233" t="s">
        <v>324</v>
      </c>
      <c r="E1094" s="234" t="s">
        <v>1463</v>
      </c>
      <c r="F1094" s="235" t="s">
        <v>1464</v>
      </c>
      <c r="G1094" s="236" t="s">
        <v>160</v>
      </c>
      <c r="H1094" s="237">
        <v>272.117</v>
      </c>
      <c r="I1094" s="238"/>
      <c r="J1094" s="239">
        <f>ROUND(I1094*H1094,2)</f>
        <v>0</v>
      </c>
      <c r="K1094" s="235" t="s">
        <v>327</v>
      </c>
      <c r="L1094" s="46"/>
      <c r="M1094" s="240" t="s">
        <v>19</v>
      </c>
      <c r="N1094" s="241" t="s">
        <v>42</v>
      </c>
      <c r="O1094" s="86"/>
      <c r="P1094" s="242">
        <f>O1094*H1094</f>
        <v>0</v>
      </c>
      <c r="Q1094" s="242">
        <v>0</v>
      </c>
      <c r="R1094" s="242">
        <f>Q1094*H1094</f>
        <v>0</v>
      </c>
      <c r="S1094" s="242">
        <v>0</v>
      </c>
      <c r="T1094" s="243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44" t="s">
        <v>328</v>
      </c>
      <c r="AT1094" s="244" t="s">
        <v>324</v>
      </c>
      <c r="AU1094" s="244" t="s">
        <v>83</v>
      </c>
      <c r="AY1094" s="19" t="s">
        <v>322</v>
      </c>
      <c r="BE1094" s="245">
        <f>IF(N1094="základní",J1094,0)</f>
        <v>0</v>
      </c>
      <c r="BF1094" s="245">
        <f>IF(N1094="snížená",J1094,0)</f>
        <v>0</v>
      </c>
      <c r="BG1094" s="245">
        <f>IF(N1094="zákl. přenesená",J1094,0)</f>
        <v>0</v>
      </c>
      <c r="BH1094" s="245">
        <f>IF(N1094="sníž. přenesená",J1094,0)</f>
        <v>0</v>
      </c>
      <c r="BI1094" s="245">
        <f>IF(N1094="nulová",J1094,0)</f>
        <v>0</v>
      </c>
      <c r="BJ1094" s="19" t="s">
        <v>83</v>
      </c>
      <c r="BK1094" s="245">
        <f>ROUND(I1094*H1094,2)</f>
        <v>0</v>
      </c>
      <c r="BL1094" s="19" t="s">
        <v>328</v>
      </c>
      <c r="BM1094" s="244" t="s">
        <v>1465</v>
      </c>
    </row>
    <row r="1095" spans="1:47" s="2" customFormat="1" ht="12">
      <c r="A1095" s="40"/>
      <c r="B1095" s="41"/>
      <c r="C1095" s="42"/>
      <c r="D1095" s="246" t="s">
        <v>330</v>
      </c>
      <c r="E1095" s="42"/>
      <c r="F1095" s="247" t="s">
        <v>1466</v>
      </c>
      <c r="G1095" s="42"/>
      <c r="H1095" s="42"/>
      <c r="I1095" s="150"/>
      <c r="J1095" s="42"/>
      <c r="K1095" s="42"/>
      <c r="L1095" s="46"/>
      <c r="M1095" s="248"/>
      <c r="N1095" s="249"/>
      <c r="O1095" s="86"/>
      <c r="P1095" s="86"/>
      <c r="Q1095" s="86"/>
      <c r="R1095" s="86"/>
      <c r="S1095" s="86"/>
      <c r="T1095" s="87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T1095" s="19" t="s">
        <v>330</v>
      </c>
      <c r="AU1095" s="19" t="s">
        <v>83</v>
      </c>
    </row>
    <row r="1096" spans="1:63" s="12" customFormat="1" ht="25.9" customHeight="1">
      <c r="A1096" s="12"/>
      <c r="B1096" s="217"/>
      <c r="C1096" s="218"/>
      <c r="D1096" s="219" t="s">
        <v>69</v>
      </c>
      <c r="E1096" s="220" t="s">
        <v>1467</v>
      </c>
      <c r="F1096" s="220" t="s">
        <v>1468</v>
      </c>
      <c r="G1096" s="218"/>
      <c r="H1096" s="218"/>
      <c r="I1096" s="221"/>
      <c r="J1096" s="222">
        <f>BK1096</f>
        <v>0</v>
      </c>
      <c r="K1096" s="218"/>
      <c r="L1096" s="223"/>
      <c r="M1096" s="224"/>
      <c r="N1096" s="225"/>
      <c r="O1096" s="225"/>
      <c r="P1096" s="226">
        <f>P1097+P1150+P1215+P1366+P1434+P1502+P1512+P1606+P1640+P1727+P1830+P1855+P1970+P1979+P1986</f>
        <v>0</v>
      </c>
      <c r="Q1096" s="225"/>
      <c r="R1096" s="226">
        <f>R1097+R1150+R1215+R1366+R1434+R1502+R1512+R1606+R1640+R1727+R1830+R1855+R1970+R1979+R1986</f>
        <v>180.16305476000002</v>
      </c>
      <c r="S1096" s="225"/>
      <c r="T1096" s="227">
        <f>T1097+T1150+T1215+T1366+T1434+T1502+T1512+T1606+T1640+T1727+T1830+T1855+T1970+T1979+T1986</f>
        <v>51.155035000000005</v>
      </c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R1096" s="228" t="s">
        <v>83</v>
      </c>
      <c r="AT1096" s="229" t="s">
        <v>69</v>
      </c>
      <c r="AU1096" s="229" t="s">
        <v>70</v>
      </c>
      <c r="AY1096" s="228" t="s">
        <v>322</v>
      </c>
      <c r="BK1096" s="230">
        <f>BK1097+BK1150+BK1215+BK1366+BK1434+BK1502+BK1512+BK1606+BK1640+BK1727+BK1830+BK1855+BK1970+BK1979+BK1986</f>
        <v>0</v>
      </c>
    </row>
    <row r="1097" spans="1:63" s="12" customFormat="1" ht="22.8" customHeight="1">
      <c r="A1097" s="12"/>
      <c r="B1097" s="217"/>
      <c r="C1097" s="218"/>
      <c r="D1097" s="219" t="s">
        <v>69</v>
      </c>
      <c r="E1097" s="231" t="s">
        <v>1469</v>
      </c>
      <c r="F1097" s="231" t="s">
        <v>1470</v>
      </c>
      <c r="G1097" s="218"/>
      <c r="H1097" s="218"/>
      <c r="I1097" s="221"/>
      <c r="J1097" s="232">
        <f>BK1097</f>
        <v>0</v>
      </c>
      <c r="K1097" s="218"/>
      <c r="L1097" s="223"/>
      <c r="M1097" s="224"/>
      <c r="N1097" s="225"/>
      <c r="O1097" s="225"/>
      <c r="P1097" s="226">
        <f>SUM(P1098:P1149)</f>
        <v>0</v>
      </c>
      <c r="Q1097" s="225"/>
      <c r="R1097" s="226">
        <f>SUM(R1098:R1149)</f>
        <v>3.3404984000000004</v>
      </c>
      <c r="S1097" s="225"/>
      <c r="T1097" s="227">
        <f>SUM(T1098:T1149)</f>
        <v>0</v>
      </c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R1097" s="228" t="s">
        <v>83</v>
      </c>
      <c r="AT1097" s="229" t="s">
        <v>69</v>
      </c>
      <c r="AU1097" s="229" t="s">
        <v>77</v>
      </c>
      <c r="AY1097" s="228" t="s">
        <v>322</v>
      </c>
      <c r="BK1097" s="230">
        <f>SUM(BK1098:BK1149)</f>
        <v>0</v>
      </c>
    </row>
    <row r="1098" spans="1:65" s="2" customFormat="1" ht="21.75" customHeight="1">
      <c r="A1098" s="40"/>
      <c r="B1098" s="41"/>
      <c r="C1098" s="233" t="s">
        <v>1471</v>
      </c>
      <c r="D1098" s="233" t="s">
        <v>324</v>
      </c>
      <c r="E1098" s="234" t="s">
        <v>1472</v>
      </c>
      <c r="F1098" s="235" t="s">
        <v>1473</v>
      </c>
      <c r="G1098" s="236" t="s">
        <v>128</v>
      </c>
      <c r="H1098" s="237">
        <v>57.5</v>
      </c>
      <c r="I1098" s="238"/>
      <c r="J1098" s="239">
        <f>ROUND(I1098*H1098,2)</f>
        <v>0</v>
      </c>
      <c r="K1098" s="235" t="s">
        <v>327</v>
      </c>
      <c r="L1098" s="46"/>
      <c r="M1098" s="240" t="s">
        <v>19</v>
      </c>
      <c r="N1098" s="241" t="s">
        <v>42</v>
      </c>
      <c r="O1098" s="86"/>
      <c r="P1098" s="242">
        <f>O1098*H1098</f>
        <v>0</v>
      </c>
      <c r="Q1098" s="242">
        <v>0</v>
      </c>
      <c r="R1098" s="242">
        <f>Q1098*H1098</f>
        <v>0</v>
      </c>
      <c r="S1098" s="242">
        <v>0</v>
      </c>
      <c r="T1098" s="243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44" t="s">
        <v>418</v>
      </c>
      <c r="AT1098" s="244" t="s">
        <v>324</v>
      </c>
      <c r="AU1098" s="244" t="s">
        <v>83</v>
      </c>
      <c r="AY1098" s="19" t="s">
        <v>322</v>
      </c>
      <c r="BE1098" s="245">
        <f>IF(N1098="základní",J1098,0)</f>
        <v>0</v>
      </c>
      <c r="BF1098" s="245">
        <f>IF(N1098="snížená",J1098,0)</f>
        <v>0</v>
      </c>
      <c r="BG1098" s="245">
        <f>IF(N1098="zákl. přenesená",J1098,0)</f>
        <v>0</v>
      </c>
      <c r="BH1098" s="245">
        <f>IF(N1098="sníž. přenesená",J1098,0)</f>
        <v>0</v>
      </c>
      <c r="BI1098" s="245">
        <f>IF(N1098="nulová",J1098,0)</f>
        <v>0</v>
      </c>
      <c r="BJ1098" s="19" t="s">
        <v>83</v>
      </c>
      <c r="BK1098" s="245">
        <f>ROUND(I1098*H1098,2)</f>
        <v>0</v>
      </c>
      <c r="BL1098" s="19" t="s">
        <v>418</v>
      </c>
      <c r="BM1098" s="244" t="s">
        <v>1474</v>
      </c>
    </row>
    <row r="1099" spans="1:47" s="2" customFormat="1" ht="12">
      <c r="A1099" s="40"/>
      <c r="B1099" s="41"/>
      <c r="C1099" s="42"/>
      <c r="D1099" s="246" t="s">
        <v>330</v>
      </c>
      <c r="E1099" s="42"/>
      <c r="F1099" s="247" t="s">
        <v>1475</v>
      </c>
      <c r="G1099" s="42"/>
      <c r="H1099" s="42"/>
      <c r="I1099" s="150"/>
      <c r="J1099" s="42"/>
      <c r="K1099" s="42"/>
      <c r="L1099" s="46"/>
      <c r="M1099" s="248"/>
      <c r="N1099" s="249"/>
      <c r="O1099" s="86"/>
      <c r="P1099" s="86"/>
      <c r="Q1099" s="86"/>
      <c r="R1099" s="86"/>
      <c r="S1099" s="86"/>
      <c r="T1099" s="87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T1099" s="19" t="s">
        <v>330</v>
      </c>
      <c r="AU1099" s="19" t="s">
        <v>83</v>
      </c>
    </row>
    <row r="1100" spans="1:51" s="13" customFormat="1" ht="12">
      <c r="A1100" s="13"/>
      <c r="B1100" s="250"/>
      <c r="C1100" s="251"/>
      <c r="D1100" s="246" t="s">
        <v>332</v>
      </c>
      <c r="E1100" s="252" t="s">
        <v>19</v>
      </c>
      <c r="F1100" s="253" t="s">
        <v>1476</v>
      </c>
      <c r="G1100" s="251"/>
      <c r="H1100" s="254">
        <v>57.5</v>
      </c>
      <c r="I1100" s="255"/>
      <c r="J1100" s="251"/>
      <c r="K1100" s="251"/>
      <c r="L1100" s="256"/>
      <c r="M1100" s="257"/>
      <c r="N1100" s="258"/>
      <c r="O1100" s="258"/>
      <c r="P1100" s="258"/>
      <c r="Q1100" s="258"/>
      <c r="R1100" s="258"/>
      <c r="S1100" s="258"/>
      <c r="T1100" s="259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0" t="s">
        <v>332</v>
      </c>
      <c r="AU1100" s="260" t="s">
        <v>83</v>
      </c>
      <c r="AV1100" s="13" t="s">
        <v>83</v>
      </c>
      <c r="AW1100" s="13" t="s">
        <v>32</v>
      </c>
      <c r="AX1100" s="13" t="s">
        <v>70</v>
      </c>
      <c r="AY1100" s="260" t="s">
        <v>322</v>
      </c>
    </row>
    <row r="1101" spans="1:51" s="14" customFormat="1" ht="12">
      <c r="A1101" s="14"/>
      <c r="B1101" s="261"/>
      <c r="C1101" s="262"/>
      <c r="D1101" s="246" t="s">
        <v>332</v>
      </c>
      <c r="E1101" s="263" t="s">
        <v>19</v>
      </c>
      <c r="F1101" s="264" t="s">
        <v>336</v>
      </c>
      <c r="G1101" s="262"/>
      <c r="H1101" s="265">
        <v>57.5</v>
      </c>
      <c r="I1101" s="266"/>
      <c r="J1101" s="262"/>
      <c r="K1101" s="262"/>
      <c r="L1101" s="267"/>
      <c r="M1101" s="268"/>
      <c r="N1101" s="269"/>
      <c r="O1101" s="269"/>
      <c r="P1101" s="269"/>
      <c r="Q1101" s="269"/>
      <c r="R1101" s="269"/>
      <c r="S1101" s="269"/>
      <c r="T1101" s="270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1" t="s">
        <v>332</v>
      </c>
      <c r="AU1101" s="271" t="s">
        <v>83</v>
      </c>
      <c r="AV1101" s="14" t="s">
        <v>328</v>
      </c>
      <c r="AW1101" s="14" t="s">
        <v>32</v>
      </c>
      <c r="AX1101" s="14" t="s">
        <v>77</v>
      </c>
      <c r="AY1101" s="271" t="s">
        <v>322</v>
      </c>
    </row>
    <row r="1102" spans="1:65" s="2" customFormat="1" ht="16.5" customHeight="1">
      <c r="A1102" s="40"/>
      <c r="B1102" s="41"/>
      <c r="C1102" s="272" t="s">
        <v>1477</v>
      </c>
      <c r="D1102" s="272" t="s">
        <v>366</v>
      </c>
      <c r="E1102" s="273" t="s">
        <v>1478</v>
      </c>
      <c r="F1102" s="274" t="s">
        <v>1479</v>
      </c>
      <c r="G1102" s="275" t="s">
        <v>160</v>
      </c>
      <c r="H1102" s="276">
        <v>0.023</v>
      </c>
      <c r="I1102" s="277"/>
      <c r="J1102" s="278">
        <f>ROUND(I1102*H1102,2)</f>
        <v>0</v>
      </c>
      <c r="K1102" s="274" t="s">
        <v>327</v>
      </c>
      <c r="L1102" s="279"/>
      <c r="M1102" s="280" t="s">
        <v>19</v>
      </c>
      <c r="N1102" s="281" t="s">
        <v>42</v>
      </c>
      <c r="O1102" s="86"/>
      <c r="P1102" s="242">
        <f>O1102*H1102</f>
        <v>0</v>
      </c>
      <c r="Q1102" s="242">
        <v>1</v>
      </c>
      <c r="R1102" s="242">
        <f>Q1102*H1102</f>
        <v>0.023</v>
      </c>
      <c r="S1102" s="242">
        <v>0</v>
      </c>
      <c r="T1102" s="243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44" t="s">
        <v>557</v>
      </c>
      <c r="AT1102" s="244" t="s">
        <v>366</v>
      </c>
      <c r="AU1102" s="244" t="s">
        <v>83</v>
      </c>
      <c r="AY1102" s="19" t="s">
        <v>322</v>
      </c>
      <c r="BE1102" s="245">
        <f>IF(N1102="základní",J1102,0)</f>
        <v>0</v>
      </c>
      <c r="BF1102" s="245">
        <f>IF(N1102="snížená",J1102,0)</f>
        <v>0</v>
      </c>
      <c r="BG1102" s="245">
        <f>IF(N1102="zákl. přenesená",J1102,0)</f>
        <v>0</v>
      </c>
      <c r="BH1102" s="245">
        <f>IF(N1102="sníž. přenesená",J1102,0)</f>
        <v>0</v>
      </c>
      <c r="BI1102" s="245">
        <f>IF(N1102="nulová",J1102,0)</f>
        <v>0</v>
      </c>
      <c r="BJ1102" s="19" t="s">
        <v>83</v>
      </c>
      <c r="BK1102" s="245">
        <f>ROUND(I1102*H1102,2)</f>
        <v>0</v>
      </c>
      <c r="BL1102" s="19" t="s">
        <v>418</v>
      </c>
      <c r="BM1102" s="244" t="s">
        <v>1480</v>
      </c>
    </row>
    <row r="1103" spans="1:47" s="2" customFormat="1" ht="12">
      <c r="A1103" s="40"/>
      <c r="B1103" s="41"/>
      <c r="C1103" s="42"/>
      <c r="D1103" s="246" t="s">
        <v>330</v>
      </c>
      <c r="E1103" s="42"/>
      <c r="F1103" s="247" t="s">
        <v>1479</v>
      </c>
      <c r="G1103" s="42"/>
      <c r="H1103" s="42"/>
      <c r="I1103" s="150"/>
      <c r="J1103" s="42"/>
      <c r="K1103" s="42"/>
      <c r="L1103" s="46"/>
      <c r="M1103" s="248"/>
      <c r="N1103" s="249"/>
      <c r="O1103" s="86"/>
      <c r="P1103" s="86"/>
      <c r="Q1103" s="86"/>
      <c r="R1103" s="86"/>
      <c r="S1103" s="86"/>
      <c r="T1103" s="87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T1103" s="19" t="s">
        <v>330</v>
      </c>
      <c r="AU1103" s="19" t="s">
        <v>83</v>
      </c>
    </row>
    <row r="1104" spans="1:51" s="13" customFormat="1" ht="12">
      <c r="A1104" s="13"/>
      <c r="B1104" s="250"/>
      <c r="C1104" s="251"/>
      <c r="D1104" s="246" t="s">
        <v>332</v>
      </c>
      <c r="E1104" s="252" t="s">
        <v>19</v>
      </c>
      <c r="F1104" s="253" t="s">
        <v>1481</v>
      </c>
      <c r="G1104" s="251"/>
      <c r="H1104" s="254">
        <v>0.023</v>
      </c>
      <c r="I1104" s="255"/>
      <c r="J1104" s="251"/>
      <c r="K1104" s="251"/>
      <c r="L1104" s="256"/>
      <c r="M1104" s="257"/>
      <c r="N1104" s="258"/>
      <c r="O1104" s="258"/>
      <c r="P1104" s="258"/>
      <c r="Q1104" s="258"/>
      <c r="R1104" s="258"/>
      <c r="S1104" s="258"/>
      <c r="T1104" s="25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0" t="s">
        <v>332</v>
      </c>
      <c r="AU1104" s="260" t="s">
        <v>83</v>
      </c>
      <c r="AV1104" s="13" t="s">
        <v>83</v>
      </c>
      <c r="AW1104" s="13" t="s">
        <v>32</v>
      </c>
      <c r="AX1104" s="13" t="s">
        <v>77</v>
      </c>
      <c r="AY1104" s="260" t="s">
        <v>322</v>
      </c>
    </row>
    <row r="1105" spans="1:65" s="2" customFormat="1" ht="21.75" customHeight="1">
      <c r="A1105" s="40"/>
      <c r="B1105" s="41"/>
      <c r="C1105" s="233" t="s">
        <v>272</v>
      </c>
      <c r="D1105" s="233" t="s">
        <v>324</v>
      </c>
      <c r="E1105" s="234" t="s">
        <v>1482</v>
      </c>
      <c r="F1105" s="235" t="s">
        <v>1483</v>
      </c>
      <c r="G1105" s="236" t="s">
        <v>128</v>
      </c>
      <c r="H1105" s="237">
        <v>36.94</v>
      </c>
      <c r="I1105" s="238"/>
      <c r="J1105" s="239">
        <f>ROUND(I1105*H1105,2)</f>
        <v>0</v>
      </c>
      <c r="K1105" s="235" t="s">
        <v>327</v>
      </c>
      <c r="L1105" s="46"/>
      <c r="M1105" s="240" t="s">
        <v>19</v>
      </c>
      <c r="N1105" s="241" t="s">
        <v>42</v>
      </c>
      <c r="O1105" s="86"/>
      <c r="P1105" s="242">
        <f>O1105*H1105</f>
        <v>0</v>
      </c>
      <c r="Q1105" s="242">
        <v>0</v>
      </c>
      <c r="R1105" s="242">
        <f>Q1105*H1105</f>
        <v>0</v>
      </c>
      <c r="S1105" s="242">
        <v>0</v>
      </c>
      <c r="T1105" s="243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44" t="s">
        <v>418</v>
      </c>
      <c r="AT1105" s="244" t="s">
        <v>324</v>
      </c>
      <c r="AU1105" s="244" t="s">
        <v>83</v>
      </c>
      <c r="AY1105" s="19" t="s">
        <v>322</v>
      </c>
      <c r="BE1105" s="245">
        <f>IF(N1105="základní",J1105,0)</f>
        <v>0</v>
      </c>
      <c r="BF1105" s="245">
        <f>IF(N1105="snížená",J1105,0)</f>
        <v>0</v>
      </c>
      <c r="BG1105" s="245">
        <f>IF(N1105="zákl. přenesená",J1105,0)</f>
        <v>0</v>
      </c>
      <c r="BH1105" s="245">
        <f>IF(N1105="sníž. přenesená",J1105,0)</f>
        <v>0</v>
      </c>
      <c r="BI1105" s="245">
        <f>IF(N1105="nulová",J1105,0)</f>
        <v>0</v>
      </c>
      <c r="BJ1105" s="19" t="s">
        <v>83</v>
      </c>
      <c r="BK1105" s="245">
        <f>ROUND(I1105*H1105,2)</f>
        <v>0</v>
      </c>
      <c r="BL1105" s="19" t="s">
        <v>418</v>
      </c>
      <c r="BM1105" s="244" t="s">
        <v>1484</v>
      </c>
    </row>
    <row r="1106" spans="1:47" s="2" customFormat="1" ht="12">
      <c r="A1106" s="40"/>
      <c r="B1106" s="41"/>
      <c r="C1106" s="42"/>
      <c r="D1106" s="246" t="s">
        <v>330</v>
      </c>
      <c r="E1106" s="42"/>
      <c r="F1106" s="247" t="s">
        <v>1485</v>
      </c>
      <c r="G1106" s="42"/>
      <c r="H1106" s="42"/>
      <c r="I1106" s="150"/>
      <c r="J1106" s="42"/>
      <c r="K1106" s="42"/>
      <c r="L1106" s="46"/>
      <c r="M1106" s="248"/>
      <c r="N1106" s="249"/>
      <c r="O1106" s="86"/>
      <c r="P1106" s="86"/>
      <c r="Q1106" s="86"/>
      <c r="R1106" s="86"/>
      <c r="S1106" s="86"/>
      <c r="T1106" s="87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T1106" s="19" t="s">
        <v>330</v>
      </c>
      <c r="AU1106" s="19" t="s">
        <v>83</v>
      </c>
    </row>
    <row r="1107" spans="1:51" s="13" customFormat="1" ht="12">
      <c r="A1107" s="13"/>
      <c r="B1107" s="250"/>
      <c r="C1107" s="251"/>
      <c r="D1107" s="246" t="s">
        <v>332</v>
      </c>
      <c r="E1107" s="252" t="s">
        <v>19</v>
      </c>
      <c r="F1107" s="253" t="s">
        <v>1486</v>
      </c>
      <c r="G1107" s="251"/>
      <c r="H1107" s="254">
        <v>36.94</v>
      </c>
      <c r="I1107" s="255"/>
      <c r="J1107" s="251"/>
      <c r="K1107" s="251"/>
      <c r="L1107" s="256"/>
      <c r="M1107" s="257"/>
      <c r="N1107" s="258"/>
      <c r="O1107" s="258"/>
      <c r="P1107" s="258"/>
      <c r="Q1107" s="258"/>
      <c r="R1107" s="258"/>
      <c r="S1107" s="258"/>
      <c r="T1107" s="25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0" t="s">
        <v>332</v>
      </c>
      <c r="AU1107" s="260" t="s">
        <v>83</v>
      </c>
      <c r="AV1107" s="13" t="s">
        <v>83</v>
      </c>
      <c r="AW1107" s="13" t="s">
        <v>32</v>
      </c>
      <c r="AX1107" s="13" t="s">
        <v>77</v>
      </c>
      <c r="AY1107" s="260" t="s">
        <v>322</v>
      </c>
    </row>
    <row r="1108" spans="1:65" s="2" customFormat="1" ht="21.75" customHeight="1">
      <c r="A1108" s="40"/>
      <c r="B1108" s="41"/>
      <c r="C1108" s="233" t="s">
        <v>1487</v>
      </c>
      <c r="D1108" s="233" t="s">
        <v>324</v>
      </c>
      <c r="E1108" s="234" t="s">
        <v>1488</v>
      </c>
      <c r="F1108" s="235" t="s">
        <v>1489</v>
      </c>
      <c r="G1108" s="236" t="s">
        <v>128</v>
      </c>
      <c r="H1108" s="237">
        <v>51.7</v>
      </c>
      <c r="I1108" s="238"/>
      <c r="J1108" s="239">
        <f>ROUND(I1108*H1108,2)</f>
        <v>0</v>
      </c>
      <c r="K1108" s="235" t="s">
        <v>327</v>
      </c>
      <c r="L1108" s="46"/>
      <c r="M1108" s="240" t="s">
        <v>19</v>
      </c>
      <c r="N1108" s="241" t="s">
        <v>42</v>
      </c>
      <c r="O1108" s="86"/>
      <c r="P1108" s="242">
        <f>O1108*H1108</f>
        <v>0</v>
      </c>
      <c r="Q1108" s="242">
        <v>0</v>
      </c>
      <c r="R1108" s="242">
        <f>Q1108*H1108</f>
        <v>0</v>
      </c>
      <c r="S1108" s="242">
        <v>0</v>
      </c>
      <c r="T1108" s="243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44" t="s">
        <v>418</v>
      </c>
      <c r="AT1108" s="244" t="s">
        <v>324</v>
      </c>
      <c r="AU1108" s="244" t="s">
        <v>83</v>
      </c>
      <c r="AY1108" s="19" t="s">
        <v>322</v>
      </c>
      <c r="BE1108" s="245">
        <f>IF(N1108="základní",J1108,0)</f>
        <v>0</v>
      </c>
      <c r="BF1108" s="245">
        <f>IF(N1108="snížená",J1108,0)</f>
        <v>0</v>
      </c>
      <c r="BG1108" s="245">
        <f>IF(N1108="zákl. přenesená",J1108,0)</f>
        <v>0</v>
      </c>
      <c r="BH1108" s="245">
        <f>IF(N1108="sníž. přenesená",J1108,0)</f>
        <v>0</v>
      </c>
      <c r="BI1108" s="245">
        <f>IF(N1108="nulová",J1108,0)</f>
        <v>0</v>
      </c>
      <c r="BJ1108" s="19" t="s">
        <v>83</v>
      </c>
      <c r="BK1108" s="245">
        <f>ROUND(I1108*H1108,2)</f>
        <v>0</v>
      </c>
      <c r="BL1108" s="19" t="s">
        <v>418</v>
      </c>
      <c r="BM1108" s="244" t="s">
        <v>1490</v>
      </c>
    </row>
    <row r="1109" spans="1:47" s="2" customFormat="1" ht="12">
      <c r="A1109" s="40"/>
      <c r="B1109" s="41"/>
      <c r="C1109" s="42"/>
      <c r="D1109" s="246" t="s">
        <v>330</v>
      </c>
      <c r="E1109" s="42"/>
      <c r="F1109" s="247" t="s">
        <v>1491</v>
      </c>
      <c r="G1109" s="42"/>
      <c r="H1109" s="42"/>
      <c r="I1109" s="150"/>
      <c r="J1109" s="42"/>
      <c r="K1109" s="42"/>
      <c r="L1109" s="46"/>
      <c r="M1109" s="248"/>
      <c r="N1109" s="249"/>
      <c r="O1109" s="86"/>
      <c r="P1109" s="86"/>
      <c r="Q1109" s="86"/>
      <c r="R1109" s="86"/>
      <c r="S1109" s="86"/>
      <c r="T1109" s="87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9" t="s">
        <v>330</v>
      </c>
      <c r="AU1109" s="19" t="s">
        <v>83</v>
      </c>
    </row>
    <row r="1110" spans="1:51" s="15" customFormat="1" ht="12">
      <c r="A1110" s="15"/>
      <c r="B1110" s="283"/>
      <c r="C1110" s="284"/>
      <c r="D1110" s="246" t="s">
        <v>332</v>
      </c>
      <c r="E1110" s="285" t="s">
        <v>19</v>
      </c>
      <c r="F1110" s="286" t="s">
        <v>433</v>
      </c>
      <c r="G1110" s="284"/>
      <c r="H1110" s="285" t="s">
        <v>19</v>
      </c>
      <c r="I1110" s="287"/>
      <c r="J1110" s="284"/>
      <c r="K1110" s="284"/>
      <c r="L1110" s="288"/>
      <c r="M1110" s="289"/>
      <c r="N1110" s="290"/>
      <c r="O1110" s="290"/>
      <c r="P1110" s="290"/>
      <c r="Q1110" s="290"/>
      <c r="R1110" s="290"/>
      <c r="S1110" s="290"/>
      <c r="T1110" s="291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92" t="s">
        <v>332</v>
      </c>
      <c r="AU1110" s="292" t="s">
        <v>83</v>
      </c>
      <c r="AV1110" s="15" t="s">
        <v>77</v>
      </c>
      <c r="AW1110" s="15" t="s">
        <v>32</v>
      </c>
      <c r="AX1110" s="15" t="s">
        <v>70</v>
      </c>
      <c r="AY1110" s="292" t="s">
        <v>322</v>
      </c>
    </row>
    <row r="1111" spans="1:51" s="13" customFormat="1" ht="12">
      <c r="A1111" s="13"/>
      <c r="B1111" s="250"/>
      <c r="C1111" s="251"/>
      <c r="D1111" s="246" t="s">
        <v>332</v>
      </c>
      <c r="E1111" s="252" t="s">
        <v>19</v>
      </c>
      <c r="F1111" s="253" t="s">
        <v>1492</v>
      </c>
      <c r="G1111" s="251"/>
      <c r="H1111" s="254">
        <v>5.28</v>
      </c>
      <c r="I1111" s="255"/>
      <c r="J1111" s="251"/>
      <c r="K1111" s="251"/>
      <c r="L1111" s="256"/>
      <c r="M1111" s="257"/>
      <c r="N1111" s="258"/>
      <c r="O1111" s="258"/>
      <c r="P1111" s="258"/>
      <c r="Q1111" s="258"/>
      <c r="R1111" s="258"/>
      <c r="S1111" s="258"/>
      <c r="T1111" s="259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0" t="s">
        <v>332</v>
      </c>
      <c r="AU1111" s="260" t="s">
        <v>83</v>
      </c>
      <c r="AV1111" s="13" t="s">
        <v>83</v>
      </c>
      <c r="AW1111" s="13" t="s">
        <v>32</v>
      </c>
      <c r="AX1111" s="13" t="s">
        <v>70</v>
      </c>
      <c r="AY1111" s="260" t="s">
        <v>322</v>
      </c>
    </row>
    <row r="1112" spans="1:51" s="13" customFormat="1" ht="12">
      <c r="A1112" s="13"/>
      <c r="B1112" s="250"/>
      <c r="C1112" s="251"/>
      <c r="D1112" s="246" t="s">
        <v>332</v>
      </c>
      <c r="E1112" s="252" t="s">
        <v>19</v>
      </c>
      <c r="F1112" s="253" t="s">
        <v>1493</v>
      </c>
      <c r="G1112" s="251"/>
      <c r="H1112" s="254">
        <v>5.28</v>
      </c>
      <c r="I1112" s="255"/>
      <c r="J1112" s="251"/>
      <c r="K1112" s="251"/>
      <c r="L1112" s="256"/>
      <c r="M1112" s="257"/>
      <c r="N1112" s="258"/>
      <c r="O1112" s="258"/>
      <c r="P1112" s="258"/>
      <c r="Q1112" s="258"/>
      <c r="R1112" s="258"/>
      <c r="S1112" s="258"/>
      <c r="T1112" s="25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0" t="s">
        <v>332</v>
      </c>
      <c r="AU1112" s="260" t="s">
        <v>83</v>
      </c>
      <c r="AV1112" s="13" t="s">
        <v>83</v>
      </c>
      <c r="AW1112" s="13" t="s">
        <v>32</v>
      </c>
      <c r="AX1112" s="13" t="s">
        <v>70</v>
      </c>
      <c r="AY1112" s="260" t="s">
        <v>322</v>
      </c>
    </row>
    <row r="1113" spans="1:51" s="13" customFormat="1" ht="12">
      <c r="A1113" s="13"/>
      <c r="B1113" s="250"/>
      <c r="C1113" s="251"/>
      <c r="D1113" s="246" t="s">
        <v>332</v>
      </c>
      <c r="E1113" s="252" t="s">
        <v>19</v>
      </c>
      <c r="F1113" s="253" t="s">
        <v>1494</v>
      </c>
      <c r="G1113" s="251"/>
      <c r="H1113" s="254">
        <v>5.28</v>
      </c>
      <c r="I1113" s="255"/>
      <c r="J1113" s="251"/>
      <c r="K1113" s="251"/>
      <c r="L1113" s="256"/>
      <c r="M1113" s="257"/>
      <c r="N1113" s="258"/>
      <c r="O1113" s="258"/>
      <c r="P1113" s="258"/>
      <c r="Q1113" s="258"/>
      <c r="R1113" s="258"/>
      <c r="S1113" s="258"/>
      <c r="T1113" s="25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60" t="s">
        <v>332</v>
      </c>
      <c r="AU1113" s="260" t="s">
        <v>83</v>
      </c>
      <c r="AV1113" s="13" t="s">
        <v>83</v>
      </c>
      <c r="AW1113" s="13" t="s">
        <v>32</v>
      </c>
      <c r="AX1113" s="13" t="s">
        <v>70</v>
      </c>
      <c r="AY1113" s="260" t="s">
        <v>322</v>
      </c>
    </row>
    <row r="1114" spans="1:51" s="16" customFormat="1" ht="12">
      <c r="A1114" s="16"/>
      <c r="B1114" s="293"/>
      <c r="C1114" s="294"/>
      <c r="D1114" s="246" t="s">
        <v>332</v>
      </c>
      <c r="E1114" s="295" t="s">
        <v>19</v>
      </c>
      <c r="F1114" s="296" t="s">
        <v>439</v>
      </c>
      <c r="G1114" s="294"/>
      <c r="H1114" s="297">
        <v>15.84</v>
      </c>
      <c r="I1114" s="298"/>
      <c r="J1114" s="294"/>
      <c r="K1114" s="294"/>
      <c r="L1114" s="299"/>
      <c r="M1114" s="300"/>
      <c r="N1114" s="301"/>
      <c r="O1114" s="301"/>
      <c r="P1114" s="301"/>
      <c r="Q1114" s="301"/>
      <c r="R1114" s="301"/>
      <c r="S1114" s="301"/>
      <c r="T1114" s="302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T1114" s="303" t="s">
        <v>332</v>
      </c>
      <c r="AU1114" s="303" t="s">
        <v>83</v>
      </c>
      <c r="AV1114" s="16" t="s">
        <v>93</v>
      </c>
      <c r="AW1114" s="16" t="s">
        <v>32</v>
      </c>
      <c r="AX1114" s="16" t="s">
        <v>70</v>
      </c>
      <c r="AY1114" s="303" t="s">
        <v>322</v>
      </c>
    </row>
    <row r="1115" spans="1:51" s="15" customFormat="1" ht="12">
      <c r="A1115" s="15"/>
      <c r="B1115" s="283"/>
      <c r="C1115" s="284"/>
      <c r="D1115" s="246" t="s">
        <v>332</v>
      </c>
      <c r="E1115" s="285" t="s">
        <v>19</v>
      </c>
      <c r="F1115" s="286" t="s">
        <v>440</v>
      </c>
      <c r="G1115" s="284"/>
      <c r="H1115" s="285" t="s">
        <v>19</v>
      </c>
      <c r="I1115" s="287"/>
      <c r="J1115" s="284"/>
      <c r="K1115" s="284"/>
      <c r="L1115" s="288"/>
      <c r="M1115" s="289"/>
      <c r="N1115" s="290"/>
      <c r="O1115" s="290"/>
      <c r="P1115" s="290"/>
      <c r="Q1115" s="290"/>
      <c r="R1115" s="290"/>
      <c r="S1115" s="290"/>
      <c r="T1115" s="291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92" t="s">
        <v>332</v>
      </c>
      <c r="AU1115" s="292" t="s">
        <v>83</v>
      </c>
      <c r="AV1115" s="15" t="s">
        <v>77</v>
      </c>
      <c r="AW1115" s="15" t="s">
        <v>32</v>
      </c>
      <c r="AX1115" s="15" t="s">
        <v>70</v>
      </c>
      <c r="AY1115" s="292" t="s">
        <v>322</v>
      </c>
    </row>
    <row r="1116" spans="1:51" s="13" customFormat="1" ht="12">
      <c r="A1116" s="13"/>
      <c r="B1116" s="250"/>
      <c r="C1116" s="251"/>
      <c r="D1116" s="246" t="s">
        <v>332</v>
      </c>
      <c r="E1116" s="252" t="s">
        <v>19</v>
      </c>
      <c r="F1116" s="253" t="s">
        <v>1495</v>
      </c>
      <c r="G1116" s="251"/>
      <c r="H1116" s="254">
        <v>5.28</v>
      </c>
      <c r="I1116" s="255"/>
      <c r="J1116" s="251"/>
      <c r="K1116" s="251"/>
      <c r="L1116" s="256"/>
      <c r="M1116" s="257"/>
      <c r="N1116" s="258"/>
      <c r="O1116" s="258"/>
      <c r="P1116" s="258"/>
      <c r="Q1116" s="258"/>
      <c r="R1116" s="258"/>
      <c r="S1116" s="258"/>
      <c r="T1116" s="259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0" t="s">
        <v>332</v>
      </c>
      <c r="AU1116" s="260" t="s">
        <v>83</v>
      </c>
      <c r="AV1116" s="13" t="s">
        <v>83</v>
      </c>
      <c r="AW1116" s="13" t="s">
        <v>32</v>
      </c>
      <c r="AX1116" s="13" t="s">
        <v>70</v>
      </c>
      <c r="AY1116" s="260" t="s">
        <v>322</v>
      </c>
    </row>
    <row r="1117" spans="1:51" s="13" customFormat="1" ht="12">
      <c r="A1117" s="13"/>
      <c r="B1117" s="250"/>
      <c r="C1117" s="251"/>
      <c r="D1117" s="246" t="s">
        <v>332</v>
      </c>
      <c r="E1117" s="252" t="s">
        <v>19</v>
      </c>
      <c r="F1117" s="253" t="s">
        <v>1496</v>
      </c>
      <c r="G1117" s="251"/>
      <c r="H1117" s="254">
        <v>5.28</v>
      </c>
      <c r="I1117" s="255"/>
      <c r="J1117" s="251"/>
      <c r="K1117" s="251"/>
      <c r="L1117" s="256"/>
      <c r="M1117" s="257"/>
      <c r="N1117" s="258"/>
      <c r="O1117" s="258"/>
      <c r="P1117" s="258"/>
      <c r="Q1117" s="258"/>
      <c r="R1117" s="258"/>
      <c r="S1117" s="258"/>
      <c r="T1117" s="25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0" t="s">
        <v>332</v>
      </c>
      <c r="AU1117" s="260" t="s">
        <v>83</v>
      </c>
      <c r="AV1117" s="13" t="s">
        <v>83</v>
      </c>
      <c r="AW1117" s="13" t="s">
        <v>32</v>
      </c>
      <c r="AX1117" s="13" t="s">
        <v>70</v>
      </c>
      <c r="AY1117" s="260" t="s">
        <v>322</v>
      </c>
    </row>
    <row r="1118" spans="1:51" s="13" customFormat="1" ht="12">
      <c r="A1118" s="13"/>
      <c r="B1118" s="250"/>
      <c r="C1118" s="251"/>
      <c r="D1118" s="246" t="s">
        <v>332</v>
      </c>
      <c r="E1118" s="252" t="s">
        <v>19</v>
      </c>
      <c r="F1118" s="253" t="s">
        <v>1497</v>
      </c>
      <c r="G1118" s="251"/>
      <c r="H1118" s="254">
        <v>9.46</v>
      </c>
      <c r="I1118" s="255"/>
      <c r="J1118" s="251"/>
      <c r="K1118" s="251"/>
      <c r="L1118" s="256"/>
      <c r="M1118" s="257"/>
      <c r="N1118" s="258"/>
      <c r="O1118" s="258"/>
      <c r="P1118" s="258"/>
      <c r="Q1118" s="258"/>
      <c r="R1118" s="258"/>
      <c r="S1118" s="258"/>
      <c r="T1118" s="25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0" t="s">
        <v>332</v>
      </c>
      <c r="AU1118" s="260" t="s">
        <v>83</v>
      </c>
      <c r="AV1118" s="13" t="s">
        <v>83</v>
      </c>
      <c r="AW1118" s="13" t="s">
        <v>32</v>
      </c>
      <c r="AX1118" s="13" t="s">
        <v>70</v>
      </c>
      <c r="AY1118" s="260" t="s">
        <v>322</v>
      </c>
    </row>
    <row r="1119" spans="1:51" s="16" customFormat="1" ht="12">
      <c r="A1119" s="16"/>
      <c r="B1119" s="293"/>
      <c r="C1119" s="294"/>
      <c r="D1119" s="246" t="s">
        <v>332</v>
      </c>
      <c r="E1119" s="295" t="s">
        <v>19</v>
      </c>
      <c r="F1119" s="296" t="s">
        <v>446</v>
      </c>
      <c r="G1119" s="294"/>
      <c r="H1119" s="297">
        <v>20.02</v>
      </c>
      <c r="I1119" s="298"/>
      <c r="J1119" s="294"/>
      <c r="K1119" s="294"/>
      <c r="L1119" s="299"/>
      <c r="M1119" s="300"/>
      <c r="N1119" s="301"/>
      <c r="O1119" s="301"/>
      <c r="P1119" s="301"/>
      <c r="Q1119" s="301"/>
      <c r="R1119" s="301"/>
      <c r="S1119" s="301"/>
      <c r="T1119" s="302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T1119" s="303" t="s">
        <v>332</v>
      </c>
      <c r="AU1119" s="303" t="s">
        <v>83</v>
      </c>
      <c r="AV1119" s="16" t="s">
        <v>93</v>
      </c>
      <c r="AW1119" s="16" t="s">
        <v>32</v>
      </c>
      <c r="AX1119" s="16" t="s">
        <v>70</v>
      </c>
      <c r="AY1119" s="303" t="s">
        <v>322</v>
      </c>
    </row>
    <row r="1120" spans="1:51" s="15" customFormat="1" ht="12">
      <c r="A1120" s="15"/>
      <c r="B1120" s="283"/>
      <c r="C1120" s="284"/>
      <c r="D1120" s="246" t="s">
        <v>332</v>
      </c>
      <c r="E1120" s="285" t="s">
        <v>19</v>
      </c>
      <c r="F1120" s="286" t="s">
        <v>1498</v>
      </c>
      <c r="G1120" s="284"/>
      <c r="H1120" s="285" t="s">
        <v>19</v>
      </c>
      <c r="I1120" s="287"/>
      <c r="J1120" s="284"/>
      <c r="K1120" s="284"/>
      <c r="L1120" s="288"/>
      <c r="M1120" s="289"/>
      <c r="N1120" s="290"/>
      <c r="O1120" s="290"/>
      <c r="P1120" s="290"/>
      <c r="Q1120" s="290"/>
      <c r="R1120" s="290"/>
      <c r="S1120" s="290"/>
      <c r="T1120" s="291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92" t="s">
        <v>332</v>
      </c>
      <c r="AU1120" s="292" t="s">
        <v>83</v>
      </c>
      <c r="AV1120" s="15" t="s">
        <v>77</v>
      </c>
      <c r="AW1120" s="15" t="s">
        <v>32</v>
      </c>
      <c r="AX1120" s="15" t="s">
        <v>70</v>
      </c>
      <c r="AY1120" s="292" t="s">
        <v>322</v>
      </c>
    </row>
    <row r="1121" spans="1:51" s="13" customFormat="1" ht="12">
      <c r="A1121" s="13"/>
      <c r="B1121" s="250"/>
      <c r="C1121" s="251"/>
      <c r="D1121" s="246" t="s">
        <v>332</v>
      </c>
      <c r="E1121" s="252" t="s">
        <v>19</v>
      </c>
      <c r="F1121" s="253" t="s">
        <v>1499</v>
      </c>
      <c r="G1121" s="251"/>
      <c r="H1121" s="254">
        <v>5.28</v>
      </c>
      <c r="I1121" s="255"/>
      <c r="J1121" s="251"/>
      <c r="K1121" s="251"/>
      <c r="L1121" s="256"/>
      <c r="M1121" s="257"/>
      <c r="N1121" s="258"/>
      <c r="O1121" s="258"/>
      <c r="P1121" s="258"/>
      <c r="Q1121" s="258"/>
      <c r="R1121" s="258"/>
      <c r="S1121" s="258"/>
      <c r="T1121" s="25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60" t="s">
        <v>332</v>
      </c>
      <c r="AU1121" s="260" t="s">
        <v>83</v>
      </c>
      <c r="AV1121" s="13" t="s">
        <v>83</v>
      </c>
      <c r="AW1121" s="13" t="s">
        <v>32</v>
      </c>
      <c r="AX1121" s="13" t="s">
        <v>70</v>
      </c>
      <c r="AY1121" s="260" t="s">
        <v>322</v>
      </c>
    </row>
    <row r="1122" spans="1:51" s="13" customFormat="1" ht="12">
      <c r="A1122" s="13"/>
      <c r="B1122" s="250"/>
      <c r="C1122" s="251"/>
      <c r="D1122" s="246" t="s">
        <v>332</v>
      </c>
      <c r="E1122" s="252" t="s">
        <v>19</v>
      </c>
      <c r="F1122" s="253" t="s">
        <v>1500</v>
      </c>
      <c r="G1122" s="251"/>
      <c r="H1122" s="254">
        <v>5.28</v>
      </c>
      <c r="I1122" s="255"/>
      <c r="J1122" s="251"/>
      <c r="K1122" s="251"/>
      <c r="L1122" s="256"/>
      <c r="M1122" s="257"/>
      <c r="N1122" s="258"/>
      <c r="O1122" s="258"/>
      <c r="P1122" s="258"/>
      <c r="Q1122" s="258"/>
      <c r="R1122" s="258"/>
      <c r="S1122" s="258"/>
      <c r="T1122" s="259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0" t="s">
        <v>332</v>
      </c>
      <c r="AU1122" s="260" t="s">
        <v>83</v>
      </c>
      <c r="AV1122" s="13" t="s">
        <v>83</v>
      </c>
      <c r="AW1122" s="13" t="s">
        <v>32</v>
      </c>
      <c r="AX1122" s="13" t="s">
        <v>70</v>
      </c>
      <c r="AY1122" s="260" t="s">
        <v>322</v>
      </c>
    </row>
    <row r="1123" spans="1:51" s="13" customFormat="1" ht="12">
      <c r="A1123" s="13"/>
      <c r="B1123" s="250"/>
      <c r="C1123" s="251"/>
      <c r="D1123" s="246" t="s">
        <v>332</v>
      </c>
      <c r="E1123" s="252" t="s">
        <v>19</v>
      </c>
      <c r="F1123" s="253" t="s">
        <v>1501</v>
      </c>
      <c r="G1123" s="251"/>
      <c r="H1123" s="254">
        <v>5.28</v>
      </c>
      <c r="I1123" s="255"/>
      <c r="J1123" s="251"/>
      <c r="K1123" s="251"/>
      <c r="L1123" s="256"/>
      <c r="M1123" s="257"/>
      <c r="N1123" s="258"/>
      <c r="O1123" s="258"/>
      <c r="P1123" s="258"/>
      <c r="Q1123" s="258"/>
      <c r="R1123" s="258"/>
      <c r="S1123" s="258"/>
      <c r="T1123" s="259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0" t="s">
        <v>332</v>
      </c>
      <c r="AU1123" s="260" t="s">
        <v>83</v>
      </c>
      <c r="AV1123" s="13" t="s">
        <v>83</v>
      </c>
      <c r="AW1123" s="13" t="s">
        <v>32</v>
      </c>
      <c r="AX1123" s="13" t="s">
        <v>70</v>
      </c>
      <c r="AY1123" s="260" t="s">
        <v>322</v>
      </c>
    </row>
    <row r="1124" spans="1:51" s="16" customFormat="1" ht="12">
      <c r="A1124" s="16"/>
      <c r="B1124" s="293"/>
      <c r="C1124" s="294"/>
      <c r="D1124" s="246" t="s">
        <v>332</v>
      </c>
      <c r="E1124" s="295" t="s">
        <v>19</v>
      </c>
      <c r="F1124" s="296" t="s">
        <v>480</v>
      </c>
      <c r="G1124" s="294"/>
      <c r="H1124" s="297">
        <v>15.84</v>
      </c>
      <c r="I1124" s="298"/>
      <c r="J1124" s="294"/>
      <c r="K1124" s="294"/>
      <c r="L1124" s="299"/>
      <c r="M1124" s="300"/>
      <c r="N1124" s="301"/>
      <c r="O1124" s="301"/>
      <c r="P1124" s="301"/>
      <c r="Q1124" s="301"/>
      <c r="R1124" s="301"/>
      <c r="S1124" s="301"/>
      <c r="T1124" s="302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T1124" s="303" t="s">
        <v>332</v>
      </c>
      <c r="AU1124" s="303" t="s">
        <v>83</v>
      </c>
      <c r="AV1124" s="16" t="s">
        <v>93</v>
      </c>
      <c r="AW1124" s="16" t="s">
        <v>32</v>
      </c>
      <c r="AX1124" s="16" t="s">
        <v>70</v>
      </c>
      <c r="AY1124" s="303" t="s">
        <v>322</v>
      </c>
    </row>
    <row r="1125" spans="1:51" s="14" customFormat="1" ht="12">
      <c r="A1125" s="14"/>
      <c r="B1125" s="261"/>
      <c r="C1125" s="262"/>
      <c r="D1125" s="246" t="s">
        <v>332</v>
      </c>
      <c r="E1125" s="263" t="s">
        <v>19</v>
      </c>
      <c r="F1125" s="264" t="s">
        <v>336</v>
      </c>
      <c r="G1125" s="262"/>
      <c r="H1125" s="265">
        <v>51.7</v>
      </c>
      <c r="I1125" s="266"/>
      <c r="J1125" s="262"/>
      <c r="K1125" s="262"/>
      <c r="L1125" s="267"/>
      <c r="M1125" s="268"/>
      <c r="N1125" s="269"/>
      <c r="O1125" s="269"/>
      <c r="P1125" s="269"/>
      <c r="Q1125" s="269"/>
      <c r="R1125" s="269"/>
      <c r="S1125" s="269"/>
      <c r="T1125" s="27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1" t="s">
        <v>332</v>
      </c>
      <c r="AU1125" s="271" t="s">
        <v>83</v>
      </c>
      <c r="AV1125" s="14" t="s">
        <v>328</v>
      </c>
      <c r="AW1125" s="14" t="s">
        <v>32</v>
      </c>
      <c r="AX1125" s="14" t="s">
        <v>77</v>
      </c>
      <c r="AY1125" s="271" t="s">
        <v>322</v>
      </c>
    </row>
    <row r="1126" spans="1:65" s="2" customFormat="1" ht="21.75" customHeight="1">
      <c r="A1126" s="40"/>
      <c r="B1126" s="41"/>
      <c r="C1126" s="272" t="s">
        <v>1502</v>
      </c>
      <c r="D1126" s="272" t="s">
        <v>366</v>
      </c>
      <c r="E1126" s="273" t="s">
        <v>1503</v>
      </c>
      <c r="F1126" s="274" t="s">
        <v>1504</v>
      </c>
      <c r="G1126" s="275" t="s">
        <v>169</v>
      </c>
      <c r="H1126" s="276">
        <v>155.12</v>
      </c>
      <c r="I1126" s="277"/>
      <c r="J1126" s="278">
        <f>ROUND(I1126*H1126,2)</f>
        <v>0</v>
      </c>
      <c r="K1126" s="274" t="s">
        <v>327</v>
      </c>
      <c r="L1126" s="279"/>
      <c r="M1126" s="280" t="s">
        <v>19</v>
      </c>
      <c r="N1126" s="281" t="s">
        <v>42</v>
      </c>
      <c r="O1126" s="86"/>
      <c r="P1126" s="242">
        <f>O1126*H1126</f>
        <v>0</v>
      </c>
      <c r="Q1126" s="242">
        <v>0.001</v>
      </c>
      <c r="R1126" s="242">
        <f>Q1126*H1126</f>
        <v>0.15512</v>
      </c>
      <c r="S1126" s="242">
        <v>0</v>
      </c>
      <c r="T1126" s="243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44" t="s">
        <v>557</v>
      </c>
      <c r="AT1126" s="244" t="s">
        <v>366</v>
      </c>
      <c r="AU1126" s="244" t="s">
        <v>83</v>
      </c>
      <c r="AY1126" s="19" t="s">
        <v>322</v>
      </c>
      <c r="BE1126" s="245">
        <f>IF(N1126="základní",J1126,0)</f>
        <v>0</v>
      </c>
      <c r="BF1126" s="245">
        <f>IF(N1126="snížená",J1126,0)</f>
        <v>0</v>
      </c>
      <c r="BG1126" s="245">
        <f>IF(N1126="zákl. přenesená",J1126,0)</f>
        <v>0</v>
      </c>
      <c r="BH1126" s="245">
        <f>IF(N1126="sníž. přenesená",J1126,0)</f>
        <v>0</v>
      </c>
      <c r="BI1126" s="245">
        <f>IF(N1126="nulová",J1126,0)</f>
        <v>0</v>
      </c>
      <c r="BJ1126" s="19" t="s">
        <v>83</v>
      </c>
      <c r="BK1126" s="245">
        <f>ROUND(I1126*H1126,2)</f>
        <v>0</v>
      </c>
      <c r="BL1126" s="19" t="s">
        <v>418</v>
      </c>
      <c r="BM1126" s="244" t="s">
        <v>1505</v>
      </c>
    </row>
    <row r="1127" spans="1:47" s="2" customFormat="1" ht="12">
      <c r="A1127" s="40"/>
      <c r="B1127" s="41"/>
      <c r="C1127" s="42"/>
      <c r="D1127" s="246" t="s">
        <v>330</v>
      </c>
      <c r="E1127" s="42"/>
      <c r="F1127" s="247" t="s">
        <v>1504</v>
      </c>
      <c r="G1127" s="42"/>
      <c r="H1127" s="42"/>
      <c r="I1127" s="150"/>
      <c r="J1127" s="42"/>
      <c r="K1127" s="42"/>
      <c r="L1127" s="46"/>
      <c r="M1127" s="248"/>
      <c r="N1127" s="249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330</v>
      </c>
      <c r="AU1127" s="19" t="s">
        <v>83</v>
      </c>
    </row>
    <row r="1128" spans="1:51" s="13" customFormat="1" ht="12">
      <c r="A1128" s="13"/>
      <c r="B1128" s="250"/>
      <c r="C1128" s="251"/>
      <c r="D1128" s="246" t="s">
        <v>332</v>
      </c>
      <c r="E1128" s="252" t="s">
        <v>19</v>
      </c>
      <c r="F1128" s="253" t="s">
        <v>1506</v>
      </c>
      <c r="G1128" s="251"/>
      <c r="H1128" s="254">
        <v>155.12</v>
      </c>
      <c r="I1128" s="255"/>
      <c r="J1128" s="251"/>
      <c r="K1128" s="251"/>
      <c r="L1128" s="256"/>
      <c r="M1128" s="257"/>
      <c r="N1128" s="258"/>
      <c r="O1128" s="258"/>
      <c r="P1128" s="258"/>
      <c r="Q1128" s="258"/>
      <c r="R1128" s="258"/>
      <c r="S1128" s="258"/>
      <c r="T1128" s="25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0" t="s">
        <v>332</v>
      </c>
      <c r="AU1128" s="260" t="s">
        <v>83</v>
      </c>
      <c r="AV1128" s="13" t="s">
        <v>83</v>
      </c>
      <c r="AW1128" s="13" t="s">
        <v>32</v>
      </c>
      <c r="AX1128" s="13" t="s">
        <v>77</v>
      </c>
      <c r="AY1128" s="260" t="s">
        <v>322</v>
      </c>
    </row>
    <row r="1129" spans="1:65" s="2" customFormat="1" ht="21.75" customHeight="1">
      <c r="A1129" s="40"/>
      <c r="B1129" s="41"/>
      <c r="C1129" s="233" t="s">
        <v>1507</v>
      </c>
      <c r="D1129" s="233" t="s">
        <v>324</v>
      </c>
      <c r="E1129" s="234" t="s">
        <v>1508</v>
      </c>
      <c r="F1129" s="235" t="s">
        <v>1509</v>
      </c>
      <c r="G1129" s="236" t="s">
        <v>128</v>
      </c>
      <c r="H1129" s="237">
        <v>115</v>
      </c>
      <c r="I1129" s="238"/>
      <c r="J1129" s="239">
        <f>ROUND(I1129*H1129,2)</f>
        <v>0</v>
      </c>
      <c r="K1129" s="235" t="s">
        <v>327</v>
      </c>
      <c r="L1129" s="46"/>
      <c r="M1129" s="240" t="s">
        <v>19</v>
      </c>
      <c r="N1129" s="241" t="s">
        <v>42</v>
      </c>
      <c r="O1129" s="86"/>
      <c r="P1129" s="242">
        <f>O1129*H1129</f>
        <v>0</v>
      </c>
      <c r="Q1129" s="242">
        <v>0.0004</v>
      </c>
      <c r="R1129" s="242">
        <f>Q1129*H1129</f>
        <v>0.046</v>
      </c>
      <c r="S1129" s="242">
        <v>0</v>
      </c>
      <c r="T1129" s="243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44" t="s">
        <v>418</v>
      </c>
      <c r="AT1129" s="244" t="s">
        <v>324</v>
      </c>
      <c r="AU1129" s="244" t="s">
        <v>83</v>
      </c>
      <c r="AY1129" s="19" t="s">
        <v>322</v>
      </c>
      <c r="BE1129" s="245">
        <f>IF(N1129="základní",J1129,0)</f>
        <v>0</v>
      </c>
      <c r="BF1129" s="245">
        <f>IF(N1129="snížená",J1129,0)</f>
        <v>0</v>
      </c>
      <c r="BG1129" s="245">
        <f>IF(N1129="zákl. přenesená",J1129,0)</f>
        <v>0</v>
      </c>
      <c r="BH1129" s="245">
        <f>IF(N1129="sníž. přenesená",J1129,0)</f>
        <v>0</v>
      </c>
      <c r="BI1129" s="245">
        <f>IF(N1129="nulová",J1129,0)</f>
        <v>0</v>
      </c>
      <c r="BJ1129" s="19" t="s">
        <v>83</v>
      </c>
      <c r="BK1129" s="245">
        <f>ROUND(I1129*H1129,2)</f>
        <v>0</v>
      </c>
      <c r="BL1129" s="19" t="s">
        <v>418</v>
      </c>
      <c r="BM1129" s="244" t="s">
        <v>1510</v>
      </c>
    </row>
    <row r="1130" spans="1:47" s="2" customFormat="1" ht="12">
      <c r="A1130" s="40"/>
      <c r="B1130" s="41"/>
      <c r="C1130" s="42"/>
      <c r="D1130" s="246" t="s">
        <v>330</v>
      </c>
      <c r="E1130" s="42"/>
      <c r="F1130" s="247" t="s">
        <v>1511</v>
      </c>
      <c r="G1130" s="42"/>
      <c r="H1130" s="42"/>
      <c r="I1130" s="150"/>
      <c r="J1130" s="42"/>
      <c r="K1130" s="42"/>
      <c r="L1130" s="46"/>
      <c r="M1130" s="248"/>
      <c r="N1130" s="249"/>
      <c r="O1130" s="86"/>
      <c r="P1130" s="86"/>
      <c r="Q1130" s="86"/>
      <c r="R1130" s="86"/>
      <c r="S1130" s="86"/>
      <c r="T1130" s="87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9" t="s">
        <v>330</v>
      </c>
      <c r="AU1130" s="19" t="s">
        <v>83</v>
      </c>
    </row>
    <row r="1131" spans="1:65" s="2" customFormat="1" ht="16.5" customHeight="1">
      <c r="A1131" s="40"/>
      <c r="B1131" s="41"/>
      <c r="C1131" s="272" t="s">
        <v>1512</v>
      </c>
      <c r="D1131" s="272" t="s">
        <v>366</v>
      </c>
      <c r="E1131" s="273" t="s">
        <v>1513</v>
      </c>
      <c r="F1131" s="274" t="s">
        <v>1514</v>
      </c>
      <c r="G1131" s="275" t="s">
        <v>128</v>
      </c>
      <c r="H1131" s="276">
        <v>138</v>
      </c>
      <c r="I1131" s="277"/>
      <c r="J1131" s="278">
        <f>ROUND(I1131*H1131,2)</f>
        <v>0</v>
      </c>
      <c r="K1131" s="274" t="s">
        <v>327</v>
      </c>
      <c r="L1131" s="279"/>
      <c r="M1131" s="280" t="s">
        <v>19</v>
      </c>
      <c r="N1131" s="281" t="s">
        <v>42</v>
      </c>
      <c r="O1131" s="86"/>
      <c r="P1131" s="242">
        <f>O1131*H1131</f>
        <v>0</v>
      </c>
      <c r="Q1131" s="242">
        <v>0.005</v>
      </c>
      <c r="R1131" s="242">
        <f>Q1131*H1131</f>
        <v>0.6900000000000001</v>
      </c>
      <c r="S1131" s="242">
        <v>0</v>
      </c>
      <c r="T1131" s="243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44" t="s">
        <v>557</v>
      </c>
      <c r="AT1131" s="244" t="s">
        <v>366</v>
      </c>
      <c r="AU1131" s="244" t="s">
        <v>83</v>
      </c>
      <c r="AY1131" s="19" t="s">
        <v>322</v>
      </c>
      <c r="BE1131" s="245">
        <f>IF(N1131="základní",J1131,0)</f>
        <v>0</v>
      </c>
      <c r="BF1131" s="245">
        <f>IF(N1131="snížená",J1131,0)</f>
        <v>0</v>
      </c>
      <c r="BG1131" s="245">
        <f>IF(N1131="zákl. přenesená",J1131,0)</f>
        <v>0</v>
      </c>
      <c r="BH1131" s="245">
        <f>IF(N1131="sníž. přenesená",J1131,0)</f>
        <v>0</v>
      </c>
      <c r="BI1131" s="245">
        <f>IF(N1131="nulová",J1131,0)</f>
        <v>0</v>
      </c>
      <c r="BJ1131" s="19" t="s">
        <v>83</v>
      </c>
      <c r="BK1131" s="245">
        <f>ROUND(I1131*H1131,2)</f>
        <v>0</v>
      </c>
      <c r="BL1131" s="19" t="s">
        <v>418</v>
      </c>
      <c r="BM1131" s="244" t="s">
        <v>1515</v>
      </c>
    </row>
    <row r="1132" spans="1:47" s="2" customFormat="1" ht="12">
      <c r="A1132" s="40"/>
      <c r="B1132" s="41"/>
      <c r="C1132" s="42"/>
      <c r="D1132" s="246" t="s">
        <v>330</v>
      </c>
      <c r="E1132" s="42"/>
      <c r="F1132" s="247" t="s">
        <v>1514</v>
      </c>
      <c r="G1132" s="42"/>
      <c r="H1132" s="42"/>
      <c r="I1132" s="150"/>
      <c r="J1132" s="42"/>
      <c r="K1132" s="42"/>
      <c r="L1132" s="46"/>
      <c r="M1132" s="248"/>
      <c r="N1132" s="249"/>
      <c r="O1132" s="86"/>
      <c r="P1132" s="86"/>
      <c r="Q1132" s="86"/>
      <c r="R1132" s="86"/>
      <c r="S1132" s="86"/>
      <c r="T1132" s="87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T1132" s="19" t="s">
        <v>330</v>
      </c>
      <c r="AU1132" s="19" t="s">
        <v>83</v>
      </c>
    </row>
    <row r="1133" spans="1:51" s="13" customFormat="1" ht="12">
      <c r="A1133" s="13"/>
      <c r="B1133" s="250"/>
      <c r="C1133" s="251"/>
      <c r="D1133" s="246" t="s">
        <v>332</v>
      </c>
      <c r="E1133" s="252" t="s">
        <v>19</v>
      </c>
      <c r="F1133" s="253" t="s">
        <v>1516</v>
      </c>
      <c r="G1133" s="251"/>
      <c r="H1133" s="254">
        <v>115</v>
      </c>
      <c r="I1133" s="255"/>
      <c r="J1133" s="251"/>
      <c r="K1133" s="251"/>
      <c r="L1133" s="256"/>
      <c r="M1133" s="257"/>
      <c r="N1133" s="258"/>
      <c r="O1133" s="258"/>
      <c r="P1133" s="258"/>
      <c r="Q1133" s="258"/>
      <c r="R1133" s="258"/>
      <c r="S1133" s="258"/>
      <c r="T1133" s="259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0" t="s">
        <v>332</v>
      </c>
      <c r="AU1133" s="260" t="s">
        <v>83</v>
      </c>
      <c r="AV1133" s="13" t="s">
        <v>83</v>
      </c>
      <c r="AW1133" s="13" t="s">
        <v>32</v>
      </c>
      <c r="AX1133" s="13" t="s">
        <v>70</v>
      </c>
      <c r="AY1133" s="260" t="s">
        <v>322</v>
      </c>
    </row>
    <row r="1134" spans="1:51" s="14" customFormat="1" ht="12">
      <c r="A1134" s="14"/>
      <c r="B1134" s="261"/>
      <c r="C1134" s="262"/>
      <c r="D1134" s="246" t="s">
        <v>332</v>
      </c>
      <c r="E1134" s="263" t="s">
        <v>19</v>
      </c>
      <c r="F1134" s="264" t="s">
        <v>336</v>
      </c>
      <c r="G1134" s="262"/>
      <c r="H1134" s="265">
        <v>115</v>
      </c>
      <c r="I1134" s="266"/>
      <c r="J1134" s="262"/>
      <c r="K1134" s="262"/>
      <c r="L1134" s="267"/>
      <c r="M1134" s="268"/>
      <c r="N1134" s="269"/>
      <c r="O1134" s="269"/>
      <c r="P1134" s="269"/>
      <c r="Q1134" s="269"/>
      <c r="R1134" s="269"/>
      <c r="S1134" s="269"/>
      <c r="T1134" s="270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71" t="s">
        <v>332</v>
      </c>
      <c r="AU1134" s="271" t="s">
        <v>83</v>
      </c>
      <c r="AV1134" s="14" t="s">
        <v>328</v>
      </c>
      <c r="AW1134" s="14" t="s">
        <v>32</v>
      </c>
      <c r="AX1134" s="14" t="s">
        <v>70</v>
      </c>
      <c r="AY1134" s="271" t="s">
        <v>322</v>
      </c>
    </row>
    <row r="1135" spans="1:51" s="13" customFormat="1" ht="12">
      <c r="A1135" s="13"/>
      <c r="B1135" s="250"/>
      <c r="C1135" s="251"/>
      <c r="D1135" s="246" t="s">
        <v>332</v>
      </c>
      <c r="E1135" s="252" t="s">
        <v>19</v>
      </c>
      <c r="F1135" s="253" t="s">
        <v>1517</v>
      </c>
      <c r="G1135" s="251"/>
      <c r="H1135" s="254">
        <v>138</v>
      </c>
      <c r="I1135" s="255"/>
      <c r="J1135" s="251"/>
      <c r="K1135" s="251"/>
      <c r="L1135" s="256"/>
      <c r="M1135" s="257"/>
      <c r="N1135" s="258"/>
      <c r="O1135" s="258"/>
      <c r="P1135" s="258"/>
      <c r="Q1135" s="258"/>
      <c r="R1135" s="258"/>
      <c r="S1135" s="258"/>
      <c r="T1135" s="259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60" t="s">
        <v>332</v>
      </c>
      <c r="AU1135" s="260" t="s">
        <v>83</v>
      </c>
      <c r="AV1135" s="13" t="s">
        <v>83</v>
      </c>
      <c r="AW1135" s="13" t="s">
        <v>32</v>
      </c>
      <c r="AX1135" s="13" t="s">
        <v>77</v>
      </c>
      <c r="AY1135" s="260" t="s">
        <v>322</v>
      </c>
    </row>
    <row r="1136" spans="1:65" s="2" customFormat="1" ht="21.75" customHeight="1">
      <c r="A1136" s="40"/>
      <c r="B1136" s="41"/>
      <c r="C1136" s="233" t="s">
        <v>1518</v>
      </c>
      <c r="D1136" s="233" t="s">
        <v>324</v>
      </c>
      <c r="E1136" s="234" t="s">
        <v>1519</v>
      </c>
      <c r="F1136" s="235" t="s">
        <v>1520</v>
      </c>
      <c r="G1136" s="236" t="s">
        <v>128</v>
      </c>
      <c r="H1136" s="237">
        <v>271.857</v>
      </c>
      <c r="I1136" s="238"/>
      <c r="J1136" s="239">
        <f>ROUND(I1136*H1136,2)</f>
        <v>0</v>
      </c>
      <c r="K1136" s="235" t="s">
        <v>532</v>
      </c>
      <c r="L1136" s="46"/>
      <c r="M1136" s="240" t="s">
        <v>19</v>
      </c>
      <c r="N1136" s="241" t="s">
        <v>42</v>
      </c>
      <c r="O1136" s="86"/>
      <c r="P1136" s="242">
        <f>O1136*H1136</f>
        <v>0</v>
      </c>
      <c r="Q1136" s="242">
        <v>0.0072</v>
      </c>
      <c r="R1136" s="242">
        <f>Q1136*H1136</f>
        <v>1.9573704</v>
      </c>
      <c r="S1136" s="242">
        <v>0</v>
      </c>
      <c r="T1136" s="243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44" t="s">
        <v>418</v>
      </c>
      <c r="AT1136" s="244" t="s">
        <v>324</v>
      </c>
      <c r="AU1136" s="244" t="s">
        <v>83</v>
      </c>
      <c r="AY1136" s="19" t="s">
        <v>322</v>
      </c>
      <c r="BE1136" s="245">
        <f>IF(N1136="základní",J1136,0)</f>
        <v>0</v>
      </c>
      <c r="BF1136" s="245">
        <f>IF(N1136="snížená",J1136,0)</f>
        <v>0</v>
      </c>
      <c r="BG1136" s="245">
        <f>IF(N1136="zákl. přenesená",J1136,0)</f>
        <v>0</v>
      </c>
      <c r="BH1136" s="245">
        <f>IF(N1136="sníž. přenesená",J1136,0)</f>
        <v>0</v>
      </c>
      <c r="BI1136" s="245">
        <f>IF(N1136="nulová",J1136,0)</f>
        <v>0</v>
      </c>
      <c r="BJ1136" s="19" t="s">
        <v>83</v>
      </c>
      <c r="BK1136" s="245">
        <f>ROUND(I1136*H1136,2)</f>
        <v>0</v>
      </c>
      <c r="BL1136" s="19" t="s">
        <v>418</v>
      </c>
      <c r="BM1136" s="244" t="s">
        <v>1521</v>
      </c>
    </row>
    <row r="1137" spans="1:47" s="2" customFormat="1" ht="12">
      <c r="A1137" s="40"/>
      <c r="B1137" s="41"/>
      <c r="C1137" s="42"/>
      <c r="D1137" s="246" t="s">
        <v>330</v>
      </c>
      <c r="E1137" s="42"/>
      <c r="F1137" s="247" t="s">
        <v>1522</v>
      </c>
      <c r="G1137" s="42"/>
      <c r="H1137" s="42"/>
      <c r="I1137" s="150"/>
      <c r="J1137" s="42"/>
      <c r="K1137" s="42"/>
      <c r="L1137" s="46"/>
      <c r="M1137" s="248"/>
      <c r="N1137" s="249"/>
      <c r="O1137" s="86"/>
      <c r="P1137" s="86"/>
      <c r="Q1137" s="86"/>
      <c r="R1137" s="86"/>
      <c r="S1137" s="86"/>
      <c r="T1137" s="87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T1137" s="19" t="s">
        <v>330</v>
      </c>
      <c r="AU1137" s="19" t="s">
        <v>83</v>
      </c>
    </row>
    <row r="1138" spans="1:47" s="2" customFormat="1" ht="12">
      <c r="A1138" s="40"/>
      <c r="B1138" s="41"/>
      <c r="C1138" s="42"/>
      <c r="D1138" s="246" t="s">
        <v>387</v>
      </c>
      <c r="E1138" s="42"/>
      <c r="F1138" s="282" t="s">
        <v>1523</v>
      </c>
      <c r="G1138" s="42"/>
      <c r="H1138" s="42"/>
      <c r="I1138" s="150"/>
      <c r="J1138" s="42"/>
      <c r="K1138" s="42"/>
      <c r="L1138" s="46"/>
      <c r="M1138" s="248"/>
      <c r="N1138" s="249"/>
      <c r="O1138" s="86"/>
      <c r="P1138" s="86"/>
      <c r="Q1138" s="86"/>
      <c r="R1138" s="86"/>
      <c r="S1138" s="86"/>
      <c r="T1138" s="87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T1138" s="19" t="s">
        <v>387</v>
      </c>
      <c r="AU1138" s="19" t="s">
        <v>83</v>
      </c>
    </row>
    <row r="1139" spans="1:51" s="13" customFormat="1" ht="12">
      <c r="A1139" s="13"/>
      <c r="B1139" s="250"/>
      <c r="C1139" s="251"/>
      <c r="D1139" s="246" t="s">
        <v>332</v>
      </c>
      <c r="E1139" s="252" t="s">
        <v>19</v>
      </c>
      <c r="F1139" s="253" t="s">
        <v>1524</v>
      </c>
      <c r="G1139" s="251"/>
      <c r="H1139" s="254">
        <v>65.14</v>
      </c>
      <c r="I1139" s="255"/>
      <c r="J1139" s="251"/>
      <c r="K1139" s="251"/>
      <c r="L1139" s="256"/>
      <c r="M1139" s="257"/>
      <c r="N1139" s="258"/>
      <c r="O1139" s="258"/>
      <c r="P1139" s="258"/>
      <c r="Q1139" s="258"/>
      <c r="R1139" s="258"/>
      <c r="S1139" s="258"/>
      <c r="T1139" s="259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0" t="s">
        <v>332</v>
      </c>
      <c r="AU1139" s="260" t="s">
        <v>83</v>
      </c>
      <c r="AV1139" s="13" t="s">
        <v>83</v>
      </c>
      <c r="AW1139" s="13" t="s">
        <v>32</v>
      </c>
      <c r="AX1139" s="13" t="s">
        <v>70</v>
      </c>
      <c r="AY1139" s="260" t="s">
        <v>322</v>
      </c>
    </row>
    <row r="1140" spans="1:51" s="13" customFormat="1" ht="12">
      <c r="A1140" s="13"/>
      <c r="B1140" s="250"/>
      <c r="C1140" s="251"/>
      <c r="D1140" s="246" t="s">
        <v>332</v>
      </c>
      <c r="E1140" s="252" t="s">
        <v>19</v>
      </c>
      <c r="F1140" s="253" t="s">
        <v>1525</v>
      </c>
      <c r="G1140" s="251"/>
      <c r="H1140" s="254">
        <v>138.32</v>
      </c>
      <c r="I1140" s="255"/>
      <c r="J1140" s="251"/>
      <c r="K1140" s="251"/>
      <c r="L1140" s="256"/>
      <c r="M1140" s="257"/>
      <c r="N1140" s="258"/>
      <c r="O1140" s="258"/>
      <c r="P1140" s="258"/>
      <c r="Q1140" s="258"/>
      <c r="R1140" s="258"/>
      <c r="S1140" s="258"/>
      <c r="T1140" s="259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60" t="s">
        <v>332</v>
      </c>
      <c r="AU1140" s="260" t="s">
        <v>83</v>
      </c>
      <c r="AV1140" s="13" t="s">
        <v>83</v>
      </c>
      <c r="AW1140" s="13" t="s">
        <v>32</v>
      </c>
      <c r="AX1140" s="13" t="s">
        <v>70</v>
      </c>
      <c r="AY1140" s="260" t="s">
        <v>322</v>
      </c>
    </row>
    <row r="1141" spans="1:51" s="13" customFormat="1" ht="12">
      <c r="A1141" s="13"/>
      <c r="B1141" s="250"/>
      <c r="C1141" s="251"/>
      <c r="D1141" s="246" t="s">
        <v>332</v>
      </c>
      <c r="E1141" s="252" t="s">
        <v>19</v>
      </c>
      <c r="F1141" s="253" t="s">
        <v>1526</v>
      </c>
      <c r="G1141" s="251"/>
      <c r="H1141" s="254">
        <v>68.397</v>
      </c>
      <c r="I1141" s="255"/>
      <c r="J1141" s="251"/>
      <c r="K1141" s="251"/>
      <c r="L1141" s="256"/>
      <c r="M1141" s="257"/>
      <c r="N1141" s="258"/>
      <c r="O1141" s="258"/>
      <c r="P1141" s="258"/>
      <c r="Q1141" s="258"/>
      <c r="R1141" s="258"/>
      <c r="S1141" s="258"/>
      <c r="T1141" s="25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0" t="s">
        <v>332</v>
      </c>
      <c r="AU1141" s="260" t="s">
        <v>83</v>
      </c>
      <c r="AV1141" s="13" t="s">
        <v>83</v>
      </c>
      <c r="AW1141" s="13" t="s">
        <v>32</v>
      </c>
      <c r="AX1141" s="13" t="s">
        <v>70</v>
      </c>
      <c r="AY1141" s="260" t="s">
        <v>322</v>
      </c>
    </row>
    <row r="1142" spans="1:51" s="14" customFormat="1" ht="12">
      <c r="A1142" s="14"/>
      <c r="B1142" s="261"/>
      <c r="C1142" s="262"/>
      <c r="D1142" s="246" t="s">
        <v>332</v>
      </c>
      <c r="E1142" s="263" t="s">
        <v>19</v>
      </c>
      <c r="F1142" s="264" t="s">
        <v>336</v>
      </c>
      <c r="G1142" s="262"/>
      <c r="H1142" s="265">
        <v>271.857</v>
      </c>
      <c r="I1142" s="266"/>
      <c r="J1142" s="262"/>
      <c r="K1142" s="262"/>
      <c r="L1142" s="267"/>
      <c r="M1142" s="268"/>
      <c r="N1142" s="269"/>
      <c r="O1142" s="269"/>
      <c r="P1142" s="269"/>
      <c r="Q1142" s="269"/>
      <c r="R1142" s="269"/>
      <c r="S1142" s="269"/>
      <c r="T1142" s="27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71" t="s">
        <v>332</v>
      </c>
      <c r="AU1142" s="271" t="s">
        <v>83</v>
      </c>
      <c r="AV1142" s="14" t="s">
        <v>328</v>
      </c>
      <c r="AW1142" s="14" t="s">
        <v>32</v>
      </c>
      <c r="AX1142" s="14" t="s">
        <v>77</v>
      </c>
      <c r="AY1142" s="271" t="s">
        <v>322</v>
      </c>
    </row>
    <row r="1143" spans="1:65" s="2" customFormat="1" ht="21.75" customHeight="1">
      <c r="A1143" s="40"/>
      <c r="B1143" s="41"/>
      <c r="C1143" s="233" t="s">
        <v>1527</v>
      </c>
      <c r="D1143" s="233" t="s">
        <v>324</v>
      </c>
      <c r="E1143" s="234" t="s">
        <v>1528</v>
      </c>
      <c r="F1143" s="235" t="s">
        <v>1529</v>
      </c>
      <c r="G1143" s="236" t="s">
        <v>128</v>
      </c>
      <c r="H1143" s="237">
        <v>65.14</v>
      </c>
      <c r="I1143" s="238"/>
      <c r="J1143" s="239">
        <f>ROUND(I1143*H1143,2)</f>
        <v>0</v>
      </c>
      <c r="K1143" s="235" t="s">
        <v>327</v>
      </c>
      <c r="L1143" s="46"/>
      <c r="M1143" s="240" t="s">
        <v>19</v>
      </c>
      <c r="N1143" s="241" t="s">
        <v>42</v>
      </c>
      <c r="O1143" s="86"/>
      <c r="P1143" s="242">
        <f>O1143*H1143</f>
        <v>0</v>
      </c>
      <c r="Q1143" s="242">
        <v>0.0072</v>
      </c>
      <c r="R1143" s="242">
        <f>Q1143*H1143</f>
        <v>0.469008</v>
      </c>
      <c r="S1143" s="242">
        <v>0</v>
      </c>
      <c r="T1143" s="243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44" t="s">
        <v>418</v>
      </c>
      <c r="AT1143" s="244" t="s">
        <v>324</v>
      </c>
      <c r="AU1143" s="244" t="s">
        <v>83</v>
      </c>
      <c r="AY1143" s="19" t="s">
        <v>322</v>
      </c>
      <c r="BE1143" s="245">
        <f>IF(N1143="základní",J1143,0)</f>
        <v>0</v>
      </c>
      <c r="BF1143" s="245">
        <f>IF(N1143="snížená",J1143,0)</f>
        <v>0</v>
      </c>
      <c r="BG1143" s="245">
        <f>IF(N1143="zákl. přenesená",J1143,0)</f>
        <v>0</v>
      </c>
      <c r="BH1143" s="245">
        <f>IF(N1143="sníž. přenesená",J1143,0)</f>
        <v>0</v>
      </c>
      <c r="BI1143" s="245">
        <f>IF(N1143="nulová",J1143,0)</f>
        <v>0</v>
      </c>
      <c r="BJ1143" s="19" t="s">
        <v>83</v>
      </c>
      <c r="BK1143" s="245">
        <f>ROUND(I1143*H1143,2)</f>
        <v>0</v>
      </c>
      <c r="BL1143" s="19" t="s">
        <v>418</v>
      </c>
      <c r="BM1143" s="244" t="s">
        <v>1530</v>
      </c>
    </row>
    <row r="1144" spans="1:47" s="2" customFormat="1" ht="12">
      <c r="A1144" s="40"/>
      <c r="B1144" s="41"/>
      <c r="C1144" s="42"/>
      <c r="D1144" s="246" t="s">
        <v>330</v>
      </c>
      <c r="E1144" s="42"/>
      <c r="F1144" s="247" t="s">
        <v>1531</v>
      </c>
      <c r="G1144" s="42"/>
      <c r="H1144" s="42"/>
      <c r="I1144" s="150"/>
      <c r="J1144" s="42"/>
      <c r="K1144" s="42"/>
      <c r="L1144" s="46"/>
      <c r="M1144" s="248"/>
      <c r="N1144" s="249"/>
      <c r="O1144" s="86"/>
      <c r="P1144" s="86"/>
      <c r="Q1144" s="86"/>
      <c r="R1144" s="86"/>
      <c r="S1144" s="86"/>
      <c r="T1144" s="87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T1144" s="19" t="s">
        <v>330</v>
      </c>
      <c r="AU1144" s="19" t="s">
        <v>83</v>
      </c>
    </row>
    <row r="1145" spans="1:51" s="13" customFormat="1" ht="12">
      <c r="A1145" s="13"/>
      <c r="B1145" s="250"/>
      <c r="C1145" s="251"/>
      <c r="D1145" s="246" t="s">
        <v>332</v>
      </c>
      <c r="E1145" s="252" t="s">
        <v>19</v>
      </c>
      <c r="F1145" s="253" t="s">
        <v>207</v>
      </c>
      <c r="G1145" s="251"/>
      <c r="H1145" s="254">
        <v>65.14</v>
      </c>
      <c r="I1145" s="255"/>
      <c r="J1145" s="251"/>
      <c r="K1145" s="251"/>
      <c r="L1145" s="256"/>
      <c r="M1145" s="257"/>
      <c r="N1145" s="258"/>
      <c r="O1145" s="258"/>
      <c r="P1145" s="258"/>
      <c r="Q1145" s="258"/>
      <c r="R1145" s="258"/>
      <c r="S1145" s="258"/>
      <c r="T1145" s="259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60" t="s">
        <v>332</v>
      </c>
      <c r="AU1145" s="260" t="s">
        <v>83</v>
      </c>
      <c r="AV1145" s="13" t="s">
        <v>83</v>
      </c>
      <c r="AW1145" s="13" t="s">
        <v>32</v>
      </c>
      <c r="AX1145" s="13" t="s">
        <v>77</v>
      </c>
      <c r="AY1145" s="260" t="s">
        <v>322</v>
      </c>
    </row>
    <row r="1146" spans="1:65" s="2" customFormat="1" ht="21.75" customHeight="1">
      <c r="A1146" s="40"/>
      <c r="B1146" s="41"/>
      <c r="C1146" s="233" t="s">
        <v>1532</v>
      </c>
      <c r="D1146" s="233" t="s">
        <v>324</v>
      </c>
      <c r="E1146" s="234" t="s">
        <v>1533</v>
      </c>
      <c r="F1146" s="235" t="s">
        <v>1534</v>
      </c>
      <c r="G1146" s="236" t="s">
        <v>160</v>
      </c>
      <c r="H1146" s="237">
        <v>3.34</v>
      </c>
      <c r="I1146" s="238"/>
      <c r="J1146" s="239">
        <f>ROUND(I1146*H1146,2)</f>
        <v>0</v>
      </c>
      <c r="K1146" s="235" t="s">
        <v>327</v>
      </c>
      <c r="L1146" s="46"/>
      <c r="M1146" s="240" t="s">
        <v>19</v>
      </c>
      <c r="N1146" s="241" t="s">
        <v>42</v>
      </c>
      <c r="O1146" s="86"/>
      <c r="P1146" s="242">
        <f>O1146*H1146</f>
        <v>0</v>
      </c>
      <c r="Q1146" s="242">
        <v>0</v>
      </c>
      <c r="R1146" s="242">
        <f>Q1146*H1146</f>
        <v>0</v>
      </c>
      <c r="S1146" s="242">
        <v>0</v>
      </c>
      <c r="T1146" s="243">
        <f>S1146*H1146</f>
        <v>0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44" t="s">
        <v>418</v>
      </c>
      <c r="AT1146" s="244" t="s">
        <v>324</v>
      </c>
      <c r="AU1146" s="244" t="s">
        <v>83</v>
      </c>
      <c r="AY1146" s="19" t="s">
        <v>322</v>
      </c>
      <c r="BE1146" s="245">
        <f>IF(N1146="základní",J1146,0)</f>
        <v>0</v>
      </c>
      <c r="BF1146" s="245">
        <f>IF(N1146="snížená",J1146,0)</f>
        <v>0</v>
      </c>
      <c r="BG1146" s="245">
        <f>IF(N1146="zákl. přenesená",J1146,0)</f>
        <v>0</v>
      </c>
      <c r="BH1146" s="245">
        <f>IF(N1146="sníž. přenesená",J1146,0)</f>
        <v>0</v>
      </c>
      <c r="BI1146" s="245">
        <f>IF(N1146="nulová",J1146,0)</f>
        <v>0</v>
      </c>
      <c r="BJ1146" s="19" t="s">
        <v>83</v>
      </c>
      <c r="BK1146" s="245">
        <f>ROUND(I1146*H1146,2)</f>
        <v>0</v>
      </c>
      <c r="BL1146" s="19" t="s">
        <v>418</v>
      </c>
      <c r="BM1146" s="244" t="s">
        <v>1535</v>
      </c>
    </row>
    <row r="1147" spans="1:47" s="2" customFormat="1" ht="12">
      <c r="A1147" s="40"/>
      <c r="B1147" s="41"/>
      <c r="C1147" s="42"/>
      <c r="D1147" s="246" t="s">
        <v>330</v>
      </c>
      <c r="E1147" s="42"/>
      <c r="F1147" s="247" t="s">
        <v>1536</v>
      </c>
      <c r="G1147" s="42"/>
      <c r="H1147" s="42"/>
      <c r="I1147" s="150"/>
      <c r="J1147" s="42"/>
      <c r="K1147" s="42"/>
      <c r="L1147" s="46"/>
      <c r="M1147" s="248"/>
      <c r="N1147" s="249"/>
      <c r="O1147" s="86"/>
      <c r="P1147" s="86"/>
      <c r="Q1147" s="86"/>
      <c r="R1147" s="86"/>
      <c r="S1147" s="86"/>
      <c r="T1147" s="87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T1147" s="19" t="s">
        <v>330</v>
      </c>
      <c r="AU1147" s="19" t="s">
        <v>83</v>
      </c>
    </row>
    <row r="1148" spans="1:65" s="2" customFormat="1" ht="21.75" customHeight="1">
      <c r="A1148" s="40"/>
      <c r="B1148" s="41"/>
      <c r="C1148" s="233" t="s">
        <v>1537</v>
      </c>
      <c r="D1148" s="233" t="s">
        <v>324</v>
      </c>
      <c r="E1148" s="234" t="s">
        <v>1538</v>
      </c>
      <c r="F1148" s="235" t="s">
        <v>1539</v>
      </c>
      <c r="G1148" s="236" t="s">
        <v>160</v>
      </c>
      <c r="H1148" s="237">
        <v>3.34</v>
      </c>
      <c r="I1148" s="238"/>
      <c r="J1148" s="239">
        <f>ROUND(I1148*H1148,2)</f>
        <v>0</v>
      </c>
      <c r="K1148" s="235" t="s">
        <v>327</v>
      </c>
      <c r="L1148" s="46"/>
      <c r="M1148" s="240" t="s">
        <v>19</v>
      </c>
      <c r="N1148" s="241" t="s">
        <v>42</v>
      </c>
      <c r="O1148" s="86"/>
      <c r="P1148" s="242">
        <f>O1148*H1148</f>
        <v>0</v>
      </c>
      <c r="Q1148" s="242">
        <v>0</v>
      </c>
      <c r="R1148" s="242">
        <f>Q1148*H1148</f>
        <v>0</v>
      </c>
      <c r="S1148" s="242">
        <v>0</v>
      </c>
      <c r="T1148" s="243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44" t="s">
        <v>418</v>
      </c>
      <c r="AT1148" s="244" t="s">
        <v>324</v>
      </c>
      <c r="AU1148" s="244" t="s">
        <v>83</v>
      </c>
      <c r="AY1148" s="19" t="s">
        <v>322</v>
      </c>
      <c r="BE1148" s="245">
        <f>IF(N1148="základní",J1148,0)</f>
        <v>0</v>
      </c>
      <c r="BF1148" s="245">
        <f>IF(N1148="snížená",J1148,0)</f>
        <v>0</v>
      </c>
      <c r="BG1148" s="245">
        <f>IF(N1148="zákl. přenesená",J1148,0)</f>
        <v>0</v>
      </c>
      <c r="BH1148" s="245">
        <f>IF(N1148="sníž. přenesená",J1148,0)</f>
        <v>0</v>
      </c>
      <c r="BI1148" s="245">
        <f>IF(N1148="nulová",J1148,0)</f>
        <v>0</v>
      </c>
      <c r="BJ1148" s="19" t="s">
        <v>83</v>
      </c>
      <c r="BK1148" s="245">
        <f>ROUND(I1148*H1148,2)</f>
        <v>0</v>
      </c>
      <c r="BL1148" s="19" t="s">
        <v>418</v>
      </c>
      <c r="BM1148" s="244" t="s">
        <v>1540</v>
      </c>
    </row>
    <row r="1149" spans="1:47" s="2" customFormat="1" ht="12">
      <c r="A1149" s="40"/>
      <c r="B1149" s="41"/>
      <c r="C1149" s="42"/>
      <c r="D1149" s="246" t="s">
        <v>330</v>
      </c>
      <c r="E1149" s="42"/>
      <c r="F1149" s="247" t="s">
        <v>1541</v>
      </c>
      <c r="G1149" s="42"/>
      <c r="H1149" s="42"/>
      <c r="I1149" s="150"/>
      <c r="J1149" s="42"/>
      <c r="K1149" s="42"/>
      <c r="L1149" s="46"/>
      <c r="M1149" s="248"/>
      <c r="N1149" s="249"/>
      <c r="O1149" s="86"/>
      <c r="P1149" s="86"/>
      <c r="Q1149" s="86"/>
      <c r="R1149" s="86"/>
      <c r="S1149" s="86"/>
      <c r="T1149" s="87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T1149" s="19" t="s">
        <v>330</v>
      </c>
      <c r="AU1149" s="19" t="s">
        <v>83</v>
      </c>
    </row>
    <row r="1150" spans="1:63" s="12" customFormat="1" ht="22.8" customHeight="1">
      <c r="A1150" s="12"/>
      <c r="B1150" s="217"/>
      <c r="C1150" s="218"/>
      <c r="D1150" s="219" t="s">
        <v>69</v>
      </c>
      <c r="E1150" s="231" t="s">
        <v>1542</v>
      </c>
      <c r="F1150" s="231" t="s">
        <v>1543</v>
      </c>
      <c r="G1150" s="218"/>
      <c r="H1150" s="218"/>
      <c r="I1150" s="221"/>
      <c r="J1150" s="232">
        <f>BK1150</f>
        <v>0</v>
      </c>
      <c r="K1150" s="218"/>
      <c r="L1150" s="223"/>
      <c r="M1150" s="224"/>
      <c r="N1150" s="225"/>
      <c r="O1150" s="225"/>
      <c r="P1150" s="226">
        <f>SUM(P1151:P1214)</f>
        <v>0</v>
      </c>
      <c r="Q1150" s="225"/>
      <c r="R1150" s="226">
        <f>SUM(R1151:R1214)</f>
        <v>4.495926599999999</v>
      </c>
      <c r="S1150" s="225"/>
      <c r="T1150" s="227">
        <f>SUM(T1151:T1214)</f>
        <v>0</v>
      </c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R1150" s="228" t="s">
        <v>83</v>
      </c>
      <c r="AT1150" s="229" t="s">
        <v>69</v>
      </c>
      <c r="AU1150" s="229" t="s">
        <v>77</v>
      </c>
      <c r="AY1150" s="228" t="s">
        <v>322</v>
      </c>
      <c r="BK1150" s="230">
        <f>SUM(BK1151:BK1214)</f>
        <v>0</v>
      </c>
    </row>
    <row r="1151" spans="1:65" s="2" customFormat="1" ht="21.75" customHeight="1">
      <c r="A1151" s="40"/>
      <c r="B1151" s="41"/>
      <c r="C1151" s="233" t="s">
        <v>1544</v>
      </c>
      <c r="D1151" s="233" t="s">
        <v>324</v>
      </c>
      <c r="E1151" s="234" t="s">
        <v>1545</v>
      </c>
      <c r="F1151" s="235" t="s">
        <v>1546</v>
      </c>
      <c r="G1151" s="236" t="s">
        <v>128</v>
      </c>
      <c r="H1151" s="237">
        <v>117.04</v>
      </c>
      <c r="I1151" s="238"/>
      <c r="J1151" s="239">
        <f>ROUND(I1151*H1151,2)</f>
        <v>0</v>
      </c>
      <c r="K1151" s="235" t="s">
        <v>327</v>
      </c>
      <c r="L1151" s="46"/>
      <c r="M1151" s="240" t="s">
        <v>19</v>
      </c>
      <c r="N1151" s="241" t="s">
        <v>42</v>
      </c>
      <c r="O1151" s="86"/>
      <c r="P1151" s="242">
        <f>O1151*H1151</f>
        <v>0</v>
      </c>
      <c r="Q1151" s="242">
        <v>0</v>
      </c>
      <c r="R1151" s="242">
        <f>Q1151*H1151</f>
        <v>0</v>
      </c>
      <c r="S1151" s="242">
        <v>0</v>
      </c>
      <c r="T1151" s="243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44" t="s">
        <v>418</v>
      </c>
      <c r="AT1151" s="244" t="s">
        <v>324</v>
      </c>
      <c r="AU1151" s="244" t="s">
        <v>83</v>
      </c>
      <c r="AY1151" s="19" t="s">
        <v>322</v>
      </c>
      <c r="BE1151" s="245">
        <f>IF(N1151="základní",J1151,0)</f>
        <v>0</v>
      </c>
      <c r="BF1151" s="245">
        <f>IF(N1151="snížená",J1151,0)</f>
        <v>0</v>
      </c>
      <c r="BG1151" s="245">
        <f>IF(N1151="zákl. přenesená",J1151,0)</f>
        <v>0</v>
      </c>
      <c r="BH1151" s="245">
        <f>IF(N1151="sníž. přenesená",J1151,0)</f>
        <v>0</v>
      </c>
      <c r="BI1151" s="245">
        <f>IF(N1151="nulová",J1151,0)</f>
        <v>0</v>
      </c>
      <c r="BJ1151" s="19" t="s">
        <v>83</v>
      </c>
      <c r="BK1151" s="245">
        <f>ROUND(I1151*H1151,2)</f>
        <v>0</v>
      </c>
      <c r="BL1151" s="19" t="s">
        <v>418</v>
      </c>
      <c r="BM1151" s="244" t="s">
        <v>1547</v>
      </c>
    </row>
    <row r="1152" spans="1:47" s="2" customFormat="1" ht="12">
      <c r="A1152" s="40"/>
      <c r="B1152" s="41"/>
      <c r="C1152" s="42"/>
      <c r="D1152" s="246" t="s">
        <v>330</v>
      </c>
      <c r="E1152" s="42"/>
      <c r="F1152" s="247" t="s">
        <v>1548</v>
      </c>
      <c r="G1152" s="42"/>
      <c r="H1152" s="42"/>
      <c r="I1152" s="150"/>
      <c r="J1152" s="42"/>
      <c r="K1152" s="42"/>
      <c r="L1152" s="46"/>
      <c r="M1152" s="248"/>
      <c r="N1152" s="249"/>
      <c r="O1152" s="86"/>
      <c r="P1152" s="86"/>
      <c r="Q1152" s="86"/>
      <c r="R1152" s="86"/>
      <c r="S1152" s="86"/>
      <c r="T1152" s="87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T1152" s="19" t="s">
        <v>330</v>
      </c>
      <c r="AU1152" s="19" t="s">
        <v>83</v>
      </c>
    </row>
    <row r="1153" spans="1:65" s="2" customFormat="1" ht="21.75" customHeight="1">
      <c r="A1153" s="40"/>
      <c r="B1153" s="41"/>
      <c r="C1153" s="272" t="s">
        <v>1549</v>
      </c>
      <c r="D1153" s="272" t="s">
        <v>366</v>
      </c>
      <c r="E1153" s="273" t="s">
        <v>1550</v>
      </c>
      <c r="F1153" s="274" t="s">
        <v>1551</v>
      </c>
      <c r="G1153" s="275" t="s">
        <v>128</v>
      </c>
      <c r="H1153" s="276">
        <v>60.861</v>
      </c>
      <c r="I1153" s="277"/>
      <c r="J1153" s="278">
        <f>ROUND(I1153*H1153,2)</f>
        <v>0</v>
      </c>
      <c r="K1153" s="274" t="s">
        <v>327</v>
      </c>
      <c r="L1153" s="279"/>
      <c r="M1153" s="280" t="s">
        <v>19</v>
      </c>
      <c r="N1153" s="281" t="s">
        <v>42</v>
      </c>
      <c r="O1153" s="86"/>
      <c r="P1153" s="242">
        <f>O1153*H1153</f>
        <v>0</v>
      </c>
      <c r="Q1153" s="242">
        <v>0.00463</v>
      </c>
      <c r="R1153" s="242">
        <f>Q1153*H1153</f>
        <v>0.28178643</v>
      </c>
      <c r="S1153" s="242">
        <v>0</v>
      </c>
      <c r="T1153" s="243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44" t="s">
        <v>557</v>
      </c>
      <c r="AT1153" s="244" t="s">
        <v>366</v>
      </c>
      <c r="AU1153" s="244" t="s">
        <v>83</v>
      </c>
      <c r="AY1153" s="19" t="s">
        <v>322</v>
      </c>
      <c r="BE1153" s="245">
        <f>IF(N1153="základní",J1153,0)</f>
        <v>0</v>
      </c>
      <c r="BF1153" s="245">
        <f>IF(N1153="snížená",J1153,0)</f>
        <v>0</v>
      </c>
      <c r="BG1153" s="245">
        <f>IF(N1153="zákl. přenesená",J1153,0)</f>
        <v>0</v>
      </c>
      <c r="BH1153" s="245">
        <f>IF(N1153="sníž. přenesená",J1153,0)</f>
        <v>0</v>
      </c>
      <c r="BI1153" s="245">
        <f>IF(N1153="nulová",J1153,0)</f>
        <v>0</v>
      </c>
      <c r="BJ1153" s="19" t="s">
        <v>83</v>
      </c>
      <c r="BK1153" s="245">
        <f>ROUND(I1153*H1153,2)</f>
        <v>0</v>
      </c>
      <c r="BL1153" s="19" t="s">
        <v>418</v>
      </c>
      <c r="BM1153" s="244" t="s">
        <v>1552</v>
      </c>
    </row>
    <row r="1154" spans="1:47" s="2" customFormat="1" ht="12">
      <c r="A1154" s="40"/>
      <c r="B1154" s="41"/>
      <c r="C1154" s="42"/>
      <c r="D1154" s="246" t="s">
        <v>330</v>
      </c>
      <c r="E1154" s="42"/>
      <c r="F1154" s="247" t="s">
        <v>1551</v>
      </c>
      <c r="G1154" s="42"/>
      <c r="H1154" s="42"/>
      <c r="I1154" s="150"/>
      <c r="J1154" s="42"/>
      <c r="K1154" s="42"/>
      <c r="L1154" s="46"/>
      <c r="M1154" s="248"/>
      <c r="N1154" s="249"/>
      <c r="O1154" s="86"/>
      <c r="P1154" s="86"/>
      <c r="Q1154" s="86"/>
      <c r="R1154" s="86"/>
      <c r="S1154" s="86"/>
      <c r="T1154" s="87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T1154" s="19" t="s">
        <v>330</v>
      </c>
      <c r="AU1154" s="19" t="s">
        <v>83</v>
      </c>
    </row>
    <row r="1155" spans="1:51" s="13" customFormat="1" ht="12">
      <c r="A1155" s="13"/>
      <c r="B1155" s="250"/>
      <c r="C1155" s="251"/>
      <c r="D1155" s="246" t="s">
        <v>332</v>
      </c>
      <c r="E1155" s="252" t="s">
        <v>19</v>
      </c>
      <c r="F1155" s="253" t="s">
        <v>223</v>
      </c>
      <c r="G1155" s="251"/>
      <c r="H1155" s="254">
        <v>58.52</v>
      </c>
      <c r="I1155" s="255"/>
      <c r="J1155" s="251"/>
      <c r="K1155" s="251"/>
      <c r="L1155" s="256"/>
      <c r="M1155" s="257"/>
      <c r="N1155" s="258"/>
      <c r="O1155" s="258"/>
      <c r="P1155" s="258"/>
      <c r="Q1155" s="258"/>
      <c r="R1155" s="258"/>
      <c r="S1155" s="258"/>
      <c r="T1155" s="259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0" t="s">
        <v>332</v>
      </c>
      <c r="AU1155" s="260" t="s">
        <v>83</v>
      </c>
      <c r="AV1155" s="13" t="s">
        <v>83</v>
      </c>
      <c r="AW1155" s="13" t="s">
        <v>32</v>
      </c>
      <c r="AX1155" s="13" t="s">
        <v>70</v>
      </c>
      <c r="AY1155" s="260" t="s">
        <v>322</v>
      </c>
    </row>
    <row r="1156" spans="1:51" s="13" customFormat="1" ht="12">
      <c r="A1156" s="13"/>
      <c r="B1156" s="250"/>
      <c r="C1156" s="251"/>
      <c r="D1156" s="246" t="s">
        <v>332</v>
      </c>
      <c r="E1156" s="252" t="s">
        <v>19</v>
      </c>
      <c r="F1156" s="253" t="s">
        <v>1553</v>
      </c>
      <c r="G1156" s="251"/>
      <c r="H1156" s="254">
        <v>60.861</v>
      </c>
      <c r="I1156" s="255"/>
      <c r="J1156" s="251"/>
      <c r="K1156" s="251"/>
      <c r="L1156" s="256"/>
      <c r="M1156" s="257"/>
      <c r="N1156" s="258"/>
      <c r="O1156" s="258"/>
      <c r="P1156" s="258"/>
      <c r="Q1156" s="258"/>
      <c r="R1156" s="258"/>
      <c r="S1156" s="258"/>
      <c r="T1156" s="259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60" t="s">
        <v>332</v>
      </c>
      <c r="AU1156" s="260" t="s">
        <v>83</v>
      </c>
      <c r="AV1156" s="13" t="s">
        <v>83</v>
      </c>
      <c r="AW1156" s="13" t="s">
        <v>32</v>
      </c>
      <c r="AX1156" s="13" t="s">
        <v>77</v>
      </c>
      <c r="AY1156" s="260" t="s">
        <v>322</v>
      </c>
    </row>
    <row r="1157" spans="1:65" s="2" customFormat="1" ht="21.75" customHeight="1">
      <c r="A1157" s="40"/>
      <c r="B1157" s="41"/>
      <c r="C1157" s="272" t="s">
        <v>1554</v>
      </c>
      <c r="D1157" s="272" t="s">
        <v>366</v>
      </c>
      <c r="E1157" s="273" t="s">
        <v>1555</v>
      </c>
      <c r="F1157" s="274" t="s">
        <v>1556</v>
      </c>
      <c r="G1157" s="275" t="s">
        <v>128</v>
      </c>
      <c r="H1157" s="276">
        <v>60.861</v>
      </c>
      <c r="I1157" s="277"/>
      <c r="J1157" s="278">
        <f>ROUND(I1157*H1157,2)</f>
        <v>0</v>
      </c>
      <c r="K1157" s="274" t="s">
        <v>327</v>
      </c>
      <c r="L1157" s="279"/>
      <c r="M1157" s="280" t="s">
        <v>19</v>
      </c>
      <c r="N1157" s="281" t="s">
        <v>42</v>
      </c>
      <c r="O1157" s="86"/>
      <c r="P1157" s="242">
        <f>O1157*H1157</f>
        <v>0</v>
      </c>
      <c r="Q1157" s="242">
        <v>0.00224</v>
      </c>
      <c r="R1157" s="242">
        <f>Q1157*H1157</f>
        <v>0.13632863999999997</v>
      </c>
      <c r="S1157" s="242">
        <v>0</v>
      </c>
      <c r="T1157" s="243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44" t="s">
        <v>557</v>
      </c>
      <c r="AT1157" s="244" t="s">
        <v>366</v>
      </c>
      <c r="AU1157" s="244" t="s">
        <v>83</v>
      </c>
      <c r="AY1157" s="19" t="s">
        <v>322</v>
      </c>
      <c r="BE1157" s="245">
        <f>IF(N1157="základní",J1157,0)</f>
        <v>0</v>
      </c>
      <c r="BF1157" s="245">
        <f>IF(N1157="snížená",J1157,0)</f>
        <v>0</v>
      </c>
      <c r="BG1157" s="245">
        <f>IF(N1157="zákl. přenesená",J1157,0)</f>
        <v>0</v>
      </c>
      <c r="BH1157" s="245">
        <f>IF(N1157="sníž. přenesená",J1157,0)</f>
        <v>0</v>
      </c>
      <c r="BI1157" s="245">
        <f>IF(N1157="nulová",J1157,0)</f>
        <v>0</v>
      </c>
      <c r="BJ1157" s="19" t="s">
        <v>83</v>
      </c>
      <c r="BK1157" s="245">
        <f>ROUND(I1157*H1157,2)</f>
        <v>0</v>
      </c>
      <c r="BL1157" s="19" t="s">
        <v>418</v>
      </c>
      <c r="BM1157" s="244" t="s">
        <v>1557</v>
      </c>
    </row>
    <row r="1158" spans="1:47" s="2" customFormat="1" ht="12">
      <c r="A1158" s="40"/>
      <c r="B1158" s="41"/>
      <c r="C1158" s="42"/>
      <c r="D1158" s="246" t="s">
        <v>330</v>
      </c>
      <c r="E1158" s="42"/>
      <c r="F1158" s="247" t="s">
        <v>1556</v>
      </c>
      <c r="G1158" s="42"/>
      <c r="H1158" s="42"/>
      <c r="I1158" s="150"/>
      <c r="J1158" s="42"/>
      <c r="K1158" s="42"/>
      <c r="L1158" s="46"/>
      <c r="M1158" s="248"/>
      <c r="N1158" s="249"/>
      <c r="O1158" s="86"/>
      <c r="P1158" s="86"/>
      <c r="Q1158" s="86"/>
      <c r="R1158" s="86"/>
      <c r="S1158" s="86"/>
      <c r="T1158" s="87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T1158" s="19" t="s">
        <v>330</v>
      </c>
      <c r="AU1158" s="19" t="s">
        <v>83</v>
      </c>
    </row>
    <row r="1159" spans="1:51" s="13" customFormat="1" ht="12">
      <c r="A1159" s="13"/>
      <c r="B1159" s="250"/>
      <c r="C1159" s="251"/>
      <c r="D1159" s="246" t="s">
        <v>332</v>
      </c>
      <c r="E1159" s="252" t="s">
        <v>19</v>
      </c>
      <c r="F1159" s="253" t="s">
        <v>223</v>
      </c>
      <c r="G1159" s="251"/>
      <c r="H1159" s="254">
        <v>58.52</v>
      </c>
      <c r="I1159" s="255"/>
      <c r="J1159" s="251"/>
      <c r="K1159" s="251"/>
      <c r="L1159" s="256"/>
      <c r="M1159" s="257"/>
      <c r="N1159" s="258"/>
      <c r="O1159" s="258"/>
      <c r="P1159" s="258"/>
      <c r="Q1159" s="258"/>
      <c r="R1159" s="258"/>
      <c r="S1159" s="258"/>
      <c r="T1159" s="259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60" t="s">
        <v>332</v>
      </c>
      <c r="AU1159" s="260" t="s">
        <v>83</v>
      </c>
      <c r="AV1159" s="13" t="s">
        <v>83</v>
      </c>
      <c r="AW1159" s="13" t="s">
        <v>32</v>
      </c>
      <c r="AX1159" s="13" t="s">
        <v>70</v>
      </c>
      <c r="AY1159" s="260" t="s">
        <v>322</v>
      </c>
    </row>
    <row r="1160" spans="1:51" s="13" customFormat="1" ht="12">
      <c r="A1160" s="13"/>
      <c r="B1160" s="250"/>
      <c r="C1160" s="251"/>
      <c r="D1160" s="246" t="s">
        <v>332</v>
      </c>
      <c r="E1160" s="252" t="s">
        <v>19</v>
      </c>
      <c r="F1160" s="253" t="s">
        <v>1553</v>
      </c>
      <c r="G1160" s="251"/>
      <c r="H1160" s="254">
        <v>60.861</v>
      </c>
      <c r="I1160" s="255"/>
      <c r="J1160" s="251"/>
      <c r="K1160" s="251"/>
      <c r="L1160" s="256"/>
      <c r="M1160" s="257"/>
      <c r="N1160" s="258"/>
      <c r="O1160" s="258"/>
      <c r="P1160" s="258"/>
      <c r="Q1160" s="258"/>
      <c r="R1160" s="258"/>
      <c r="S1160" s="258"/>
      <c r="T1160" s="259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0" t="s">
        <v>332</v>
      </c>
      <c r="AU1160" s="260" t="s">
        <v>83</v>
      </c>
      <c r="AV1160" s="13" t="s">
        <v>83</v>
      </c>
      <c r="AW1160" s="13" t="s">
        <v>32</v>
      </c>
      <c r="AX1160" s="13" t="s">
        <v>77</v>
      </c>
      <c r="AY1160" s="260" t="s">
        <v>322</v>
      </c>
    </row>
    <row r="1161" spans="1:65" s="2" customFormat="1" ht="21.75" customHeight="1">
      <c r="A1161" s="40"/>
      <c r="B1161" s="41"/>
      <c r="C1161" s="233" t="s">
        <v>1558</v>
      </c>
      <c r="D1161" s="233" t="s">
        <v>324</v>
      </c>
      <c r="E1161" s="234" t="s">
        <v>1559</v>
      </c>
      <c r="F1161" s="235" t="s">
        <v>1560</v>
      </c>
      <c r="G1161" s="236" t="s">
        <v>128</v>
      </c>
      <c r="H1161" s="237">
        <v>380.88</v>
      </c>
      <c r="I1161" s="238"/>
      <c r="J1161" s="239">
        <f>ROUND(I1161*H1161,2)</f>
        <v>0</v>
      </c>
      <c r="K1161" s="235" t="s">
        <v>327</v>
      </c>
      <c r="L1161" s="46"/>
      <c r="M1161" s="240" t="s">
        <v>19</v>
      </c>
      <c r="N1161" s="241" t="s">
        <v>42</v>
      </c>
      <c r="O1161" s="86"/>
      <c r="P1161" s="242">
        <f>O1161*H1161</f>
        <v>0</v>
      </c>
      <c r="Q1161" s="242">
        <v>0</v>
      </c>
      <c r="R1161" s="242">
        <f>Q1161*H1161</f>
        <v>0</v>
      </c>
      <c r="S1161" s="242">
        <v>0</v>
      </c>
      <c r="T1161" s="243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44" t="s">
        <v>418</v>
      </c>
      <c r="AT1161" s="244" t="s">
        <v>324</v>
      </c>
      <c r="AU1161" s="244" t="s">
        <v>83</v>
      </c>
      <c r="AY1161" s="19" t="s">
        <v>322</v>
      </c>
      <c r="BE1161" s="245">
        <f>IF(N1161="základní",J1161,0)</f>
        <v>0</v>
      </c>
      <c r="BF1161" s="245">
        <f>IF(N1161="snížená",J1161,0)</f>
        <v>0</v>
      </c>
      <c r="BG1161" s="245">
        <f>IF(N1161="zákl. přenesená",J1161,0)</f>
        <v>0</v>
      </c>
      <c r="BH1161" s="245">
        <f>IF(N1161="sníž. přenesená",J1161,0)</f>
        <v>0</v>
      </c>
      <c r="BI1161" s="245">
        <f>IF(N1161="nulová",J1161,0)</f>
        <v>0</v>
      </c>
      <c r="BJ1161" s="19" t="s">
        <v>83</v>
      </c>
      <c r="BK1161" s="245">
        <f>ROUND(I1161*H1161,2)</f>
        <v>0</v>
      </c>
      <c r="BL1161" s="19" t="s">
        <v>418</v>
      </c>
      <c r="BM1161" s="244" t="s">
        <v>1561</v>
      </c>
    </row>
    <row r="1162" spans="1:47" s="2" customFormat="1" ht="12">
      <c r="A1162" s="40"/>
      <c r="B1162" s="41"/>
      <c r="C1162" s="42"/>
      <c r="D1162" s="246" t="s">
        <v>330</v>
      </c>
      <c r="E1162" s="42"/>
      <c r="F1162" s="247" t="s">
        <v>1562</v>
      </c>
      <c r="G1162" s="42"/>
      <c r="H1162" s="42"/>
      <c r="I1162" s="150"/>
      <c r="J1162" s="42"/>
      <c r="K1162" s="42"/>
      <c r="L1162" s="46"/>
      <c r="M1162" s="248"/>
      <c r="N1162" s="249"/>
      <c r="O1162" s="86"/>
      <c r="P1162" s="86"/>
      <c r="Q1162" s="86"/>
      <c r="R1162" s="86"/>
      <c r="S1162" s="86"/>
      <c r="T1162" s="87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T1162" s="19" t="s">
        <v>330</v>
      </c>
      <c r="AU1162" s="19" t="s">
        <v>83</v>
      </c>
    </row>
    <row r="1163" spans="1:65" s="2" customFormat="1" ht="16.5" customHeight="1">
      <c r="A1163" s="40"/>
      <c r="B1163" s="41"/>
      <c r="C1163" s="272" t="s">
        <v>1563</v>
      </c>
      <c r="D1163" s="272" t="s">
        <v>366</v>
      </c>
      <c r="E1163" s="273" t="s">
        <v>1564</v>
      </c>
      <c r="F1163" s="274" t="s">
        <v>1565</v>
      </c>
      <c r="G1163" s="275" t="s">
        <v>128</v>
      </c>
      <c r="H1163" s="276">
        <v>64.896</v>
      </c>
      <c r="I1163" s="277"/>
      <c r="J1163" s="278">
        <f>ROUND(I1163*H1163,2)</f>
        <v>0</v>
      </c>
      <c r="K1163" s="274" t="s">
        <v>327</v>
      </c>
      <c r="L1163" s="279"/>
      <c r="M1163" s="280" t="s">
        <v>19</v>
      </c>
      <c r="N1163" s="281" t="s">
        <v>42</v>
      </c>
      <c r="O1163" s="86"/>
      <c r="P1163" s="242">
        <f>O1163*H1163</f>
        <v>0</v>
      </c>
      <c r="Q1163" s="242">
        <v>0.004</v>
      </c>
      <c r="R1163" s="242">
        <f>Q1163*H1163</f>
        <v>0.259584</v>
      </c>
      <c r="S1163" s="242">
        <v>0</v>
      </c>
      <c r="T1163" s="243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44" t="s">
        <v>557</v>
      </c>
      <c r="AT1163" s="244" t="s">
        <v>366</v>
      </c>
      <c r="AU1163" s="244" t="s">
        <v>83</v>
      </c>
      <c r="AY1163" s="19" t="s">
        <v>322</v>
      </c>
      <c r="BE1163" s="245">
        <f>IF(N1163="základní",J1163,0)</f>
        <v>0</v>
      </c>
      <c r="BF1163" s="245">
        <f>IF(N1163="snížená",J1163,0)</f>
        <v>0</v>
      </c>
      <c r="BG1163" s="245">
        <f>IF(N1163="zákl. přenesená",J1163,0)</f>
        <v>0</v>
      </c>
      <c r="BH1163" s="245">
        <f>IF(N1163="sníž. přenesená",J1163,0)</f>
        <v>0</v>
      </c>
      <c r="BI1163" s="245">
        <f>IF(N1163="nulová",J1163,0)</f>
        <v>0</v>
      </c>
      <c r="BJ1163" s="19" t="s">
        <v>83</v>
      </c>
      <c r="BK1163" s="245">
        <f>ROUND(I1163*H1163,2)</f>
        <v>0</v>
      </c>
      <c r="BL1163" s="19" t="s">
        <v>418</v>
      </c>
      <c r="BM1163" s="244" t="s">
        <v>1566</v>
      </c>
    </row>
    <row r="1164" spans="1:47" s="2" customFormat="1" ht="12">
      <c r="A1164" s="40"/>
      <c r="B1164" s="41"/>
      <c r="C1164" s="42"/>
      <c r="D1164" s="246" t="s">
        <v>330</v>
      </c>
      <c r="E1164" s="42"/>
      <c r="F1164" s="247" t="s">
        <v>1565</v>
      </c>
      <c r="G1164" s="42"/>
      <c r="H1164" s="42"/>
      <c r="I1164" s="150"/>
      <c r="J1164" s="42"/>
      <c r="K1164" s="42"/>
      <c r="L1164" s="46"/>
      <c r="M1164" s="248"/>
      <c r="N1164" s="249"/>
      <c r="O1164" s="86"/>
      <c r="P1164" s="86"/>
      <c r="Q1164" s="86"/>
      <c r="R1164" s="86"/>
      <c r="S1164" s="86"/>
      <c r="T1164" s="87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T1164" s="19" t="s">
        <v>330</v>
      </c>
      <c r="AU1164" s="19" t="s">
        <v>83</v>
      </c>
    </row>
    <row r="1165" spans="1:51" s="13" customFormat="1" ht="12">
      <c r="A1165" s="13"/>
      <c r="B1165" s="250"/>
      <c r="C1165" s="251"/>
      <c r="D1165" s="246" t="s">
        <v>332</v>
      </c>
      <c r="E1165" s="252" t="s">
        <v>19</v>
      </c>
      <c r="F1165" s="253" t="s">
        <v>1567</v>
      </c>
      <c r="G1165" s="251"/>
      <c r="H1165" s="254">
        <v>62.4</v>
      </c>
      <c r="I1165" s="255"/>
      <c r="J1165" s="251"/>
      <c r="K1165" s="251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0" t="s">
        <v>332</v>
      </c>
      <c r="AU1165" s="260" t="s">
        <v>83</v>
      </c>
      <c r="AV1165" s="13" t="s">
        <v>83</v>
      </c>
      <c r="AW1165" s="13" t="s">
        <v>32</v>
      </c>
      <c r="AX1165" s="13" t="s">
        <v>70</v>
      </c>
      <c r="AY1165" s="260" t="s">
        <v>322</v>
      </c>
    </row>
    <row r="1166" spans="1:51" s="14" customFormat="1" ht="12">
      <c r="A1166" s="14"/>
      <c r="B1166" s="261"/>
      <c r="C1166" s="262"/>
      <c r="D1166" s="246" t="s">
        <v>332</v>
      </c>
      <c r="E1166" s="263" t="s">
        <v>19</v>
      </c>
      <c r="F1166" s="264" t="s">
        <v>336</v>
      </c>
      <c r="G1166" s="262"/>
      <c r="H1166" s="265">
        <v>62.4</v>
      </c>
      <c r="I1166" s="266"/>
      <c r="J1166" s="262"/>
      <c r="K1166" s="262"/>
      <c r="L1166" s="267"/>
      <c r="M1166" s="268"/>
      <c r="N1166" s="269"/>
      <c r="O1166" s="269"/>
      <c r="P1166" s="269"/>
      <c r="Q1166" s="269"/>
      <c r="R1166" s="269"/>
      <c r="S1166" s="269"/>
      <c r="T1166" s="270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1" t="s">
        <v>332</v>
      </c>
      <c r="AU1166" s="271" t="s">
        <v>83</v>
      </c>
      <c r="AV1166" s="14" t="s">
        <v>328</v>
      </c>
      <c r="AW1166" s="14" t="s">
        <v>32</v>
      </c>
      <c r="AX1166" s="14" t="s">
        <v>70</v>
      </c>
      <c r="AY1166" s="271" t="s">
        <v>322</v>
      </c>
    </row>
    <row r="1167" spans="1:51" s="13" customFormat="1" ht="12">
      <c r="A1167" s="13"/>
      <c r="B1167" s="250"/>
      <c r="C1167" s="251"/>
      <c r="D1167" s="246" t="s">
        <v>332</v>
      </c>
      <c r="E1167" s="252" t="s">
        <v>19</v>
      </c>
      <c r="F1167" s="253" t="s">
        <v>1568</v>
      </c>
      <c r="G1167" s="251"/>
      <c r="H1167" s="254">
        <v>64.896</v>
      </c>
      <c r="I1167" s="255"/>
      <c r="J1167" s="251"/>
      <c r="K1167" s="251"/>
      <c r="L1167" s="256"/>
      <c r="M1167" s="257"/>
      <c r="N1167" s="258"/>
      <c r="O1167" s="258"/>
      <c r="P1167" s="258"/>
      <c r="Q1167" s="258"/>
      <c r="R1167" s="258"/>
      <c r="S1167" s="258"/>
      <c r="T1167" s="25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0" t="s">
        <v>332</v>
      </c>
      <c r="AU1167" s="260" t="s">
        <v>83</v>
      </c>
      <c r="AV1167" s="13" t="s">
        <v>83</v>
      </c>
      <c r="AW1167" s="13" t="s">
        <v>32</v>
      </c>
      <c r="AX1167" s="13" t="s">
        <v>77</v>
      </c>
      <c r="AY1167" s="260" t="s">
        <v>322</v>
      </c>
    </row>
    <row r="1168" spans="1:65" s="2" customFormat="1" ht="21.75" customHeight="1">
      <c r="A1168" s="40"/>
      <c r="B1168" s="41"/>
      <c r="C1168" s="272" t="s">
        <v>1569</v>
      </c>
      <c r="D1168" s="272" t="s">
        <v>366</v>
      </c>
      <c r="E1168" s="273" t="s">
        <v>1570</v>
      </c>
      <c r="F1168" s="274" t="s">
        <v>1571</v>
      </c>
      <c r="G1168" s="275" t="s">
        <v>128</v>
      </c>
      <c r="H1168" s="276">
        <v>350.328</v>
      </c>
      <c r="I1168" s="277"/>
      <c r="J1168" s="278">
        <f>ROUND(I1168*H1168,2)</f>
        <v>0</v>
      </c>
      <c r="K1168" s="274" t="s">
        <v>327</v>
      </c>
      <c r="L1168" s="279"/>
      <c r="M1168" s="280" t="s">
        <v>19</v>
      </c>
      <c r="N1168" s="281" t="s">
        <v>42</v>
      </c>
      <c r="O1168" s="86"/>
      <c r="P1168" s="242">
        <f>O1168*H1168</f>
        <v>0</v>
      </c>
      <c r="Q1168" s="242">
        <v>0.0023</v>
      </c>
      <c r="R1168" s="242">
        <f>Q1168*H1168</f>
        <v>0.8057544</v>
      </c>
      <c r="S1168" s="242">
        <v>0</v>
      </c>
      <c r="T1168" s="243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44" t="s">
        <v>557</v>
      </c>
      <c r="AT1168" s="244" t="s">
        <v>366</v>
      </c>
      <c r="AU1168" s="244" t="s">
        <v>83</v>
      </c>
      <c r="AY1168" s="19" t="s">
        <v>322</v>
      </c>
      <c r="BE1168" s="245">
        <f>IF(N1168="základní",J1168,0)</f>
        <v>0</v>
      </c>
      <c r="BF1168" s="245">
        <f>IF(N1168="snížená",J1168,0)</f>
        <v>0</v>
      </c>
      <c r="BG1168" s="245">
        <f>IF(N1168="zákl. přenesená",J1168,0)</f>
        <v>0</v>
      </c>
      <c r="BH1168" s="245">
        <f>IF(N1168="sníž. přenesená",J1168,0)</f>
        <v>0</v>
      </c>
      <c r="BI1168" s="245">
        <f>IF(N1168="nulová",J1168,0)</f>
        <v>0</v>
      </c>
      <c r="BJ1168" s="19" t="s">
        <v>83</v>
      </c>
      <c r="BK1168" s="245">
        <f>ROUND(I1168*H1168,2)</f>
        <v>0</v>
      </c>
      <c r="BL1168" s="19" t="s">
        <v>418</v>
      </c>
      <c r="BM1168" s="244" t="s">
        <v>1572</v>
      </c>
    </row>
    <row r="1169" spans="1:47" s="2" customFormat="1" ht="12">
      <c r="A1169" s="40"/>
      <c r="B1169" s="41"/>
      <c r="C1169" s="42"/>
      <c r="D1169" s="246" t="s">
        <v>330</v>
      </c>
      <c r="E1169" s="42"/>
      <c r="F1169" s="247" t="s">
        <v>1571</v>
      </c>
      <c r="G1169" s="42"/>
      <c r="H1169" s="42"/>
      <c r="I1169" s="150"/>
      <c r="J1169" s="42"/>
      <c r="K1169" s="42"/>
      <c r="L1169" s="46"/>
      <c r="M1169" s="248"/>
      <c r="N1169" s="249"/>
      <c r="O1169" s="86"/>
      <c r="P1169" s="86"/>
      <c r="Q1169" s="86"/>
      <c r="R1169" s="86"/>
      <c r="S1169" s="86"/>
      <c r="T1169" s="87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T1169" s="19" t="s">
        <v>330</v>
      </c>
      <c r="AU1169" s="19" t="s">
        <v>83</v>
      </c>
    </row>
    <row r="1170" spans="1:51" s="13" customFormat="1" ht="12">
      <c r="A1170" s="13"/>
      <c r="B1170" s="250"/>
      <c r="C1170" s="251"/>
      <c r="D1170" s="246" t="s">
        <v>332</v>
      </c>
      <c r="E1170" s="252" t="s">
        <v>19</v>
      </c>
      <c r="F1170" s="253" t="s">
        <v>1573</v>
      </c>
      <c r="G1170" s="251"/>
      <c r="H1170" s="254">
        <v>318.48</v>
      </c>
      <c r="I1170" s="255"/>
      <c r="J1170" s="251"/>
      <c r="K1170" s="251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0" t="s">
        <v>332</v>
      </c>
      <c r="AU1170" s="260" t="s">
        <v>83</v>
      </c>
      <c r="AV1170" s="13" t="s">
        <v>83</v>
      </c>
      <c r="AW1170" s="13" t="s">
        <v>32</v>
      </c>
      <c r="AX1170" s="13" t="s">
        <v>70</v>
      </c>
      <c r="AY1170" s="260" t="s">
        <v>322</v>
      </c>
    </row>
    <row r="1171" spans="1:51" s="14" customFormat="1" ht="12">
      <c r="A1171" s="14"/>
      <c r="B1171" s="261"/>
      <c r="C1171" s="262"/>
      <c r="D1171" s="246" t="s">
        <v>332</v>
      </c>
      <c r="E1171" s="263" t="s">
        <v>19</v>
      </c>
      <c r="F1171" s="264" t="s">
        <v>336</v>
      </c>
      <c r="G1171" s="262"/>
      <c r="H1171" s="265">
        <v>318.48</v>
      </c>
      <c r="I1171" s="266"/>
      <c r="J1171" s="262"/>
      <c r="K1171" s="262"/>
      <c r="L1171" s="267"/>
      <c r="M1171" s="268"/>
      <c r="N1171" s="269"/>
      <c r="O1171" s="269"/>
      <c r="P1171" s="269"/>
      <c r="Q1171" s="269"/>
      <c r="R1171" s="269"/>
      <c r="S1171" s="269"/>
      <c r="T1171" s="270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71" t="s">
        <v>332</v>
      </c>
      <c r="AU1171" s="271" t="s">
        <v>83</v>
      </c>
      <c r="AV1171" s="14" t="s">
        <v>328</v>
      </c>
      <c r="AW1171" s="14" t="s">
        <v>32</v>
      </c>
      <c r="AX1171" s="14" t="s">
        <v>70</v>
      </c>
      <c r="AY1171" s="271" t="s">
        <v>322</v>
      </c>
    </row>
    <row r="1172" spans="1:51" s="13" customFormat="1" ht="12">
      <c r="A1172" s="13"/>
      <c r="B1172" s="250"/>
      <c r="C1172" s="251"/>
      <c r="D1172" s="246" t="s">
        <v>332</v>
      </c>
      <c r="E1172" s="252" t="s">
        <v>19</v>
      </c>
      <c r="F1172" s="253" t="s">
        <v>1574</v>
      </c>
      <c r="G1172" s="251"/>
      <c r="H1172" s="254">
        <v>350.328</v>
      </c>
      <c r="I1172" s="255"/>
      <c r="J1172" s="251"/>
      <c r="K1172" s="251"/>
      <c r="L1172" s="256"/>
      <c r="M1172" s="257"/>
      <c r="N1172" s="258"/>
      <c r="O1172" s="258"/>
      <c r="P1172" s="258"/>
      <c r="Q1172" s="258"/>
      <c r="R1172" s="258"/>
      <c r="S1172" s="258"/>
      <c r="T1172" s="259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0" t="s">
        <v>332</v>
      </c>
      <c r="AU1172" s="260" t="s">
        <v>83</v>
      </c>
      <c r="AV1172" s="13" t="s">
        <v>83</v>
      </c>
      <c r="AW1172" s="13" t="s">
        <v>32</v>
      </c>
      <c r="AX1172" s="13" t="s">
        <v>77</v>
      </c>
      <c r="AY1172" s="260" t="s">
        <v>322</v>
      </c>
    </row>
    <row r="1173" spans="1:65" s="2" customFormat="1" ht="21.75" customHeight="1">
      <c r="A1173" s="40"/>
      <c r="B1173" s="41"/>
      <c r="C1173" s="233" t="s">
        <v>1575</v>
      </c>
      <c r="D1173" s="233" t="s">
        <v>324</v>
      </c>
      <c r="E1173" s="234" t="s">
        <v>1576</v>
      </c>
      <c r="F1173" s="235" t="s">
        <v>1577</v>
      </c>
      <c r="G1173" s="236" t="s">
        <v>128</v>
      </c>
      <c r="H1173" s="237">
        <v>119.9</v>
      </c>
      <c r="I1173" s="238"/>
      <c r="J1173" s="239">
        <f>ROUND(I1173*H1173,2)</f>
        <v>0</v>
      </c>
      <c r="K1173" s="235" t="s">
        <v>327</v>
      </c>
      <c r="L1173" s="46"/>
      <c r="M1173" s="240" t="s">
        <v>19</v>
      </c>
      <c r="N1173" s="241" t="s">
        <v>42</v>
      </c>
      <c r="O1173" s="86"/>
      <c r="P1173" s="242">
        <f>O1173*H1173</f>
        <v>0</v>
      </c>
      <c r="Q1173" s="242">
        <v>0</v>
      </c>
      <c r="R1173" s="242">
        <f>Q1173*H1173</f>
        <v>0</v>
      </c>
      <c r="S1173" s="242">
        <v>0</v>
      </c>
      <c r="T1173" s="243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44" t="s">
        <v>418</v>
      </c>
      <c r="AT1173" s="244" t="s">
        <v>324</v>
      </c>
      <c r="AU1173" s="244" t="s">
        <v>83</v>
      </c>
      <c r="AY1173" s="19" t="s">
        <v>322</v>
      </c>
      <c r="BE1173" s="245">
        <f>IF(N1173="základní",J1173,0)</f>
        <v>0</v>
      </c>
      <c r="BF1173" s="245">
        <f>IF(N1173="snížená",J1173,0)</f>
        <v>0</v>
      </c>
      <c r="BG1173" s="245">
        <f>IF(N1173="zákl. přenesená",J1173,0)</f>
        <v>0</v>
      </c>
      <c r="BH1173" s="245">
        <f>IF(N1173="sníž. přenesená",J1173,0)</f>
        <v>0</v>
      </c>
      <c r="BI1173" s="245">
        <f>IF(N1173="nulová",J1173,0)</f>
        <v>0</v>
      </c>
      <c r="BJ1173" s="19" t="s">
        <v>83</v>
      </c>
      <c r="BK1173" s="245">
        <f>ROUND(I1173*H1173,2)</f>
        <v>0</v>
      </c>
      <c r="BL1173" s="19" t="s">
        <v>418</v>
      </c>
      <c r="BM1173" s="244" t="s">
        <v>1578</v>
      </c>
    </row>
    <row r="1174" spans="1:47" s="2" customFormat="1" ht="12">
      <c r="A1174" s="40"/>
      <c r="B1174" s="41"/>
      <c r="C1174" s="42"/>
      <c r="D1174" s="246" t="s">
        <v>330</v>
      </c>
      <c r="E1174" s="42"/>
      <c r="F1174" s="247" t="s">
        <v>1579</v>
      </c>
      <c r="G1174" s="42"/>
      <c r="H1174" s="42"/>
      <c r="I1174" s="150"/>
      <c r="J1174" s="42"/>
      <c r="K1174" s="42"/>
      <c r="L1174" s="46"/>
      <c r="M1174" s="248"/>
      <c r="N1174" s="249"/>
      <c r="O1174" s="86"/>
      <c r="P1174" s="86"/>
      <c r="Q1174" s="86"/>
      <c r="R1174" s="86"/>
      <c r="S1174" s="86"/>
      <c r="T1174" s="87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T1174" s="19" t="s">
        <v>330</v>
      </c>
      <c r="AU1174" s="19" t="s">
        <v>83</v>
      </c>
    </row>
    <row r="1175" spans="1:65" s="2" customFormat="1" ht="21.75" customHeight="1">
      <c r="A1175" s="40"/>
      <c r="B1175" s="41"/>
      <c r="C1175" s="272" t="s">
        <v>1580</v>
      </c>
      <c r="D1175" s="272" t="s">
        <v>366</v>
      </c>
      <c r="E1175" s="273" t="s">
        <v>1581</v>
      </c>
      <c r="F1175" s="274" t="s">
        <v>1582</v>
      </c>
      <c r="G1175" s="275" t="s">
        <v>128</v>
      </c>
      <c r="H1175" s="276">
        <v>249.392</v>
      </c>
      <c r="I1175" s="277"/>
      <c r="J1175" s="278">
        <f>ROUND(I1175*H1175,2)</f>
        <v>0</v>
      </c>
      <c r="K1175" s="274" t="s">
        <v>327</v>
      </c>
      <c r="L1175" s="279"/>
      <c r="M1175" s="280" t="s">
        <v>19</v>
      </c>
      <c r="N1175" s="281" t="s">
        <v>42</v>
      </c>
      <c r="O1175" s="86"/>
      <c r="P1175" s="242">
        <f>O1175*H1175</f>
        <v>0</v>
      </c>
      <c r="Q1175" s="242">
        <v>0.00125</v>
      </c>
      <c r="R1175" s="242">
        <f>Q1175*H1175</f>
        <v>0.31174</v>
      </c>
      <c r="S1175" s="242">
        <v>0</v>
      </c>
      <c r="T1175" s="243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44" t="s">
        <v>557</v>
      </c>
      <c r="AT1175" s="244" t="s">
        <v>366</v>
      </c>
      <c r="AU1175" s="244" t="s">
        <v>83</v>
      </c>
      <c r="AY1175" s="19" t="s">
        <v>322</v>
      </c>
      <c r="BE1175" s="245">
        <f>IF(N1175="základní",J1175,0)</f>
        <v>0</v>
      </c>
      <c r="BF1175" s="245">
        <f>IF(N1175="snížená",J1175,0)</f>
        <v>0</v>
      </c>
      <c r="BG1175" s="245">
        <f>IF(N1175="zákl. přenesená",J1175,0)</f>
        <v>0</v>
      </c>
      <c r="BH1175" s="245">
        <f>IF(N1175="sníž. přenesená",J1175,0)</f>
        <v>0</v>
      </c>
      <c r="BI1175" s="245">
        <f>IF(N1175="nulová",J1175,0)</f>
        <v>0</v>
      </c>
      <c r="BJ1175" s="19" t="s">
        <v>83</v>
      </c>
      <c r="BK1175" s="245">
        <f>ROUND(I1175*H1175,2)</f>
        <v>0</v>
      </c>
      <c r="BL1175" s="19" t="s">
        <v>418</v>
      </c>
      <c r="BM1175" s="244" t="s">
        <v>1583</v>
      </c>
    </row>
    <row r="1176" spans="1:47" s="2" customFormat="1" ht="12">
      <c r="A1176" s="40"/>
      <c r="B1176" s="41"/>
      <c r="C1176" s="42"/>
      <c r="D1176" s="246" t="s">
        <v>330</v>
      </c>
      <c r="E1176" s="42"/>
      <c r="F1176" s="247" t="s">
        <v>1582</v>
      </c>
      <c r="G1176" s="42"/>
      <c r="H1176" s="42"/>
      <c r="I1176" s="150"/>
      <c r="J1176" s="42"/>
      <c r="K1176" s="42"/>
      <c r="L1176" s="46"/>
      <c r="M1176" s="248"/>
      <c r="N1176" s="249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330</v>
      </c>
      <c r="AU1176" s="19" t="s">
        <v>83</v>
      </c>
    </row>
    <row r="1177" spans="1:51" s="13" customFormat="1" ht="12">
      <c r="A1177" s="13"/>
      <c r="B1177" s="250"/>
      <c r="C1177" s="251"/>
      <c r="D1177" s="246" t="s">
        <v>332</v>
      </c>
      <c r="E1177" s="252" t="s">
        <v>19</v>
      </c>
      <c r="F1177" s="253" t="s">
        <v>1584</v>
      </c>
      <c r="G1177" s="251"/>
      <c r="H1177" s="254">
        <v>119.9</v>
      </c>
      <c r="I1177" s="255"/>
      <c r="J1177" s="251"/>
      <c r="K1177" s="251"/>
      <c r="L1177" s="256"/>
      <c r="M1177" s="257"/>
      <c r="N1177" s="258"/>
      <c r="O1177" s="258"/>
      <c r="P1177" s="258"/>
      <c r="Q1177" s="258"/>
      <c r="R1177" s="258"/>
      <c r="S1177" s="258"/>
      <c r="T1177" s="259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0" t="s">
        <v>332</v>
      </c>
      <c r="AU1177" s="260" t="s">
        <v>83</v>
      </c>
      <c r="AV1177" s="13" t="s">
        <v>83</v>
      </c>
      <c r="AW1177" s="13" t="s">
        <v>32</v>
      </c>
      <c r="AX1177" s="13" t="s">
        <v>70</v>
      </c>
      <c r="AY1177" s="260" t="s">
        <v>322</v>
      </c>
    </row>
    <row r="1178" spans="1:51" s="14" customFormat="1" ht="12">
      <c r="A1178" s="14"/>
      <c r="B1178" s="261"/>
      <c r="C1178" s="262"/>
      <c r="D1178" s="246" t="s">
        <v>332</v>
      </c>
      <c r="E1178" s="263" t="s">
        <v>19</v>
      </c>
      <c r="F1178" s="264" t="s">
        <v>336</v>
      </c>
      <c r="G1178" s="262"/>
      <c r="H1178" s="265">
        <v>119.9</v>
      </c>
      <c r="I1178" s="266"/>
      <c r="J1178" s="262"/>
      <c r="K1178" s="262"/>
      <c r="L1178" s="267"/>
      <c r="M1178" s="268"/>
      <c r="N1178" s="269"/>
      <c r="O1178" s="269"/>
      <c r="P1178" s="269"/>
      <c r="Q1178" s="269"/>
      <c r="R1178" s="269"/>
      <c r="S1178" s="269"/>
      <c r="T1178" s="270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1" t="s">
        <v>332</v>
      </c>
      <c r="AU1178" s="271" t="s">
        <v>83</v>
      </c>
      <c r="AV1178" s="14" t="s">
        <v>328</v>
      </c>
      <c r="AW1178" s="14" t="s">
        <v>32</v>
      </c>
      <c r="AX1178" s="14" t="s">
        <v>70</v>
      </c>
      <c r="AY1178" s="271" t="s">
        <v>322</v>
      </c>
    </row>
    <row r="1179" spans="1:51" s="13" customFormat="1" ht="12">
      <c r="A1179" s="13"/>
      <c r="B1179" s="250"/>
      <c r="C1179" s="251"/>
      <c r="D1179" s="246" t="s">
        <v>332</v>
      </c>
      <c r="E1179" s="252" t="s">
        <v>19</v>
      </c>
      <c r="F1179" s="253" t="s">
        <v>1585</v>
      </c>
      <c r="G1179" s="251"/>
      <c r="H1179" s="254">
        <v>249.392</v>
      </c>
      <c r="I1179" s="255"/>
      <c r="J1179" s="251"/>
      <c r="K1179" s="251"/>
      <c r="L1179" s="256"/>
      <c r="M1179" s="257"/>
      <c r="N1179" s="258"/>
      <c r="O1179" s="258"/>
      <c r="P1179" s="258"/>
      <c r="Q1179" s="258"/>
      <c r="R1179" s="258"/>
      <c r="S1179" s="258"/>
      <c r="T1179" s="25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60" t="s">
        <v>332</v>
      </c>
      <c r="AU1179" s="260" t="s">
        <v>83</v>
      </c>
      <c r="AV1179" s="13" t="s">
        <v>83</v>
      </c>
      <c r="AW1179" s="13" t="s">
        <v>32</v>
      </c>
      <c r="AX1179" s="13" t="s">
        <v>77</v>
      </c>
      <c r="AY1179" s="260" t="s">
        <v>322</v>
      </c>
    </row>
    <row r="1180" spans="1:65" s="2" customFormat="1" ht="21.75" customHeight="1">
      <c r="A1180" s="40"/>
      <c r="B1180" s="41"/>
      <c r="C1180" s="233" t="s">
        <v>1586</v>
      </c>
      <c r="D1180" s="233" t="s">
        <v>324</v>
      </c>
      <c r="E1180" s="234" t="s">
        <v>1587</v>
      </c>
      <c r="F1180" s="235" t="s">
        <v>1588</v>
      </c>
      <c r="G1180" s="236" t="s">
        <v>128</v>
      </c>
      <c r="H1180" s="237">
        <v>244.824</v>
      </c>
      <c r="I1180" s="238"/>
      <c r="J1180" s="239">
        <f>ROUND(I1180*H1180,2)</f>
        <v>0</v>
      </c>
      <c r="K1180" s="235" t="s">
        <v>327</v>
      </c>
      <c r="L1180" s="46"/>
      <c r="M1180" s="240" t="s">
        <v>19</v>
      </c>
      <c r="N1180" s="241" t="s">
        <v>42</v>
      </c>
      <c r="O1180" s="86"/>
      <c r="P1180" s="242">
        <f>O1180*H1180</f>
        <v>0</v>
      </c>
      <c r="Q1180" s="242">
        <v>0</v>
      </c>
      <c r="R1180" s="242">
        <f>Q1180*H1180</f>
        <v>0</v>
      </c>
      <c r="S1180" s="242">
        <v>0</v>
      </c>
      <c r="T1180" s="243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44" t="s">
        <v>418</v>
      </c>
      <c r="AT1180" s="244" t="s">
        <v>324</v>
      </c>
      <c r="AU1180" s="244" t="s">
        <v>83</v>
      </c>
      <c r="AY1180" s="19" t="s">
        <v>322</v>
      </c>
      <c r="BE1180" s="245">
        <f>IF(N1180="základní",J1180,0)</f>
        <v>0</v>
      </c>
      <c r="BF1180" s="245">
        <f>IF(N1180="snížená",J1180,0)</f>
        <v>0</v>
      </c>
      <c r="BG1180" s="245">
        <f>IF(N1180="zákl. přenesená",J1180,0)</f>
        <v>0</v>
      </c>
      <c r="BH1180" s="245">
        <f>IF(N1180="sníž. přenesená",J1180,0)</f>
        <v>0</v>
      </c>
      <c r="BI1180" s="245">
        <f>IF(N1180="nulová",J1180,0)</f>
        <v>0</v>
      </c>
      <c r="BJ1180" s="19" t="s">
        <v>83</v>
      </c>
      <c r="BK1180" s="245">
        <f>ROUND(I1180*H1180,2)</f>
        <v>0</v>
      </c>
      <c r="BL1180" s="19" t="s">
        <v>418</v>
      </c>
      <c r="BM1180" s="244" t="s">
        <v>1589</v>
      </c>
    </row>
    <row r="1181" spans="1:47" s="2" customFormat="1" ht="12">
      <c r="A1181" s="40"/>
      <c r="B1181" s="41"/>
      <c r="C1181" s="42"/>
      <c r="D1181" s="246" t="s">
        <v>330</v>
      </c>
      <c r="E1181" s="42"/>
      <c r="F1181" s="247" t="s">
        <v>1590</v>
      </c>
      <c r="G1181" s="42"/>
      <c r="H1181" s="42"/>
      <c r="I1181" s="150"/>
      <c r="J1181" s="42"/>
      <c r="K1181" s="42"/>
      <c r="L1181" s="46"/>
      <c r="M1181" s="248"/>
      <c r="N1181" s="249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330</v>
      </c>
      <c r="AU1181" s="19" t="s">
        <v>83</v>
      </c>
    </row>
    <row r="1182" spans="1:51" s="13" customFormat="1" ht="12">
      <c r="A1182" s="13"/>
      <c r="B1182" s="250"/>
      <c r="C1182" s="251"/>
      <c r="D1182" s="246" t="s">
        <v>332</v>
      </c>
      <c r="E1182" s="252" t="s">
        <v>19</v>
      </c>
      <c r="F1182" s="253" t="s">
        <v>1591</v>
      </c>
      <c r="G1182" s="251"/>
      <c r="H1182" s="254">
        <v>244.824</v>
      </c>
      <c r="I1182" s="255"/>
      <c r="J1182" s="251"/>
      <c r="K1182" s="251"/>
      <c r="L1182" s="256"/>
      <c r="M1182" s="257"/>
      <c r="N1182" s="258"/>
      <c r="O1182" s="258"/>
      <c r="P1182" s="258"/>
      <c r="Q1182" s="258"/>
      <c r="R1182" s="258"/>
      <c r="S1182" s="258"/>
      <c r="T1182" s="25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60" t="s">
        <v>332</v>
      </c>
      <c r="AU1182" s="260" t="s">
        <v>83</v>
      </c>
      <c r="AV1182" s="13" t="s">
        <v>83</v>
      </c>
      <c r="AW1182" s="13" t="s">
        <v>32</v>
      </c>
      <c r="AX1182" s="13" t="s">
        <v>77</v>
      </c>
      <c r="AY1182" s="260" t="s">
        <v>322</v>
      </c>
    </row>
    <row r="1183" spans="1:65" s="2" customFormat="1" ht="16.5" customHeight="1">
      <c r="A1183" s="40"/>
      <c r="B1183" s="41"/>
      <c r="C1183" s="272" t="s">
        <v>1592</v>
      </c>
      <c r="D1183" s="272" t="s">
        <v>366</v>
      </c>
      <c r="E1183" s="273" t="s">
        <v>1593</v>
      </c>
      <c r="F1183" s="274" t="s">
        <v>1594</v>
      </c>
      <c r="G1183" s="275" t="s">
        <v>128</v>
      </c>
      <c r="H1183" s="276">
        <v>254.617</v>
      </c>
      <c r="I1183" s="277"/>
      <c r="J1183" s="278">
        <f>ROUND(I1183*H1183,2)</f>
        <v>0</v>
      </c>
      <c r="K1183" s="274" t="s">
        <v>327</v>
      </c>
      <c r="L1183" s="279"/>
      <c r="M1183" s="280" t="s">
        <v>19</v>
      </c>
      <c r="N1183" s="281" t="s">
        <v>42</v>
      </c>
      <c r="O1183" s="86"/>
      <c r="P1183" s="242">
        <f>O1183*H1183</f>
        <v>0</v>
      </c>
      <c r="Q1183" s="242">
        <v>0.007</v>
      </c>
      <c r="R1183" s="242">
        <f>Q1183*H1183</f>
        <v>1.782319</v>
      </c>
      <c r="S1183" s="242">
        <v>0</v>
      </c>
      <c r="T1183" s="243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44" t="s">
        <v>557</v>
      </c>
      <c r="AT1183" s="244" t="s">
        <v>366</v>
      </c>
      <c r="AU1183" s="244" t="s">
        <v>83</v>
      </c>
      <c r="AY1183" s="19" t="s">
        <v>322</v>
      </c>
      <c r="BE1183" s="245">
        <f>IF(N1183="základní",J1183,0)</f>
        <v>0</v>
      </c>
      <c r="BF1183" s="245">
        <f>IF(N1183="snížená",J1183,0)</f>
        <v>0</v>
      </c>
      <c r="BG1183" s="245">
        <f>IF(N1183="zákl. přenesená",J1183,0)</f>
        <v>0</v>
      </c>
      <c r="BH1183" s="245">
        <f>IF(N1183="sníž. přenesená",J1183,0)</f>
        <v>0</v>
      </c>
      <c r="BI1183" s="245">
        <f>IF(N1183="nulová",J1183,0)</f>
        <v>0</v>
      </c>
      <c r="BJ1183" s="19" t="s">
        <v>83</v>
      </c>
      <c r="BK1183" s="245">
        <f>ROUND(I1183*H1183,2)</f>
        <v>0</v>
      </c>
      <c r="BL1183" s="19" t="s">
        <v>418</v>
      </c>
      <c r="BM1183" s="244" t="s">
        <v>1595</v>
      </c>
    </row>
    <row r="1184" spans="1:47" s="2" customFormat="1" ht="12">
      <c r="A1184" s="40"/>
      <c r="B1184" s="41"/>
      <c r="C1184" s="42"/>
      <c r="D1184" s="246" t="s">
        <v>330</v>
      </c>
      <c r="E1184" s="42"/>
      <c r="F1184" s="247" t="s">
        <v>1594</v>
      </c>
      <c r="G1184" s="42"/>
      <c r="H1184" s="42"/>
      <c r="I1184" s="150"/>
      <c r="J1184" s="42"/>
      <c r="K1184" s="42"/>
      <c r="L1184" s="46"/>
      <c r="M1184" s="248"/>
      <c r="N1184" s="249"/>
      <c r="O1184" s="86"/>
      <c r="P1184" s="86"/>
      <c r="Q1184" s="86"/>
      <c r="R1184" s="86"/>
      <c r="S1184" s="86"/>
      <c r="T1184" s="87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T1184" s="19" t="s">
        <v>330</v>
      </c>
      <c r="AU1184" s="19" t="s">
        <v>83</v>
      </c>
    </row>
    <row r="1185" spans="1:51" s="13" customFormat="1" ht="12">
      <c r="A1185" s="13"/>
      <c r="B1185" s="250"/>
      <c r="C1185" s="251"/>
      <c r="D1185" s="246" t="s">
        <v>332</v>
      </c>
      <c r="E1185" s="252" t="s">
        <v>19</v>
      </c>
      <c r="F1185" s="253" t="s">
        <v>1596</v>
      </c>
      <c r="G1185" s="251"/>
      <c r="H1185" s="254">
        <v>254.617</v>
      </c>
      <c r="I1185" s="255"/>
      <c r="J1185" s="251"/>
      <c r="K1185" s="251"/>
      <c r="L1185" s="256"/>
      <c r="M1185" s="257"/>
      <c r="N1185" s="258"/>
      <c r="O1185" s="258"/>
      <c r="P1185" s="258"/>
      <c r="Q1185" s="258"/>
      <c r="R1185" s="258"/>
      <c r="S1185" s="258"/>
      <c r="T1185" s="25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0" t="s">
        <v>332</v>
      </c>
      <c r="AU1185" s="260" t="s">
        <v>83</v>
      </c>
      <c r="AV1185" s="13" t="s">
        <v>83</v>
      </c>
      <c r="AW1185" s="13" t="s">
        <v>32</v>
      </c>
      <c r="AX1185" s="13" t="s">
        <v>77</v>
      </c>
      <c r="AY1185" s="260" t="s">
        <v>322</v>
      </c>
    </row>
    <row r="1186" spans="1:65" s="2" customFormat="1" ht="21.75" customHeight="1">
      <c r="A1186" s="40"/>
      <c r="B1186" s="41"/>
      <c r="C1186" s="233" t="s">
        <v>1597</v>
      </c>
      <c r="D1186" s="233" t="s">
        <v>324</v>
      </c>
      <c r="E1186" s="234" t="s">
        <v>1598</v>
      </c>
      <c r="F1186" s="235" t="s">
        <v>1599</v>
      </c>
      <c r="G1186" s="236" t="s">
        <v>128</v>
      </c>
      <c r="H1186" s="237">
        <v>284.525</v>
      </c>
      <c r="I1186" s="238"/>
      <c r="J1186" s="239">
        <f>ROUND(I1186*H1186,2)</f>
        <v>0</v>
      </c>
      <c r="K1186" s="235" t="s">
        <v>327</v>
      </c>
      <c r="L1186" s="46"/>
      <c r="M1186" s="240" t="s">
        <v>19</v>
      </c>
      <c r="N1186" s="241" t="s">
        <v>42</v>
      </c>
      <c r="O1186" s="86"/>
      <c r="P1186" s="242">
        <f>O1186*H1186</f>
        <v>0</v>
      </c>
      <c r="Q1186" s="242">
        <v>0</v>
      </c>
      <c r="R1186" s="242">
        <f>Q1186*H1186</f>
        <v>0</v>
      </c>
      <c r="S1186" s="242">
        <v>0</v>
      </c>
      <c r="T1186" s="243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44" t="s">
        <v>418</v>
      </c>
      <c r="AT1186" s="244" t="s">
        <v>324</v>
      </c>
      <c r="AU1186" s="244" t="s">
        <v>83</v>
      </c>
      <c r="AY1186" s="19" t="s">
        <v>322</v>
      </c>
      <c r="BE1186" s="245">
        <f>IF(N1186="základní",J1186,0)</f>
        <v>0</v>
      </c>
      <c r="BF1186" s="245">
        <f>IF(N1186="snížená",J1186,0)</f>
        <v>0</v>
      </c>
      <c r="BG1186" s="245">
        <f>IF(N1186="zákl. přenesená",J1186,0)</f>
        <v>0</v>
      </c>
      <c r="BH1186" s="245">
        <f>IF(N1186="sníž. přenesená",J1186,0)</f>
        <v>0</v>
      </c>
      <c r="BI1186" s="245">
        <f>IF(N1186="nulová",J1186,0)</f>
        <v>0</v>
      </c>
      <c r="BJ1186" s="19" t="s">
        <v>83</v>
      </c>
      <c r="BK1186" s="245">
        <f>ROUND(I1186*H1186,2)</f>
        <v>0</v>
      </c>
      <c r="BL1186" s="19" t="s">
        <v>418</v>
      </c>
      <c r="BM1186" s="244" t="s">
        <v>1600</v>
      </c>
    </row>
    <row r="1187" spans="1:47" s="2" customFormat="1" ht="12">
      <c r="A1187" s="40"/>
      <c r="B1187" s="41"/>
      <c r="C1187" s="42"/>
      <c r="D1187" s="246" t="s">
        <v>330</v>
      </c>
      <c r="E1187" s="42"/>
      <c r="F1187" s="247" t="s">
        <v>1601</v>
      </c>
      <c r="G1187" s="42"/>
      <c r="H1187" s="42"/>
      <c r="I1187" s="150"/>
      <c r="J1187" s="42"/>
      <c r="K1187" s="42"/>
      <c r="L1187" s="46"/>
      <c r="M1187" s="248"/>
      <c r="N1187" s="249"/>
      <c r="O1187" s="86"/>
      <c r="P1187" s="86"/>
      <c r="Q1187" s="86"/>
      <c r="R1187" s="86"/>
      <c r="S1187" s="86"/>
      <c r="T1187" s="87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T1187" s="19" t="s">
        <v>330</v>
      </c>
      <c r="AU1187" s="19" t="s">
        <v>83</v>
      </c>
    </row>
    <row r="1188" spans="1:51" s="13" customFormat="1" ht="12">
      <c r="A1188" s="13"/>
      <c r="B1188" s="250"/>
      <c r="C1188" s="251"/>
      <c r="D1188" s="246" t="s">
        <v>332</v>
      </c>
      <c r="E1188" s="252" t="s">
        <v>19</v>
      </c>
      <c r="F1188" s="253" t="s">
        <v>249</v>
      </c>
      <c r="G1188" s="251"/>
      <c r="H1188" s="254">
        <v>284.525</v>
      </c>
      <c r="I1188" s="255"/>
      <c r="J1188" s="251"/>
      <c r="K1188" s="251"/>
      <c r="L1188" s="256"/>
      <c r="M1188" s="257"/>
      <c r="N1188" s="258"/>
      <c r="O1188" s="258"/>
      <c r="P1188" s="258"/>
      <c r="Q1188" s="258"/>
      <c r="R1188" s="258"/>
      <c r="S1188" s="258"/>
      <c r="T1188" s="25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0" t="s">
        <v>332</v>
      </c>
      <c r="AU1188" s="260" t="s">
        <v>83</v>
      </c>
      <c r="AV1188" s="13" t="s">
        <v>83</v>
      </c>
      <c r="AW1188" s="13" t="s">
        <v>32</v>
      </c>
      <c r="AX1188" s="13" t="s">
        <v>77</v>
      </c>
      <c r="AY1188" s="260" t="s">
        <v>322</v>
      </c>
    </row>
    <row r="1189" spans="1:65" s="2" customFormat="1" ht="16.5" customHeight="1">
      <c r="A1189" s="40"/>
      <c r="B1189" s="41"/>
      <c r="C1189" s="272" t="s">
        <v>1602</v>
      </c>
      <c r="D1189" s="272" t="s">
        <v>366</v>
      </c>
      <c r="E1189" s="273" t="s">
        <v>1603</v>
      </c>
      <c r="F1189" s="274" t="s">
        <v>1604</v>
      </c>
      <c r="G1189" s="275" t="s">
        <v>128</v>
      </c>
      <c r="H1189" s="276">
        <v>295.906</v>
      </c>
      <c r="I1189" s="277"/>
      <c r="J1189" s="278">
        <f>ROUND(I1189*H1189,2)</f>
        <v>0</v>
      </c>
      <c r="K1189" s="274" t="s">
        <v>327</v>
      </c>
      <c r="L1189" s="279"/>
      <c r="M1189" s="280" t="s">
        <v>19</v>
      </c>
      <c r="N1189" s="281" t="s">
        <v>42</v>
      </c>
      <c r="O1189" s="86"/>
      <c r="P1189" s="242">
        <f>O1189*H1189</f>
        <v>0</v>
      </c>
      <c r="Q1189" s="242">
        <v>0.0024</v>
      </c>
      <c r="R1189" s="242">
        <f>Q1189*H1189</f>
        <v>0.7101744</v>
      </c>
      <c r="S1189" s="242">
        <v>0</v>
      </c>
      <c r="T1189" s="243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44" t="s">
        <v>557</v>
      </c>
      <c r="AT1189" s="244" t="s">
        <v>366</v>
      </c>
      <c r="AU1189" s="244" t="s">
        <v>83</v>
      </c>
      <c r="AY1189" s="19" t="s">
        <v>322</v>
      </c>
      <c r="BE1189" s="245">
        <f>IF(N1189="základní",J1189,0)</f>
        <v>0</v>
      </c>
      <c r="BF1189" s="245">
        <f>IF(N1189="snížená",J1189,0)</f>
        <v>0</v>
      </c>
      <c r="BG1189" s="245">
        <f>IF(N1189="zákl. přenesená",J1189,0)</f>
        <v>0</v>
      </c>
      <c r="BH1189" s="245">
        <f>IF(N1189="sníž. přenesená",J1189,0)</f>
        <v>0</v>
      </c>
      <c r="BI1189" s="245">
        <f>IF(N1189="nulová",J1189,0)</f>
        <v>0</v>
      </c>
      <c r="BJ1189" s="19" t="s">
        <v>83</v>
      </c>
      <c r="BK1189" s="245">
        <f>ROUND(I1189*H1189,2)</f>
        <v>0</v>
      </c>
      <c r="BL1189" s="19" t="s">
        <v>418</v>
      </c>
      <c r="BM1189" s="244" t="s">
        <v>1605</v>
      </c>
    </row>
    <row r="1190" spans="1:47" s="2" customFormat="1" ht="12">
      <c r="A1190" s="40"/>
      <c r="B1190" s="41"/>
      <c r="C1190" s="42"/>
      <c r="D1190" s="246" t="s">
        <v>330</v>
      </c>
      <c r="E1190" s="42"/>
      <c r="F1190" s="247" t="s">
        <v>1604</v>
      </c>
      <c r="G1190" s="42"/>
      <c r="H1190" s="42"/>
      <c r="I1190" s="150"/>
      <c r="J1190" s="42"/>
      <c r="K1190" s="42"/>
      <c r="L1190" s="46"/>
      <c r="M1190" s="248"/>
      <c r="N1190" s="249"/>
      <c r="O1190" s="86"/>
      <c r="P1190" s="86"/>
      <c r="Q1190" s="86"/>
      <c r="R1190" s="86"/>
      <c r="S1190" s="86"/>
      <c r="T1190" s="87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T1190" s="19" t="s">
        <v>330</v>
      </c>
      <c r="AU1190" s="19" t="s">
        <v>83</v>
      </c>
    </row>
    <row r="1191" spans="1:51" s="13" customFormat="1" ht="12">
      <c r="A1191" s="13"/>
      <c r="B1191" s="250"/>
      <c r="C1191" s="251"/>
      <c r="D1191" s="246" t="s">
        <v>332</v>
      </c>
      <c r="E1191" s="252" t="s">
        <v>19</v>
      </c>
      <c r="F1191" s="253" t="s">
        <v>1606</v>
      </c>
      <c r="G1191" s="251"/>
      <c r="H1191" s="254">
        <v>295.906</v>
      </c>
      <c r="I1191" s="255"/>
      <c r="J1191" s="251"/>
      <c r="K1191" s="251"/>
      <c r="L1191" s="256"/>
      <c r="M1191" s="257"/>
      <c r="N1191" s="258"/>
      <c r="O1191" s="258"/>
      <c r="P1191" s="258"/>
      <c r="Q1191" s="258"/>
      <c r="R1191" s="258"/>
      <c r="S1191" s="258"/>
      <c r="T1191" s="259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0" t="s">
        <v>332</v>
      </c>
      <c r="AU1191" s="260" t="s">
        <v>83</v>
      </c>
      <c r="AV1191" s="13" t="s">
        <v>83</v>
      </c>
      <c r="AW1191" s="13" t="s">
        <v>32</v>
      </c>
      <c r="AX1191" s="13" t="s">
        <v>77</v>
      </c>
      <c r="AY1191" s="260" t="s">
        <v>322</v>
      </c>
    </row>
    <row r="1192" spans="1:65" s="2" customFormat="1" ht="21.75" customHeight="1">
      <c r="A1192" s="40"/>
      <c r="B1192" s="41"/>
      <c r="C1192" s="233" t="s">
        <v>1607</v>
      </c>
      <c r="D1192" s="233" t="s">
        <v>324</v>
      </c>
      <c r="E1192" s="234" t="s">
        <v>1608</v>
      </c>
      <c r="F1192" s="235" t="s">
        <v>1609</v>
      </c>
      <c r="G1192" s="236" t="s">
        <v>128</v>
      </c>
      <c r="H1192" s="237">
        <v>284.525</v>
      </c>
      <c r="I1192" s="238"/>
      <c r="J1192" s="239">
        <f>ROUND(I1192*H1192,2)</f>
        <v>0</v>
      </c>
      <c r="K1192" s="235" t="s">
        <v>327</v>
      </c>
      <c r="L1192" s="46"/>
      <c r="M1192" s="240" t="s">
        <v>19</v>
      </c>
      <c r="N1192" s="241" t="s">
        <v>42</v>
      </c>
      <c r="O1192" s="86"/>
      <c r="P1192" s="242">
        <f>O1192*H1192</f>
        <v>0</v>
      </c>
      <c r="Q1192" s="242">
        <v>1E-05</v>
      </c>
      <c r="R1192" s="242">
        <f>Q1192*H1192</f>
        <v>0.00284525</v>
      </c>
      <c r="S1192" s="242">
        <v>0</v>
      </c>
      <c r="T1192" s="243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44" t="s">
        <v>418</v>
      </c>
      <c r="AT1192" s="244" t="s">
        <v>324</v>
      </c>
      <c r="AU1192" s="244" t="s">
        <v>83</v>
      </c>
      <c r="AY1192" s="19" t="s">
        <v>322</v>
      </c>
      <c r="BE1192" s="245">
        <f>IF(N1192="základní",J1192,0)</f>
        <v>0</v>
      </c>
      <c r="BF1192" s="245">
        <f>IF(N1192="snížená",J1192,0)</f>
        <v>0</v>
      </c>
      <c r="BG1192" s="245">
        <f>IF(N1192="zákl. přenesená",J1192,0)</f>
        <v>0</v>
      </c>
      <c r="BH1192" s="245">
        <f>IF(N1192="sníž. přenesená",J1192,0)</f>
        <v>0</v>
      </c>
      <c r="BI1192" s="245">
        <f>IF(N1192="nulová",J1192,0)</f>
        <v>0</v>
      </c>
      <c r="BJ1192" s="19" t="s">
        <v>83</v>
      </c>
      <c r="BK1192" s="245">
        <f>ROUND(I1192*H1192,2)</f>
        <v>0</v>
      </c>
      <c r="BL1192" s="19" t="s">
        <v>418</v>
      </c>
      <c r="BM1192" s="244" t="s">
        <v>1610</v>
      </c>
    </row>
    <row r="1193" spans="1:47" s="2" customFormat="1" ht="12">
      <c r="A1193" s="40"/>
      <c r="B1193" s="41"/>
      <c r="C1193" s="42"/>
      <c r="D1193" s="246" t="s">
        <v>330</v>
      </c>
      <c r="E1193" s="42"/>
      <c r="F1193" s="247" t="s">
        <v>1611</v>
      </c>
      <c r="G1193" s="42"/>
      <c r="H1193" s="42"/>
      <c r="I1193" s="150"/>
      <c r="J1193" s="42"/>
      <c r="K1193" s="42"/>
      <c r="L1193" s="46"/>
      <c r="M1193" s="248"/>
      <c r="N1193" s="249"/>
      <c r="O1193" s="86"/>
      <c r="P1193" s="86"/>
      <c r="Q1193" s="86"/>
      <c r="R1193" s="86"/>
      <c r="S1193" s="86"/>
      <c r="T1193" s="87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T1193" s="19" t="s">
        <v>330</v>
      </c>
      <c r="AU1193" s="19" t="s">
        <v>83</v>
      </c>
    </row>
    <row r="1194" spans="1:51" s="13" customFormat="1" ht="12">
      <c r="A1194" s="13"/>
      <c r="B1194" s="250"/>
      <c r="C1194" s="251"/>
      <c r="D1194" s="246" t="s">
        <v>332</v>
      </c>
      <c r="E1194" s="252" t="s">
        <v>19</v>
      </c>
      <c r="F1194" s="253" t="s">
        <v>249</v>
      </c>
      <c r="G1194" s="251"/>
      <c r="H1194" s="254">
        <v>284.525</v>
      </c>
      <c r="I1194" s="255"/>
      <c r="J1194" s="251"/>
      <c r="K1194" s="251"/>
      <c r="L1194" s="256"/>
      <c r="M1194" s="257"/>
      <c r="N1194" s="258"/>
      <c r="O1194" s="258"/>
      <c r="P1194" s="258"/>
      <c r="Q1194" s="258"/>
      <c r="R1194" s="258"/>
      <c r="S1194" s="258"/>
      <c r="T1194" s="259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0" t="s">
        <v>332</v>
      </c>
      <c r="AU1194" s="260" t="s">
        <v>83</v>
      </c>
      <c r="AV1194" s="13" t="s">
        <v>83</v>
      </c>
      <c r="AW1194" s="13" t="s">
        <v>32</v>
      </c>
      <c r="AX1194" s="13" t="s">
        <v>77</v>
      </c>
      <c r="AY1194" s="260" t="s">
        <v>322</v>
      </c>
    </row>
    <row r="1195" spans="1:65" s="2" customFormat="1" ht="21.75" customHeight="1">
      <c r="A1195" s="40"/>
      <c r="B1195" s="41"/>
      <c r="C1195" s="272" t="s">
        <v>1612</v>
      </c>
      <c r="D1195" s="272" t="s">
        <v>366</v>
      </c>
      <c r="E1195" s="273" t="s">
        <v>1613</v>
      </c>
      <c r="F1195" s="274" t="s">
        <v>1614</v>
      </c>
      <c r="G1195" s="275" t="s">
        <v>128</v>
      </c>
      <c r="H1195" s="276">
        <v>312.978</v>
      </c>
      <c r="I1195" s="277"/>
      <c r="J1195" s="278">
        <f>ROUND(I1195*H1195,2)</f>
        <v>0</v>
      </c>
      <c r="K1195" s="274" t="s">
        <v>327</v>
      </c>
      <c r="L1195" s="279"/>
      <c r="M1195" s="280" t="s">
        <v>19</v>
      </c>
      <c r="N1195" s="281" t="s">
        <v>42</v>
      </c>
      <c r="O1195" s="86"/>
      <c r="P1195" s="242">
        <f>O1195*H1195</f>
        <v>0</v>
      </c>
      <c r="Q1195" s="242">
        <v>0.00017</v>
      </c>
      <c r="R1195" s="242">
        <f>Q1195*H1195</f>
        <v>0.053206260000000005</v>
      </c>
      <c r="S1195" s="242">
        <v>0</v>
      </c>
      <c r="T1195" s="243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44" t="s">
        <v>557</v>
      </c>
      <c r="AT1195" s="244" t="s">
        <v>366</v>
      </c>
      <c r="AU1195" s="244" t="s">
        <v>83</v>
      </c>
      <c r="AY1195" s="19" t="s">
        <v>322</v>
      </c>
      <c r="BE1195" s="245">
        <f>IF(N1195="základní",J1195,0)</f>
        <v>0</v>
      </c>
      <c r="BF1195" s="245">
        <f>IF(N1195="snížená",J1195,0)</f>
        <v>0</v>
      </c>
      <c r="BG1195" s="245">
        <f>IF(N1195="zákl. přenesená",J1195,0)</f>
        <v>0</v>
      </c>
      <c r="BH1195" s="245">
        <f>IF(N1195="sníž. přenesená",J1195,0)</f>
        <v>0</v>
      </c>
      <c r="BI1195" s="245">
        <f>IF(N1195="nulová",J1195,0)</f>
        <v>0</v>
      </c>
      <c r="BJ1195" s="19" t="s">
        <v>83</v>
      </c>
      <c r="BK1195" s="245">
        <f>ROUND(I1195*H1195,2)</f>
        <v>0</v>
      </c>
      <c r="BL1195" s="19" t="s">
        <v>418</v>
      </c>
      <c r="BM1195" s="244" t="s">
        <v>1615</v>
      </c>
    </row>
    <row r="1196" spans="1:47" s="2" customFormat="1" ht="12">
      <c r="A1196" s="40"/>
      <c r="B1196" s="41"/>
      <c r="C1196" s="42"/>
      <c r="D1196" s="246" t="s">
        <v>330</v>
      </c>
      <c r="E1196" s="42"/>
      <c r="F1196" s="247" t="s">
        <v>1614</v>
      </c>
      <c r="G1196" s="42"/>
      <c r="H1196" s="42"/>
      <c r="I1196" s="150"/>
      <c r="J1196" s="42"/>
      <c r="K1196" s="42"/>
      <c r="L1196" s="46"/>
      <c r="M1196" s="248"/>
      <c r="N1196" s="249"/>
      <c r="O1196" s="86"/>
      <c r="P1196" s="86"/>
      <c r="Q1196" s="86"/>
      <c r="R1196" s="86"/>
      <c r="S1196" s="86"/>
      <c r="T1196" s="87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T1196" s="19" t="s">
        <v>330</v>
      </c>
      <c r="AU1196" s="19" t="s">
        <v>83</v>
      </c>
    </row>
    <row r="1197" spans="1:51" s="13" customFormat="1" ht="12">
      <c r="A1197" s="13"/>
      <c r="B1197" s="250"/>
      <c r="C1197" s="251"/>
      <c r="D1197" s="246" t="s">
        <v>332</v>
      </c>
      <c r="E1197" s="252" t="s">
        <v>19</v>
      </c>
      <c r="F1197" s="253" t="s">
        <v>1616</v>
      </c>
      <c r="G1197" s="251"/>
      <c r="H1197" s="254">
        <v>312.978</v>
      </c>
      <c r="I1197" s="255"/>
      <c r="J1197" s="251"/>
      <c r="K1197" s="251"/>
      <c r="L1197" s="256"/>
      <c r="M1197" s="257"/>
      <c r="N1197" s="258"/>
      <c r="O1197" s="258"/>
      <c r="P1197" s="258"/>
      <c r="Q1197" s="258"/>
      <c r="R1197" s="258"/>
      <c r="S1197" s="258"/>
      <c r="T1197" s="25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0" t="s">
        <v>332</v>
      </c>
      <c r="AU1197" s="260" t="s">
        <v>83</v>
      </c>
      <c r="AV1197" s="13" t="s">
        <v>83</v>
      </c>
      <c r="AW1197" s="13" t="s">
        <v>32</v>
      </c>
      <c r="AX1197" s="13" t="s">
        <v>77</v>
      </c>
      <c r="AY1197" s="260" t="s">
        <v>322</v>
      </c>
    </row>
    <row r="1198" spans="1:65" s="2" customFormat="1" ht="21.75" customHeight="1">
      <c r="A1198" s="40"/>
      <c r="B1198" s="41"/>
      <c r="C1198" s="233" t="s">
        <v>1617</v>
      </c>
      <c r="D1198" s="233" t="s">
        <v>324</v>
      </c>
      <c r="E1198" s="234" t="s">
        <v>1618</v>
      </c>
      <c r="F1198" s="235" t="s">
        <v>1619</v>
      </c>
      <c r="G1198" s="236" t="s">
        <v>128</v>
      </c>
      <c r="H1198" s="237">
        <v>284.525</v>
      </c>
      <c r="I1198" s="238"/>
      <c r="J1198" s="239">
        <f>ROUND(I1198*H1198,2)</f>
        <v>0</v>
      </c>
      <c r="K1198" s="235" t="s">
        <v>327</v>
      </c>
      <c r="L1198" s="46"/>
      <c r="M1198" s="240" t="s">
        <v>19</v>
      </c>
      <c r="N1198" s="241" t="s">
        <v>42</v>
      </c>
      <c r="O1198" s="86"/>
      <c r="P1198" s="242">
        <f>O1198*H1198</f>
        <v>0</v>
      </c>
      <c r="Q1198" s="242">
        <v>0</v>
      </c>
      <c r="R1198" s="242">
        <f>Q1198*H1198</f>
        <v>0</v>
      </c>
      <c r="S1198" s="242">
        <v>0</v>
      </c>
      <c r="T1198" s="243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44" t="s">
        <v>418</v>
      </c>
      <c r="AT1198" s="244" t="s">
        <v>324</v>
      </c>
      <c r="AU1198" s="244" t="s">
        <v>83</v>
      </c>
      <c r="AY1198" s="19" t="s">
        <v>322</v>
      </c>
      <c r="BE1198" s="245">
        <f>IF(N1198="základní",J1198,0)</f>
        <v>0</v>
      </c>
      <c r="BF1198" s="245">
        <f>IF(N1198="snížená",J1198,0)</f>
        <v>0</v>
      </c>
      <c r="BG1198" s="245">
        <f>IF(N1198="zákl. přenesená",J1198,0)</f>
        <v>0</v>
      </c>
      <c r="BH1198" s="245">
        <f>IF(N1198="sníž. přenesená",J1198,0)</f>
        <v>0</v>
      </c>
      <c r="BI1198" s="245">
        <f>IF(N1198="nulová",J1198,0)</f>
        <v>0</v>
      </c>
      <c r="BJ1198" s="19" t="s">
        <v>83</v>
      </c>
      <c r="BK1198" s="245">
        <f>ROUND(I1198*H1198,2)</f>
        <v>0</v>
      </c>
      <c r="BL1198" s="19" t="s">
        <v>418</v>
      </c>
      <c r="BM1198" s="244" t="s">
        <v>1620</v>
      </c>
    </row>
    <row r="1199" spans="1:47" s="2" customFormat="1" ht="12">
      <c r="A1199" s="40"/>
      <c r="B1199" s="41"/>
      <c r="C1199" s="42"/>
      <c r="D1199" s="246" t="s">
        <v>330</v>
      </c>
      <c r="E1199" s="42"/>
      <c r="F1199" s="247" t="s">
        <v>1621</v>
      </c>
      <c r="G1199" s="42"/>
      <c r="H1199" s="42"/>
      <c r="I1199" s="150"/>
      <c r="J1199" s="42"/>
      <c r="K1199" s="42"/>
      <c r="L1199" s="46"/>
      <c r="M1199" s="248"/>
      <c r="N1199" s="249"/>
      <c r="O1199" s="86"/>
      <c r="P1199" s="86"/>
      <c r="Q1199" s="86"/>
      <c r="R1199" s="86"/>
      <c r="S1199" s="86"/>
      <c r="T1199" s="87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T1199" s="19" t="s">
        <v>330</v>
      </c>
      <c r="AU1199" s="19" t="s">
        <v>83</v>
      </c>
    </row>
    <row r="1200" spans="1:51" s="13" customFormat="1" ht="12">
      <c r="A1200" s="13"/>
      <c r="B1200" s="250"/>
      <c r="C1200" s="251"/>
      <c r="D1200" s="246" t="s">
        <v>332</v>
      </c>
      <c r="E1200" s="252" t="s">
        <v>19</v>
      </c>
      <c r="F1200" s="253" t="s">
        <v>249</v>
      </c>
      <c r="G1200" s="251"/>
      <c r="H1200" s="254">
        <v>284.525</v>
      </c>
      <c r="I1200" s="255"/>
      <c r="J1200" s="251"/>
      <c r="K1200" s="251"/>
      <c r="L1200" s="256"/>
      <c r="M1200" s="257"/>
      <c r="N1200" s="258"/>
      <c r="O1200" s="258"/>
      <c r="P1200" s="258"/>
      <c r="Q1200" s="258"/>
      <c r="R1200" s="258"/>
      <c r="S1200" s="258"/>
      <c r="T1200" s="259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0" t="s">
        <v>332</v>
      </c>
      <c r="AU1200" s="260" t="s">
        <v>83</v>
      </c>
      <c r="AV1200" s="13" t="s">
        <v>83</v>
      </c>
      <c r="AW1200" s="13" t="s">
        <v>32</v>
      </c>
      <c r="AX1200" s="13" t="s">
        <v>77</v>
      </c>
      <c r="AY1200" s="260" t="s">
        <v>322</v>
      </c>
    </row>
    <row r="1201" spans="1:65" s="2" customFormat="1" ht="21.75" customHeight="1">
      <c r="A1201" s="40"/>
      <c r="B1201" s="41"/>
      <c r="C1201" s="272" t="s">
        <v>1622</v>
      </c>
      <c r="D1201" s="272" t="s">
        <v>366</v>
      </c>
      <c r="E1201" s="273" t="s">
        <v>1623</v>
      </c>
      <c r="F1201" s="274" t="s">
        <v>1624</v>
      </c>
      <c r="G1201" s="275" t="s">
        <v>128</v>
      </c>
      <c r="H1201" s="276">
        <v>312.978</v>
      </c>
      <c r="I1201" s="277"/>
      <c r="J1201" s="278">
        <f>ROUND(I1201*H1201,2)</f>
        <v>0</v>
      </c>
      <c r="K1201" s="274" t="s">
        <v>327</v>
      </c>
      <c r="L1201" s="279"/>
      <c r="M1201" s="280" t="s">
        <v>19</v>
      </c>
      <c r="N1201" s="281" t="s">
        <v>42</v>
      </c>
      <c r="O1201" s="86"/>
      <c r="P1201" s="242">
        <f>O1201*H1201</f>
        <v>0</v>
      </c>
      <c r="Q1201" s="242">
        <v>0.00016</v>
      </c>
      <c r="R1201" s="242">
        <f>Q1201*H1201</f>
        <v>0.05007648000000001</v>
      </c>
      <c r="S1201" s="242">
        <v>0</v>
      </c>
      <c r="T1201" s="243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44" t="s">
        <v>557</v>
      </c>
      <c r="AT1201" s="244" t="s">
        <v>366</v>
      </c>
      <c r="AU1201" s="244" t="s">
        <v>83</v>
      </c>
      <c r="AY1201" s="19" t="s">
        <v>322</v>
      </c>
      <c r="BE1201" s="245">
        <f>IF(N1201="základní",J1201,0)</f>
        <v>0</v>
      </c>
      <c r="BF1201" s="245">
        <f>IF(N1201="snížená",J1201,0)</f>
        <v>0</v>
      </c>
      <c r="BG1201" s="245">
        <f>IF(N1201="zákl. přenesená",J1201,0)</f>
        <v>0</v>
      </c>
      <c r="BH1201" s="245">
        <f>IF(N1201="sníž. přenesená",J1201,0)</f>
        <v>0</v>
      </c>
      <c r="BI1201" s="245">
        <f>IF(N1201="nulová",J1201,0)</f>
        <v>0</v>
      </c>
      <c r="BJ1201" s="19" t="s">
        <v>83</v>
      </c>
      <c r="BK1201" s="245">
        <f>ROUND(I1201*H1201,2)</f>
        <v>0</v>
      </c>
      <c r="BL1201" s="19" t="s">
        <v>418</v>
      </c>
      <c r="BM1201" s="244" t="s">
        <v>1625</v>
      </c>
    </row>
    <row r="1202" spans="1:47" s="2" customFormat="1" ht="12">
      <c r="A1202" s="40"/>
      <c r="B1202" s="41"/>
      <c r="C1202" s="42"/>
      <c r="D1202" s="246" t="s">
        <v>330</v>
      </c>
      <c r="E1202" s="42"/>
      <c r="F1202" s="247" t="s">
        <v>1624</v>
      </c>
      <c r="G1202" s="42"/>
      <c r="H1202" s="42"/>
      <c r="I1202" s="150"/>
      <c r="J1202" s="42"/>
      <c r="K1202" s="42"/>
      <c r="L1202" s="46"/>
      <c r="M1202" s="248"/>
      <c r="N1202" s="249"/>
      <c r="O1202" s="86"/>
      <c r="P1202" s="86"/>
      <c r="Q1202" s="86"/>
      <c r="R1202" s="86"/>
      <c r="S1202" s="86"/>
      <c r="T1202" s="87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9" t="s">
        <v>330</v>
      </c>
      <c r="AU1202" s="19" t="s">
        <v>83</v>
      </c>
    </row>
    <row r="1203" spans="1:51" s="13" customFormat="1" ht="12">
      <c r="A1203" s="13"/>
      <c r="B1203" s="250"/>
      <c r="C1203" s="251"/>
      <c r="D1203" s="246" t="s">
        <v>332</v>
      </c>
      <c r="E1203" s="252" t="s">
        <v>19</v>
      </c>
      <c r="F1203" s="253" t="s">
        <v>1616</v>
      </c>
      <c r="G1203" s="251"/>
      <c r="H1203" s="254">
        <v>312.978</v>
      </c>
      <c r="I1203" s="255"/>
      <c r="J1203" s="251"/>
      <c r="K1203" s="251"/>
      <c r="L1203" s="256"/>
      <c r="M1203" s="257"/>
      <c r="N1203" s="258"/>
      <c r="O1203" s="258"/>
      <c r="P1203" s="258"/>
      <c r="Q1203" s="258"/>
      <c r="R1203" s="258"/>
      <c r="S1203" s="258"/>
      <c r="T1203" s="25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0" t="s">
        <v>332</v>
      </c>
      <c r="AU1203" s="260" t="s">
        <v>83</v>
      </c>
      <c r="AV1203" s="13" t="s">
        <v>83</v>
      </c>
      <c r="AW1203" s="13" t="s">
        <v>32</v>
      </c>
      <c r="AX1203" s="13" t="s">
        <v>77</v>
      </c>
      <c r="AY1203" s="260" t="s">
        <v>322</v>
      </c>
    </row>
    <row r="1204" spans="1:65" s="2" customFormat="1" ht="21.75" customHeight="1">
      <c r="A1204" s="40"/>
      <c r="B1204" s="41"/>
      <c r="C1204" s="233" t="s">
        <v>1626</v>
      </c>
      <c r="D1204" s="233" t="s">
        <v>324</v>
      </c>
      <c r="E1204" s="234" t="s">
        <v>1627</v>
      </c>
      <c r="F1204" s="235" t="s">
        <v>1628</v>
      </c>
      <c r="G1204" s="236" t="s">
        <v>128</v>
      </c>
      <c r="H1204" s="237">
        <v>490.922</v>
      </c>
      <c r="I1204" s="238"/>
      <c r="J1204" s="239">
        <f>ROUND(I1204*H1204,2)</f>
        <v>0</v>
      </c>
      <c r="K1204" s="235" t="s">
        <v>327</v>
      </c>
      <c r="L1204" s="46"/>
      <c r="M1204" s="240" t="s">
        <v>19</v>
      </c>
      <c r="N1204" s="241" t="s">
        <v>42</v>
      </c>
      <c r="O1204" s="86"/>
      <c r="P1204" s="242">
        <f>O1204*H1204</f>
        <v>0</v>
      </c>
      <c r="Q1204" s="242">
        <v>1E-05</v>
      </c>
      <c r="R1204" s="242">
        <f>Q1204*H1204</f>
        <v>0.004909220000000001</v>
      </c>
      <c r="S1204" s="242">
        <v>0</v>
      </c>
      <c r="T1204" s="243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44" t="s">
        <v>418</v>
      </c>
      <c r="AT1204" s="244" t="s">
        <v>324</v>
      </c>
      <c r="AU1204" s="244" t="s">
        <v>83</v>
      </c>
      <c r="AY1204" s="19" t="s">
        <v>322</v>
      </c>
      <c r="BE1204" s="245">
        <f>IF(N1204="základní",J1204,0)</f>
        <v>0</v>
      </c>
      <c r="BF1204" s="245">
        <f>IF(N1204="snížená",J1204,0)</f>
        <v>0</v>
      </c>
      <c r="BG1204" s="245">
        <f>IF(N1204="zákl. přenesená",J1204,0)</f>
        <v>0</v>
      </c>
      <c r="BH1204" s="245">
        <f>IF(N1204="sníž. přenesená",J1204,0)</f>
        <v>0</v>
      </c>
      <c r="BI1204" s="245">
        <f>IF(N1204="nulová",J1204,0)</f>
        <v>0</v>
      </c>
      <c r="BJ1204" s="19" t="s">
        <v>83</v>
      </c>
      <c r="BK1204" s="245">
        <f>ROUND(I1204*H1204,2)</f>
        <v>0</v>
      </c>
      <c r="BL1204" s="19" t="s">
        <v>418</v>
      </c>
      <c r="BM1204" s="244" t="s">
        <v>1629</v>
      </c>
    </row>
    <row r="1205" spans="1:47" s="2" customFormat="1" ht="12">
      <c r="A1205" s="40"/>
      <c r="B1205" s="41"/>
      <c r="C1205" s="42"/>
      <c r="D1205" s="246" t="s">
        <v>330</v>
      </c>
      <c r="E1205" s="42"/>
      <c r="F1205" s="247" t="s">
        <v>1630</v>
      </c>
      <c r="G1205" s="42"/>
      <c r="H1205" s="42"/>
      <c r="I1205" s="150"/>
      <c r="J1205" s="42"/>
      <c r="K1205" s="42"/>
      <c r="L1205" s="46"/>
      <c r="M1205" s="248"/>
      <c r="N1205" s="249"/>
      <c r="O1205" s="86"/>
      <c r="P1205" s="86"/>
      <c r="Q1205" s="86"/>
      <c r="R1205" s="86"/>
      <c r="S1205" s="86"/>
      <c r="T1205" s="87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T1205" s="19" t="s">
        <v>330</v>
      </c>
      <c r="AU1205" s="19" t="s">
        <v>83</v>
      </c>
    </row>
    <row r="1206" spans="1:65" s="2" customFormat="1" ht="16.5" customHeight="1">
      <c r="A1206" s="40"/>
      <c r="B1206" s="41"/>
      <c r="C1206" s="272" t="s">
        <v>1631</v>
      </c>
      <c r="D1206" s="272" t="s">
        <v>366</v>
      </c>
      <c r="E1206" s="273" t="s">
        <v>1632</v>
      </c>
      <c r="F1206" s="274" t="s">
        <v>1633</v>
      </c>
      <c r="G1206" s="275" t="s">
        <v>128</v>
      </c>
      <c r="H1206" s="276">
        <v>540.014</v>
      </c>
      <c r="I1206" s="277"/>
      <c r="J1206" s="278">
        <f>ROUND(I1206*H1206,2)</f>
        <v>0</v>
      </c>
      <c r="K1206" s="274" t="s">
        <v>327</v>
      </c>
      <c r="L1206" s="279"/>
      <c r="M1206" s="280" t="s">
        <v>19</v>
      </c>
      <c r="N1206" s="281" t="s">
        <v>42</v>
      </c>
      <c r="O1206" s="86"/>
      <c r="P1206" s="242">
        <f>O1206*H1206</f>
        <v>0</v>
      </c>
      <c r="Q1206" s="242">
        <v>0.00018</v>
      </c>
      <c r="R1206" s="242">
        <f>Q1206*H1206</f>
        <v>0.09720252000000001</v>
      </c>
      <c r="S1206" s="242">
        <v>0</v>
      </c>
      <c r="T1206" s="243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44" t="s">
        <v>557</v>
      </c>
      <c r="AT1206" s="244" t="s">
        <v>366</v>
      </c>
      <c r="AU1206" s="244" t="s">
        <v>83</v>
      </c>
      <c r="AY1206" s="19" t="s">
        <v>322</v>
      </c>
      <c r="BE1206" s="245">
        <f>IF(N1206="základní",J1206,0)</f>
        <v>0</v>
      </c>
      <c r="BF1206" s="245">
        <f>IF(N1206="snížená",J1206,0)</f>
        <v>0</v>
      </c>
      <c r="BG1206" s="245">
        <f>IF(N1206="zákl. přenesená",J1206,0)</f>
        <v>0</v>
      </c>
      <c r="BH1206" s="245">
        <f>IF(N1206="sníž. přenesená",J1206,0)</f>
        <v>0</v>
      </c>
      <c r="BI1206" s="245">
        <f>IF(N1206="nulová",J1206,0)</f>
        <v>0</v>
      </c>
      <c r="BJ1206" s="19" t="s">
        <v>83</v>
      </c>
      <c r="BK1206" s="245">
        <f>ROUND(I1206*H1206,2)</f>
        <v>0</v>
      </c>
      <c r="BL1206" s="19" t="s">
        <v>418</v>
      </c>
      <c r="BM1206" s="244" t="s">
        <v>1634</v>
      </c>
    </row>
    <row r="1207" spans="1:47" s="2" customFormat="1" ht="12">
      <c r="A1207" s="40"/>
      <c r="B1207" s="41"/>
      <c r="C1207" s="42"/>
      <c r="D1207" s="246" t="s">
        <v>330</v>
      </c>
      <c r="E1207" s="42"/>
      <c r="F1207" s="247" t="s">
        <v>1633</v>
      </c>
      <c r="G1207" s="42"/>
      <c r="H1207" s="42"/>
      <c r="I1207" s="150"/>
      <c r="J1207" s="42"/>
      <c r="K1207" s="42"/>
      <c r="L1207" s="46"/>
      <c r="M1207" s="248"/>
      <c r="N1207" s="249"/>
      <c r="O1207" s="86"/>
      <c r="P1207" s="86"/>
      <c r="Q1207" s="86"/>
      <c r="R1207" s="86"/>
      <c r="S1207" s="86"/>
      <c r="T1207" s="87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T1207" s="19" t="s">
        <v>330</v>
      </c>
      <c r="AU1207" s="19" t="s">
        <v>83</v>
      </c>
    </row>
    <row r="1208" spans="1:51" s="13" customFormat="1" ht="12">
      <c r="A1208" s="13"/>
      <c r="B1208" s="250"/>
      <c r="C1208" s="251"/>
      <c r="D1208" s="246" t="s">
        <v>332</v>
      </c>
      <c r="E1208" s="252" t="s">
        <v>19</v>
      </c>
      <c r="F1208" s="253" t="s">
        <v>1635</v>
      </c>
      <c r="G1208" s="251"/>
      <c r="H1208" s="254">
        <v>490.922</v>
      </c>
      <c r="I1208" s="255"/>
      <c r="J1208" s="251"/>
      <c r="K1208" s="251"/>
      <c r="L1208" s="256"/>
      <c r="M1208" s="257"/>
      <c r="N1208" s="258"/>
      <c r="O1208" s="258"/>
      <c r="P1208" s="258"/>
      <c r="Q1208" s="258"/>
      <c r="R1208" s="258"/>
      <c r="S1208" s="258"/>
      <c r="T1208" s="259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60" t="s">
        <v>332</v>
      </c>
      <c r="AU1208" s="260" t="s">
        <v>83</v>
      </c>
      <c r="AV1208" s="13" t="s">
        <v>83</v>
      </c>
      <c r="AW1208" s="13" t="s">
        <v>32</v>
      </c>
      <c r="AX1208" s="13" t="s">
        <v>70</v>
      </c>
      <c r="AY1208" s="260" t="s">
        <v>322</v>
      </c>
    </row>
    <row r="1209" spans="1:51" s="14" customFormat="1" ht="12">
      <c r="A1209" s="14"/>
      <c r="B1209" s="261"/>
      <c r="C1209" s="262"/>
      <c r="D1209" s="246" t="s">
        <v>332</v>
      </c>
      <c r="E1209" s="263" t="s">
        <v>19</v>
      </c>
      <c r="F1209" s="264" t="s">
        <v>336</v>
      </c>
      <c r="G1209" s="262"/>
      <c r="H1209" s="265">
        <v>490.922</v>
      </c>
      <c r="I1209" s="266"/>
      <c r="J1209" s="262"/>
      <c r="K1209" s="262"/>
      <c r="L1209" s="267"/>
      <c r="M1209" s="268"/>
      <c r="N1209" s="269"/>
      <c r="O1209" s="269"/>
      <c r="P1209" s="269"/>
      <c r="Q1209" s="269"/>
      <c r="R1209" s="269"/>
      <c r="S1209" s="269"/>
      <c r="T1209" s="270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71" t="s">
        <v>332</v>
      </c>
      <c r="AU1209" s="271" t="s">
        <v>83</v>
      </c>
      <c r="AV1209" s="14" t="s">
        <v>328</v>
      </c>
      <c r="AW1209" s="14" t="s">
        <v>32</v>
      </c>
      <c r="AX1209" s="14" t="s">
        <v>70</v>
      </c>
      <c r="AY1209" s="271" t="s">
        <v>322</v>
      </c>
    </row>
    <row r="1210" spans="1:51" s="13" customFormat="1" ht="12">
      <c r="A1210" s="13"/>
      <c r="B1210" s="250"/>
      <c r="C1210" s="251"/>
      <c r="D1210" s="246" t="s">
        <v>332</v>
      </c>
      <c r="E1210" s="252" t="s">
        <v>19</v>
      </c>
      <c r="F1210" s="253" t="s">
        <v>1636</v>
      </c>
      <c r="G1210" s="251"/>
      <c r="H1210" s="254">
        <v>540.014</v>
      </c>
      <c r="I1210" s="255"/>
      <c r="J1210" s="251"/>
      <c r="K1210" s="251"/>
      <c r="L1210" s="256"/>
      <c r="M1210" s="257"/>
      <c r="N1210" s="258"/>
      <c r="O1210" s="258"/>
      <c r="P1210" s="258"/>
      <c r="Q1210" s="258"/>
      <c r="R1210" s="258"/>
      <c r="S1210" s="258"/>
      <c r="T1210" s="25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0" t="s">
        <v>332</v>
      </c>
      <c r="AU1210" s="260" t="s">
        <v>83</v>
      </c>
      <c r="AV1210" s="13" t="s">
        <v>83</v>
      </c>
      <c r="AW1210" s="13" t="s">
        <v>32</v>
      </c>
      <c r="AX1210" s="13" t="s">
        <v>77</v>
      </c>
      <c r="AY1210" s="260" t="s">
        <v>322</v>
      </c>
    </row>
    <row r="1211" spans="1:65" s="2" customFormat="1" ht="21.75" customHeight="1">
      <c r="A1211" s="40"/>
      <c r="B1211" s="41"/>
      <c r="C1211" s="233" t="s">
        <v>1637</v>
      </c>
      <c r="D1211" s="233" t="s">
        <v>324</v>
      </c>
      <c r="E1211" s="234" t="s">
        <v>1638</v>
      </c>
      <c r="F1211" s="235" t="s">
        <v>1639</v>
      </c>
      <c r="G1211" s="236" t="s">
        <v>160</v>
      </c>
      <c r="H1211" s="237">
        <v>4.496</v>
      </c>
      <c r="I1211" s="238"/>
      <c r="J1211" s="239">
        <f>ROUND(I1211*H1211,2)</f>
        <v>0</v>
      </c>
      <c r="K1211" s="235" t="s">
        <v>327</v>
      </c>
      <c r="L1211" s="46"/>
      <c r="M1211" s="240" t="s">
        <v>19</v>
      </c>
      <c r="N1211" s="241" t="s">
        <v>42</v>
      </c>
      <c r="O1211" s="86"/>
      <c r="P1211" s="242">
        <f>O1211*H1211</f>
        <v>0</v>
      </c>
      <c r="Q1211" s="242">
        <v>0</v>
      </c>
      <c r="R1211" s="242">
        <f>Q1211*H1211</f>
        <v>0</v>
      </c>
      <c r="S1211" s="242">
        <v>0</v>
      </c>
      <c r="T1211" s="243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44" t="s">
        <v>418</v>
      </c>
      <c r="AT1211" s="244" t="s">
        <v>324</v>
      </c>
      <c r="AU1211" s="244" t="s">
        <v>83</v>
      </c>
      <c r="AY1211" s="19" t="s">
        <v>322</v>
      </c>
      <c r="BE1211" s="245">
        <f>IF(N1211="základní",J1211,0)</f>
        <v>0</v>
      </c>
      <c r="BF1211" s="245">
        <f>IF(N1211="snížená",J1211,0)</f>
        <v>0</v>
      </c>
      <c r="BG1211" s="245">
        <f>IF(N1211="zákl. přenesená",J1211,0)</f>
        <v>0</v>
      </c>
      <c r="BH1211" s="245">
        <f>IF(N1211="sníž. přenesená",J1211,0)</f>
        <v>0</v>
      </c>
      <c r="BI1211" s="245">
        <f>IF(N1211="nulová",J1211,0)</f>
        <v>0</v>
      </c>
      <c r="BJ1211" s="19" t="s">
        <v>83</v>
      </c>
      <c r="BK1211" s="245">
        <f>ROUND(I1211*H1211,2)</f>
        <v>0</v>
      </c>
      <c r="BL1211" s="19" t="s">
        <v>418</v>
      </c>
      <c r="BM1211" s="244" t="s">
        <v>1640</v>
      </c>
    </row>
    <row r="1212" spans="1:47" s="2" customFormat="1" ht="12">
      <c r="A1212" s="40"/>
      <c r="B1212" s="41"/>
      <c r="C1212" s="42"/>
      <c r="D1212" s="246" t="s">
        <v>330</v>
      </c>
      <c r="E1212" s="42"/>
      <c r="F1212" s="247" t="s">
        <v>1641</v>
      </c>
      <c r="G1212" s="42"/>
      <c r="H1212" s="42"/>
      <c r="I1212" s="150"/>
      <c r="J1212" s="42"/>
      <c r="K1212" s="42"/>
      <c r="L1212" s="46"/>
      <c r="M1212" s="248"/>
      <c r="N1212" s="249"/>
      <c r="O1212" s="86"/>
      <c r="P1212" s="86"/>
      <c r="Q1212" s="86"/>
      <c r="R1212" s="86"/>
      <c r="S1212" s="86"/>
      <c r="T1212" s="87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T1212" s="19" t="s">
        <v>330</v>
      </c>
      <c r="AU1212" s="19" t="s">
        <v>83</v>
      </c>
    </row>
    <row r="1213" spans="1:65" s="2" customFormat="1" ht="21.75" customHeight="1">
      <c r="A1213" s="40"/>
      <c r="B1213" s="41"/>
      <c r="C1213" s="233" t="s">
        <v>1642</v>
      </c>
      <c r="D1213" s="233" t="s">
        <v>324</v>
      </c>
      <c r="E1213" s="234" t="s">
        <v>1643</v>
      </c>
      <c r="F1213" s="235" t="s">
        <v>1644</v>
      </c>
      <c r="G1213" s="236" t="s">
        <v>160</v>
      </c>
      <c r="H1213" s="237">
        <v>4.496</v>
      </c>
      <c r="I1213" s="238"/>
      <c r="J1213" s="239">
        <f>ROUND(I1213*H1213,2)</f>
        <v>0</v>
      </c>
      <c r="K1213" s="235" t="s">
        <v>327</v>
      </c>
      <c r="L1213" s="46"/>
      <c r="M1213" s="240" t="s">
        <v>19</v>
      </c>
      <c r="N1213" s="241" t="s">
        <v>42</v>
      </c>
      <c r="O1213" s="86"/>
      <c r="P1213" s="242">
        <f>O1213*H1213</f>
        <v>0</v>
      </c>
      <c r="Q1213" s="242">
        <v>0</v>
      </c>
      <c r="R1213" s="242">
        <f>Q1213*H1213</f>
        <v>0</v>
      </c>
      <c r="S1213" s="242">
        <v>0</v>
      </c>
      <c r="T1213" s="243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44" t="s">
        <v>418</v>
      </c>
      <c r="AT1213" s="244" t="s">
        <v>324</v>
      </c>
      <c r="AU1213" s="244" t="s">
        <v>83</v>
      </c>
      <c r="AY1213" s="19" t="s">
        <v>322</v>
      </c>
      <c r="BE1213" s="245">
        <f>IF(N1213="základní",J1213,0)</f>
        <v>0</v>
      </c>
      <c r="BF1213" s="245">
        <f>IF(N1213="snížená",J1213,0)</f>
        <v>0</v>
      </c>
      <c r="BG1213" s="245">
        <f>IF(N1213="zákl. přenesená",J1213,0)</f>
        <v>0</v>
      </c>
      <c r="BH1213" s="245">
        <f>IF(N1213="sníž. přenesená",J1213,0)</f>
        <v>0</v>
      </c>
      <c r="BI1213" s="245">
        <f>IF(N1213="nulová",J1213,0)</f>
        <v>0</v>
      </c>
      <c r="BJ1213" s="19" t="s">
        <v>83</v>
      </c>
      <c r="BK1213" s="245">
        <f>ROUND(I1213*H1213,2)</f>
        <v>0</v>
      </c>
      <c r="BL1213" s="19" t="s">
        <v>418</v>
      </c>
      <c r="BM1213" s="244" t="s">
        <v>1645</v>
      </c>
    </row>
    <row r="1214" spans="1:47" s="2" customFormat="1" ht="12">
      <c r="A1214" s="40"/>
      <c r="B1214" s="41"/>
      <c r="C1214" s="42"/>
      <c r="D1214" s="246" t="s">
        <v>330</v>
      </c>
      <c r="E1214" s="42"/>
      <c r="F1214" s="247" t="s">
        <v>1646</v>
      </c>
      <c r="G1214" s="42"/>
      <c r="H1214" s="42"/>
      <c r="I1214" s="150"/>
      <c r="J1214" s="42"/>
      <c r="K1214" s="42"/>
      <c r="L1214" s="46"/>
      <c r="M1214" s="248"/>
      <c r="N1214" s="249"/>
      <c r="O1214" s="86"/>
      <c r="P1214" s="86"/>
      <c r="Q1214" s="86"/>
      <c r="R1214" s="86"/>
      <c r="S1214" s="86"/>
      <c r="T1214" s="87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T1214" s="19" t="s">
        <v>330</v>
      </c>
      <c r="AU1214" s="19" t="s">
        <v>83</v>
      </c>
    </row>
    <row r="1215" spans="1:63" s="12" customFormat="1" ht="22.8" customHeight="1">
      <c r="A1215" s="12"/>
      <c r="B1215" s="217"/>
      <c r="C1215" s="218"/>
      <c r="D1215" s="219" t="s">
        <v>69</v>
      </c>
      <c r="E1215" s="231" t="s">
        <v>1647</v>
      </c>
      <c r="F1215" s="231" t="s">
        <v>1648</v>
      </c>
      <c r="G1215" s="218"/>
      <c r="H1215" s="218"/>
      <c r="I1215" s="221"/>
      <c r="J1215" s="232">
        <f>BK1215</f>
        <v>0</v>
      </c>
      <c r="K1215" s="218"/>
      <c r="L1215" s="223"/>
      <c r="M1215" s="224"/>
      <c r="N1215" s="225"/>
      <c r="O1215" s="225"/>
      <c r="P1215" s="226">
        <f>SUM(P1216:P1365)</f>
        <v>0</v>
      </c>
      <c r="Q1215" s="225"/>
      <c r="R1215" s="226">
        <f>SUM(R1216:R1365)</f>
        <v>10.85660995</v>
      </c>
      <c r="S1215" s="225"/>
      <c r="T1215" s="227">
        <f>SUM(T1216:T1365)</f>
        <v>45.9103</v>
      </c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R1215" s="228" t="s">
        <v>83</v>
      </c>
      <c r="AT1215" s="229" t="s">
        <v>69</v>
      </c>
      <c r="AU1215" s="229" t="s">
        <v>77</v>
      </c>
      <c r="AY1215" s="228" t="s">
        <v>322</v>
      </c>
      <c r="BK1215" s="230">
        <f>SUM(BK1216:BK1365)</f>
        <v>0</v>
      </c>
    </row>
    <row r="1216" spans="1:65" s="2" customFormat="1" ht="21.75" customHeight="1">
      <c r="A1216" s="40"/>
      <c r="B1216" s="41"/>
      <c r="C1216" s="233" t="s">
        <v>1649</v>
      </c>
      <c r="D1216" s="233" t="s">
        <v>324</v>
      </c>
      <c r="E1216" s="234" t="s">
        <v>1650</v>
      </c>
      <c r="F1216" s="235" t="s">
        <v>1651</v>
      </c>
      <c r="G1216" s="236" t="s">
        <v>131</v>
      </c>
      <c r="H1216" s="237">
        <v>5.862</v>
      </c>
      <c r="I1216" s="238"/>
      <c r="J1216" s="239">
        <f>ROUND(I1216*H1216,2)</f>
        <v>0</v>
      </c>
      <c r="K1216" s="235" t="s">
        <v>327</v>
      </c>
      <c r="L1216" s="46"/>
      <c r="M1216" s="240" t="s">
        <v>19</v>
      </c>
      <c r="N1216" s="241" t="s">
        <v>42</v>
      </c>
      <c r="O1216" s="86"/>
      <c r="P1216" s="242">
        <f>O1216*H1216</f>
        <v>0</v>
      </c>
      <c r="Q1216" s="242">
        <v>0.00122</v>
      </c>
      <c r="R1216" s="242">
        <f>Q1216*H1216</f>
        <v>0.00715164</v>
      </c>
      <c r="S1216" s="242">
        <v>0</v>
      </c>
      <c r="T1216" s="243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44" t="s">
        <v>418</v>
      </c>
      <c r="AT1216" s="244" t="s">
        <v>324</v>
      </c>
      <c r="AU1216" s="244" t="s">
        <v>83</v>
      </c>
      <c r="AY1216" s="19" t="s">
        <v>322</v>
      </c>
      <c r="BE1216" s="245">
        <f>IF(N1216="základní",J1216,0)</f>
        <v>0</v>
      </c>
      <c r="BF1216" s="245">
        <f>IF(N1216="snížená",J1216,0)</f>
        <v>0</v>
      </c>
      <c r="BG1216" s="245">
        <f>IF(N1216="zákl. přenesená",J1216,0)</f>
        <v>0</v>
      </c>
      <c r="BH1216" s="245">
        <f>IF(N1216="sníž. přenesená",J1216,0)</f>
        <v>0</v>
      </c>
      <c r="BI1216" s="245">
        <f>IF(N1216="nulová",J1216,0)</f>
        <v>0</v>
      </c>
      <c r="BJ1216" s="19" t="s">
        <v>83</v>
      </c>
      <c r="BK1216" s="245">
        <f>ROUND(I1216*H1216,2)</f>
        <v>0</v>
      </c>
      <c r="BL1216" s="19" t="s">
        <v>418</v>
      </c>
      <c r="BM1216" s="244" t="s">
        <v>1652</v>
      </c>
    </row>
    <row r="1217" spans="1:47" s="2" customFormat="1" ht="12">
      <c r="A1217" s="40"/>
      <c r="B1217" s="41"/>
      <c r="C1217" s="42"/>
      <c r="D1217" s="246" t="s">
        <v>330</v>
      </c>
      <c r="E1217" s="42"/>
      <c r="F1217" s="247" t="s">
        <v>1653</v>
      </c>
      <c r="G1217" s="42"/>
      <c r="H1217" s="42"/>
      <c r="I1217" s="150"/>
      <c r="J1217" s="42"/>
      <c r="K1217" s="42"/>
      <c r="L1217" s="46"/>
      <c r="M1217" s="248"/>
      <c r="N1217" s="249"/>
      <c r="O1217" s="86"/>
      <c r="P1217" s="86"/>
      <c r="Q1217" s="86"/>
      <c r="R1217" s="86"/>
      <c r="S1217" s="86"/>
      <c r="T1217" s="87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T1217" s="19" t="s">
        <v>330</v>
      </c>
      <c r="AU1217" s="19" t="s">
        <v>83</v>
      </c>
    </row>
    <row r="1218" spans="1:51" s="13" customFormat="1" ht="12">
      <c r="A1218" s="13"/>
      <c r="B1218" s="250"/>
      <c r="C1218" s="251"/>
      <c r="D1218" s="246" t="s">
        <v>332</v>
      </c>
      <c r="E1218" s="252" t="s">
        <v>19</v>
      </c>
      <c r="F1218" s="253" t="s">
        <v>1654</v>
      </c>
      <c r="G1218" s="251"/>
      <c r="H1218" s="254">
        <v>0.756</v>
      </c>
      <c r="I1218" s="255"/>
      <c r="J1218" s="251"/>
      <c r="K1218" s="251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0" t="s">
        <v>332</v>
      </c>
      <c r="AU1218" s="260" t="s">
        <v>83</v>
      </c>
      <c r="AV1218" s="13" t="s">
        <v>83</v>
      </c>
      <c r="AW1218" s="13" t="s">
        <v>32</v>
      </c>
      <c r="AX1218" s="13" t="s">
        <v>70</v>
      </c>
      <c r="AY1218" s="260" t="s">
        <v>322</v>
      </c>
    </row>
    <row r="1219" spans="1:51" s="16" customFormat="1" ht="12">
      <c r="A1219" s="16"/>
      <c r="B1219" s="293"/>
      <c r="C1219" s="294"/>
      <c r="D1219" s="246" t="s">
        <v>332</v>
      </c>
      <c r="E1219" s="295" t="s">
        <v>19</v>
      </c>
      <c r="F1219" s="296" t="s">
        <v>480</v>
      </c>
      <c r="G1219" s="294"/>
      <c r="H1219" s="297">
        <v>0.756</v>
      </c>
      <c r="I1219" s="298"/>
      <c r="J1219" s="294"/>
      <c r="K1219" s="294"/>
      <c r="L1219" s="299"/>
      <c r="M1219" s="300"/>
      <c r="N1219" s="301"/>
      <c r="O1219" s="301"/>
      <c r="P1219" s="301"/>
      <c r="Q1219" s="301"/>
      <c r="R1219" s="301"/>
      <c r="S1219" s="301"/>
      <c r="T1219" s="302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T1219" s="303" t="s">
        <v>332</v>
      </c>
      <c r="AU1219" s="303" t="s">
        <v>83</v>
      </c>
      <c r="AV1219" s="16" t="s">
        <v>93</v>
      </c>
      <c r="AW1219" s="16" t="s">
        <v>32</v>
      </c>
      <c r="AX1219" s="16" t="s">
        <v>70</v>
      </c>
      <c r="AY1219" s="303" t="s">
        <v>322</v>
      </c>
    </row>
    <row r="1220" spans="1:51" s="13" customFormat="1" ht="12">
      <c r="A1220" s="13"/>
      <c r="B1220" s="250"/>
      <c r="C1220" s="251"/>
      <c r="D1220" s="246" t="s">
        <v>332</v>
      </c>
      <c r="E1220" s="252" t="s">
        <v>19</v>
      </c>
      <c r="F1220" s="253" t="s">
        <v>1655</v>
      </c>
      <c r="G1220" s="251"/>
      <c r="H1220" s="254">
        <v>0.846</v>
      </c>
      <c r="I1220" s="255"/>
      <c r="J1220" s="251"/>
      <c r="K1220" s="251"/>
      <c r="L1220" s="256"/>
      <c r="M1220" s="257"/>
      <c r="N1220" s="258"/>
      <c r="O1220" s="258"/>
      <c r="P1220" s="258"/>
      <c r="Q1220" s="258"/>
      <c r="R1220" s="258"/>
      <c r="S1220" s="258"/>
      <c r="T1220" s="259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0" t="s">
        <v>332</v>
      </c>
      <c r="AU1220" s="260" t="s">
        <v>83</v>
      </c>
      <c r="AV1220" s="13" t="s">
        <v>83</v>
      </c>
      <c r="AW1220" s="13" t="s">
        <v>32</v>
      </c>
      <c r="AX1220" s="13" t="s">
        <v>70</v>
      </c>
      <c r="AY1220" s="260" t="s">
        <v>322</v>
      </c>
    </row>
    <row r="1221" spans="1:51" s="13" customFormat="1" ht="12">
      <c r="A1221" s="13"/>
      <c r="B1221" s="250"/>
      <c r="C1221" s="251"/>
      <c r="D1221" s="246" t="s">
        <v>332</v>
      </c>
      <c r="E1221" s="252" t="s">
        <v>19</v>
      </c>
      <c r="F1221" s="253" t="s">
        <v>1656</v>
      </c>
      <c r="G1221" s="251"/>
      <c r="H1221" s="254">
        <v>0.609</v>
      </c>
      <c r="I1221" s="255"/>
      <c r="J1221" s="251"/>
      <c r="K1221" s="251"/>
      <c r="L1221" s="256"/>
      <c r="M1221" s="257"/>
      <c r="N1221" s="258"/>
      <c r="O1221" s="258"/>
      <c r="P1221" s="258"/>
      <c r="Q1221" s="258"/>
      <c r="R1221" s="258"/>
      <c r="S1221" s="258"/>
      <c r="T1221" s="25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0" t="s">
        <v>332</v>
      </c>
      <c r="AU1221" s="260" t="s">
        <v>83</v>
      </c>
      <c r="AV1221" s="13" t="s">
        <v>83</v>
      </c>
      <c r="AW1221" s="13" t="s">
        <v>32</v>
      </c>
      <c r="AX1221" s="13" t="s">
        <v>70</v>
      </c>
      <c r="AY1221" s="260" t="s">
        <v>322</v>
      </c>
    </row>
    <row r="1222" spans="1:51" s="13" customFormat="1" ht="12">
      <c r="A1222" s="13"/>
      <c r="B1222" s="250"/>
      <c r="C1222" s="251"/>
      <c r="D1222" s="246" t="s">
        <v>332</v>
      </c>
      <c r="E1222" s="252" t="s">
        <v>19</v>
      </c>
      <c r="F1222" s="253" t="s">
        <v>1657</v>
      </c>
      <c r="G1222" s="251"/>
      <c r="H1222" s="254">
        <v>0.19</v>
      </c>
      <c r="I1222" s="255"/>
      <c r="J1222" s="251"/>
      <c r="K1222" s="251"/>
      <c r="L1222" s="256"/>
      <c r="M1222" s="257"/>
      <c r="N1222" s="258"/>
      <c r="O1222" s="258"/>
      <c r="P1222" s="258"/>
      <c r="Q1222" s="258"/>
      <c r="R1222" s="258"/>
      <c r="S1222" s="258"/>
      <c r="T1222" s="25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0" t="s">
        <v>332</v>
      </c>
      <c r="AU1222" s="260" t="s">
        <v>83</v>
      </c>
      <c r="AV1222" s="13" t="s">
        <v>83</v>
      </c>
      <c r="AW1222" s="13" t="s">
        <v>32</v>
      </c>
      <c r="AX1222" s="13" t="s">
        <v>70</v>
      </c>
      <c r="AY1222" s="260" t="s">
        <v>322</v>
      </c>
    </row>
    <row r="1223" spans="1:51" s="13" customFormat="1" ht="12">
      <c r="A1223" s="13"/>
      <c r="B1223" s="250"/>
      <c r="C1223" s="251"/>
      <c r="D1223" s="246" t="s">
        <v>332</v>
      </c>
      <c r="E1223" s="252" t="s">
        <v>19</v>
      </c>
      <c r="F1223" s="253" t="s">
        <v>1658</v>
      </c>
      <c r="G1223" s="251"/>
      <c r="H1223" s="254">
        <v>0.34</v>
      </c>
      <c r="I1223" s="255"/>
      <c r="J1223" s="251"/>
      <c r="K1223" s="251"/>
      <c r="L1223" s="256"/>
      <c r="M1223" s="257"/>
      <c r="N1223" s="258"/>
      <c r="O1223" s="258"/>
      <c r="P1223" s="258"/>
      <c r="Q1223" s="258"/>
      <c r="R1223" s="258"/>
      <c r="S1223" s="258"/>
      <c r="T1223" s="259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0" t="s">
        <v>332</v>
      </c>
      <c r="AU1223" s="260" t="s">
        <v>83</v>
      </c>
      <c r="AV1223" s="13" t="s">
        <v>83</v>
      </c>
      <c r="AW1223" s="13" t="s">
        <v>32</v>
      </c>
      <c r="AX1223" s="13" t="s">
        <v>70</v>
      </c>
      <c r="AY1223" s="260" t="s">
        <v>322</v>
      </c>
    </row>
    <row r="1224" spans="1:51" s="13" customFormat="1" ht="12">
      <c r="A1224" s="13"/>
      <c r="B1224" s="250"/>
      <c r="C1224" s="251"/>
      <c r="D1224" s="246" t="s">
        <v>332</v>
      </c>
      <c r="E1224" s="252" t="s">
        <v>19</v>
      </c>
      <c r="F1224" s="253" t="s">
        <v>1659</v>
      </c>
      <c r="G1224" s="251"/>
      <c r="H1224" s="254">
        <v>0.171</v>
      </c>
      <c r="I1224" s="255"/>
      <c r="J1224" s="251"/>
      <c r="K1224" s="251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0" t="s">
        <v>332</v>
      </c>
      <c r="AU1224" s="260" t="s">
        <v>83</v>
      </c>
      <c r="AV1224" s="13" t="s">
        <v>83</v>
      </c>
      <c r="AW1224" s="13" t="s">
        <v>32</v>
      </c>
      <c r="AX1224" s="13" t="s">
        <v>70</v>
      </c>
      <c r="AY1224" s="260" t="s">
        <v>322</v>
      </c>
    </row>
    <row r="1225" spans="1:51" s="13" customFormat="1" ht="12">
      <c r="A1225" s="13"/>
      <c r="B1225" s="250"/>
      <c r="C1225" s="251"/>
      <c r="D1225" s="246" t="s">
        <v>332</v>
      </c>
      <c r="E1225" s="252" t="s">
        <v>19</v>
      </c>
      <c r="F1225" s="253" t="s">
        <v>1660</v>
      </c>
      <c r="G1225" s="251"/>
      <c r="H1225" s="254">
        <v>0.116</v>
      </c>
      <c r="I1225" s="255"/>
      <c r="J1225" s="251"/>
      <c r="K1225" s="251"/>
      <c r="L1225" s="256"/>
      <c r="M1225" s="257"/>
      <c r="N1225" s="258"/>
      <c r="O1225" s="258"/>
      <c r="P1225" s="258"/>
      <c r="Q1225" s="258"/>
      <c r="R1225" s="258"/>
      <c r="S1225" s="258"/>
      <c r="T1225" s="259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60" t="s">
        <v>332</v>
      </c>
      <c r="AU1225" s="260" t="s">
        <v>83</v>
      </c>
      <c r="AV1225" s="13" t="s">
        <v>83</v>
      </c>
      <c r="AW1225" s="13" t="s">
        <v>32</v>
      </c>
      <c r="AX1225" s="13" t="s">
        <v>70</v>
      </c>
      <c r="AY1225" s="260" t="s">
        <v>322</v>
      </c>
    </row>
    <row r="1226" spans="1:51" s="13" customFormat="1" ht="12">
      <c r="A1226" s="13"/>
      <c r="B1226" s="250"/>
      <c r="C1226" s="251"/>
      <c r="D1226" s="246" t="s">
        <v>332</v>
      </c>
      <c r="E1226" s="252" t="s">
        <v>19</v>
      </c>
      <c r="F1226" s="253" t="s">
        <v>1661</v>
      </c>
      <c r="G1226" s="251"/>
      <c r="H1226" s="254">
        <v>0.174</v>
      </c>
      <c r="I1226" s="255"/>
      <c r="J1226" s="251"/>
      <c r="K1226" s="251"/>
      <c r="L1226" s="256"/>
      <c r="M1226" s="257"/>
      <c r="N1226" s="258"/>
      <c r="O1226" s="258"/>
      <c r="P1226" s="258"/>
      <c r="Q1226" s="258"/>
      <c r="R1226" s="258"/>
      <c r="S1226" s="258"/>
      <c r="T1226" s="259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0" t="s">
        <v>332</v>
      </c>
      <c r="AU1226" s="260" t="s">
        <v>83</v>
      </c>
      <c r="AV1226" s="13" t="s">
        <v>83</v>
      </c>
      <c r="AW1226" s="13" t="s">
        <v>32</v>
      </c>
      <c r="AX1226" s="13" t="s">
        <v>70</v>
      </c>
      <c r="AY1226" s="260" t="s">
        <v>322</v>
      </c>
    </row>
    <row r="1227" spans="1:51" s="13" customFormat="1" ht="12">
      <c r="A1227" s="13"/>
      <c r="B1227" s="250"/>
      <c r="C1227" s="251"/>
      <c r="D1227" s="246" t="s">
        <v>332</v>
      </c>
      <c r="E1227" s="252" t="s">
        <v>19</v>
      </c>
      <c r="F1227" s="253" t="s">
        <v>1662</v>
      </c>
      <c r="G1227" s="251"/>
      <c r="H1227" s="254">
        <v>2.19</v>
      </c>
      <c r="I1227" s="255"/>
      <c r="J1227" s="251"/>
      <c r="K1227" s="251"/>
      <c r="L1227" s="256"/>
      <c r="M1227" s="257"/>
      <c r="N1227" s="258"/>
      <c r="O1227" s="258"/>
      <c r="P1227" s="258"/>
      <c r="Q1227" s="258"/>
      <c r="R1227" s="258"/>
      <c r="S1227" s="258"/>
      <c r="T1227" s="25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0" t="s">
        <v>332</v>
      </c>
      <c r="AU1227" s="260" t="s">
        <v>83</v>
      </c>
      <c r="AV1227" s="13" t="s">
        <v>83</v>
      </c>
      <c r="AW1227" s="13" t="s">
        <v>32</v>
      </c>
      <c r="AX1227" s="13" t="s">
        <v>70</v>
      </c>
      <c r="AY1227" s="260" t="s">
        <v>322</v>
      </c>
    </row>
    <row r="1228" spans="1:51" s="13" customFormat="1" ht="12">
      <c r="A1228" s="13"/>
      <c r="B1228" s="250"/>
      <c r="C1228" s="251"/>
      <c r="D1228" s="246" t="s">
        <v>332</v>
      </c>
      <c r="E1228" s="252" t="s">
        <v>19</v>
      </c>
      <c r="F1228" s="253" t="s">
        <v>1663</v>
      </c>
      <c r="G1228" s="251"/>
      <c r="H1228" s="254">
        <v>0.47</v>
      </c>
      <c r="I1228" s="255"/>
      <c r="J1228" s="251"/>
      <c r="K1228" s="251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0" t="s">
        <v>332</v>
      </c>
      <c r="AU1228" s="260" t="s">
        <v>83</v>
      </c>
      <c r="AV1228" s="13" t="s">
        <v>83</v>
      </c>
      <c r="AW1228" s="13" t="s">
        <v>32</v>
      </c>
      <c r="AX1228" s="13" t="s">
        <v>70</v>
      </c>
      <c r="AY1228" s="260" t="s">
        <v>322</v>
      </c>
    </row>
    <row r="1229" spans="1:51" s="16" customFormat="1" ht="12">
      <c r="A1229" s="16"/>
      <c r="B1229" s="293"/>
      <c r="C1229" s="294"/>
      <c r="D1229" s="246" t="s">
        <v>332</v>
      </c>
      <c r="E1229" s="295" t="s">
        <v>19</v>
      </c>
      <c r="F1229" s="296" t="s">
        <v>480</v>
      </c>
      <c r="G1229" s="294"/>
      <c r="H1229" s="297">
        <v>5.106</v>
      </c>
      <c r="I1229" s="298"/>
      <c r="J1229" s="294"/>
      <c r="K1229" s="294"/>
      <c r="L1229" s="299"/>
      <c r="M1229" s="300"/>
      <c r="N1229" s="301"/>
      <c r="O1229" s="301"/>
      <c r="P1229" s="301"/>
      <c r="Q1229" s="301"/>
      <c r="R1229" s="301"/>
      <c r="S1229" s="301"/>
      <c r="T1229" s="302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T1229" s="303" t="s">
        <v>332</v>
      </c>
      <c r="AU1229" s="303" t="s">
        <v>83</v>
      </c>
      <c r="AV1229" s="16" t="s">
        <v>93</v>
      </c>
      <c r="AW1229" s="16" t="s">
        <v>32</v>
      </c>
      <c r="AX1229" s="16" t="s">
        <v>70</v>
      </c>
      <c r="AY1229" s="303" t="s">
        <v>322</v>
      </c>
    </row>
    <row r="1230" spans="1:51" s="14" customFormat="1" ht="12">
      <c r="A1230" s="14"/>
      <c r="B1230" s="261"/>
      <c r="C1230" s="262"/>
      <c r="D1230" s="246" t="s">
        <v>332</v>
      </c>
      <c r="E1230" s="263" t="s">
        <v>19</v>
      </c>
      <c r="F1230" s="264" t="s">
        <v>336</v>
      </c>
      <c r="G1230" s="262"/>
      <c r="H1230" s="265">
        <v>5.862</v>
      </c>
      <c r="I1230" s="266"/>
      <c r="J1230" s="262"/>
      <c r="K1230" s="262"/>
      <c r="L1230" s="267"/>
      <c r="M1230" s="268"/>
      <c r="N1230" s="269"/>
      <c r="O1230" s="269"/>
      <c r="P1230" s="269"/>
      <c r="Q1230" s="269"/>
      <c r="R1230" s="269"/>
      <c r="S1230" s="269"/>
      <c r="T1230" s="270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1" t="s">
        <v>332</v>
      </c>
      <c r="AU1230" s="271" t="s">
        <v>83</v>
      </c>
      <c r="AV1230" s="14" t="s">
        <v>328</v>
      </c>
      <c r="AW1230" s="14" t="s">
        <v>32</v>
      </c>
      <c r="AX1230" s="14" t="s">
        <v>77</v>
      </c>
      <c r="AY1230" s="271" t="s">
        <v>322</v>
      </c>
    </row>
    <row r="1231" spans="1:65" s="2" customFormat="1" ht="33" customHeight="1">
      <c r="A1231" s="40"/>
      <c r="B1231" s="41"/>
      <c r="C1231" s="233" t="s">
        <v>1664</v>
      </c>
      <c r="D1231" s="233" t="s">
        <v>324</v>
      </c>
      <c r="E1231" s="234" t="s">
        <v>1665</v>
      </c>
      <c r="F1231" s="235" t="s">
        <v>1666</v>
      </c>
      <c r="G1231" s="236" t="s">
        <v>131</v>
      </c>
      <c r="H1231" s="237">
        <v>7.142</v>
      </c>
      <c r="I1231" s="238"/>
      <c r="J1231" s="239">
        <f>ROUND(I1231*H1231,2)</f>
        <v>0</v>
      </c>
      <c r="K1231" s="235" t="s">
        <v>532</v>
      </c>
      <c r="L1231" s="46"/>
      <c r="M1231" s="240" t="s">
        <v>19</v>
      </c>
      <c r="N1231" s="241" t="s">
        <v>42</v>
      </c>
      <c r="O1231" s="86"/>
      <c r="P1231" s="242">
        <f>O1231*H1231</f>
        <v>0</v>
      </c>
      <c r="Q1231" s="242">
        <v>0.00108</v>
      </c>
      <c r="R1231" s="242">
        <f>Q1231*H1231</f>
        <v>0.007713360000000001</v>
      </c>
      <c r="S1231" s="242">
        <v>0</v>
      </c>
      <c r="T1231" s="243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44" t="s">
        <v>418</v>
      </c>
      <c r="AT1231" s="244" t="s">
        <v>324</v>
      </c>
      <c r="AU1231" s="244" t="s">
        <v>83</v>
      </c>
      <c r="AY1231" s="19" t="s">
        <v>322</v>
      </c>
      <c r="BE1231" s="245">
        <f>IF(N1231="základní",J1231,0)</f>
        <v>0</v>
      </c>
      <c r="BF1231" s="245">
        <f>IF(N1231="snížená",J1231,0)</f>
        <v>0</v>
      </c>
      <c r="BG1231" s="245">
        <f>IF(N1231="zákl. přenesená",J1231,0)</f>
        <v>0</v>
      </c>
      <c r="BH1231" s="245">
        <f>IF(N1231="sníž. přenesená",J1231,0)</f>
        <v>0</v>
      </c>
      <c r="BI1231" s="245">
        <f>IF(N1231="nulová",J1231,0)</f>
        <v>0</v>
      </c>
      <c r="BJ1231" s="19" t="s">
        <v>83</v>
      </c>
      <c r="BK1231" s="245">
        <f>ROUND(I1231*H1231,2)</f>
        <v>0</v>
      </c>
      <c r="BL1231" s="19" t="s">
        <v>418</v>
      </c>
      <c r="BM1231" s="244" t="s">
        <v>1667</v>
      </c>
    </row>
    <row r="1232" spans="1:47" s="2" customFormat="1" ht="12">
      <c r="A1232" s="40"/>
      <c r="B1232" s="41"/>
      <c r="C1232" s="42"/>
      <c r="D1232" s="246" t="s">
        <v>330</v>
      </c>
      <c r="E1232" s="42"/>
      <c r="F1232" s="247" t="s">
        <v>1668</v>
      </c>
      <c r="G1232" s="42"/>
      <c r="H1232" s="42"/>
      <c r="I1232" s="150"/>
      <c r="J1232" s="42"/>
      <c r="K1232" s="42"/>
      <c r="L1232" s="46"/>
      <c r="M1232" s="248"/>
      <c r="N1232" s="249"/>
      <c r="O1232" s="86"/>
      <c r="P1232" s="86"/>
      <c r="Q1232" s="86"/>
      <c r="R1232" s="86"/>
      <c r="S1232" s="86"/>
      <c r="T1232" s="87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9" t="s">
        <v>330</v>
      </c>
      <c r="AU1232" s="19" t="s">
        <v>83</v>
      </c>
    </row>
    <row r="1233" spans="1:51" s="13" customFormat="1" ht="12">
      <c r="A1233" s="13"/>
      <c r="B1233" s="250"/>
      <c r="C1233" s="251"/>
      <c r="D1233" s="246" t="s">
        <v>332</v>
      </c>
      <c r="E1233" s="252" t="s">
        <v>19</v>
      </c>
      <c r="F1233" s="253" t="s">
        <v>1669</v>
      </c>
      <c r="G1233" s="251"/>
      <c r="H1233" s="254">
        <v>3.72</v>
      </c>
      <c r="I1233" s="255"/>
      <c r="J1233" s="251"/>
      <c r="K1233" s="251"/>
      <c r="L1233" s="256"/>
      <c r="M1233" s="257"/>
      <c r="N1233" s="258"/>
      <c r="O1233" s="258"/>
      <c r="P1233" s="258"/>
      <c r="Q1233" s="258"/>
      <c r="R1233" s="258"/>
      <c r="S1233" s="258"/>
      <c r="T1233" s="25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0" t="s">
        <v>332</v>
      </c>
      <c r="AU1233" s="260" t="s">
        <v>83</v>
      </c>
      <c r="AV1233" s="13" t="s">
        <v>83</v>
      </c>
      <c r="AW1233" s="13" t="s">
        <v>32</v>
      </c>
      <c r="AX1233" s="13" t="s">
        <v>70</v>
      </c>
      <c r="AY1233" s="260" t="s">
        <v>322</v>
      </c>
    </row>
    <row r="1234" spans="1:51" s="13" customFormat="1" ht="12">
      <c r="A1234" s="13"/>
      <c r="B1234" s="250"/>
      <c r="C1234" s="251"/>
      <c r="D1234" s="246" t="s">
        <v>332</v>
      </c>
      <c r="E1234" s="252" t="s">
        <v>19</v>
      </c>
      <c r="F1234" s="253" t="s">
        <v>1670</v>
      </c>
      <c r="G1234" s="251"/>
      <c r="H1234" s="254">
        <v>1.102</v>
      </c>
      <c r="I1234" s="255"/>
      <c r="J1234" s="251"/>
      <c r="K1234" s="251"/>
      <c r="L1234" s="256"/>
      <c r="M1234" s="257"/>
      <c r="N1234" s="258"/>
      <c r="O1234" s="258"/>
      <c r="P1234" s="258"/>
      <c r="Q1234" s="258"/>
      <c r="R1234" s="258"/>
      <c r="S1234" s="258"/>
      <c r="T1234" s="25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60" t="s">
        <v>332</v>
      </c>
      <c r="AU1234" s="260" t="s">
        <v>83</v>
      </c>
      <c r="AV1234" s="13" t="s">
        <v>83</v>
      </c>
      <c r="AW1234" s="13" t="s">
        <v>32</v>
      </c>
      <c r="AX1234" s="13" t="s">
        <v>70</v>
      </c>
      <c r="AY1234" s="260" t="s">
        <v>322</v>
      </c>
    </row>
    <row r="1235" spans="1:51" s="13" customFormat="1" ht="12">
      <c r="A1235" s="13"/>
      <c r="B1235" s="250"/>
      <c r="C1235" s="251"/>
      <c r="D1235" s="246" t="s">
        <v>332</v>
      </c>
      <c r="E1235" s="252" t="s">
        <v>19</v>
      </c>
      <c r="F1235" s="253" t="s">
        <v>1671</v>
      </c>
      <c r="G1235" s="251"/>
      <c r="H1235" s="254">
        <v>0.998</v>
      </c>
      <c r="I1235" s="255"/>
      <c r="J1235" s="251"/>
      <c r="K1235" s="251"/>
      <c r="L1235" s="256"/>
      <c r="M1235" s="257"/>
      <c r="N1235" s="258"/>
      <c r="O1235" s="258"/>
      <c r="P1235" s="258"/>
      <c r="Q1235" s="258"/>
      <c r="R1235" s="258"/>
      <c r="S1235" s="258"/>
      <c r="T1235" s="259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60" t="s">
        <v>332</v>
      </c>
      <c r="AU1235" s="260" t="s">
        <v>83</v>
      </c>
      <c r="AV1235" s="13" t="s">
        <v>83</v>
      </c>
      <c r="AW1235" s="13" t="s">
        <v>32</v>
      </c>
      <c r="AX1235" s="13" t="s">
        <v>70</v>
      </c>
      <c r="AY1235" s="260" t="s">
        <v>322</v>
      </c>
    </row>
    <row r="1236" spans="1:51" s="13" customFormat="1" ht="12">
      <c r="A1236" s="13"/>
      <c r="B1236" s="250"/>
      <c r="C1236" s="251"/>
      <c r="D1236" s="246" t="s">
        <v>332</v>
      </c>
      <c r="E1236" s="252" t="s">
        <v>19</v>
      </c>
      <c r="F1236" s="253" t="s">
        <v>1672</v>
      </c>
      <c r="G1236" s="251"/>
      <c r="H1236" s="254">
        <v>0.972</v>
      </c>
      <c r="I1236" s="255"/>
      <c r="J1236" s="251"/>
      <c r="K1236" s="251"/>
      <c r="L1236" s="256"/>
      <c r="M1236" s="257"/>
      <c r="N1236" s="258"/>
      <c r="O1236" s="258"/>
      <c r="P1236" s="258"/>
      <c r="Q1236" s="258"/>
      <c r="R1236" s="258"/>
      <c r="S1236" s="258"/>
      <c r="T1236" s="25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60" t="s">
        <v>332</v>
      </c>
      <c r="AU1236" s="260" t="s">
        <v>83</v>
      </c>
      <c r="AV1236" s="13" t="s">
        <v>83</v>
      </c>
      <c r="AW1236" s="13" t="s">
        <v>32</v>
      </c>
      <c r="AX1236" s="13" t="s">
        <v>70</v>
      </c>
      <c r="AY1236" s="260" t="s">
        <v>322</v>
      </c>
    </row>
    <row r="1237" spans="1:51" s="13" customFormat="1" ht="12">
      <c r="A1237" s="13"/>
      <c r="B1237" s="250"/>
      <c r="C1237" s="251"/>
      <c r="D1237" s="246" t="s">
        <v>332</v>
      </c>
      <c r="E1237" s="252" t="s">
        <v>19</v>
      </c>
      <c r="F1237" s="253" t="s">
        <v>1673</v>
      </c>
      <c r="G1237" s="251"/>
      <c r="H1237" s="254">
        <v>0.35</v>
      </c>
      <c r="I1237" s="255"/>
      <c r="J1237" s="251"/>
      <c r="K1237" s="251"/>
      <c r="L1237" s="256"/>
      <c r="M1237" s="257"/>
      <c r="N1237" s="258"/>
      <c r="O1237" s="258"/>
      <c r="P1237" s="258"/>
      <c r="Q1237" s="258"/>
      <c r="R1237" s="258"/>
      <c r="S1237" s="258"/>
      <c r="T1237" s="259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60" t="s">
        <v>332</v>
      </c>
      <c r="AU1237" s="260" t="s">
        <v>83</v>
      </c>
      <c r="AV1237" s="13" t="s">
        <v>83</v>
      </c>
      <c r="AW1237" s="13" t="s">
        <v>32</v>
      </c>
      <c r="AX1237" s="13" t="s">
        <v>70</v>
      </c>
      <c r="AY1237" s="260" t="s">
        <v>322</v>
      </c>
    </row>
    <row r="1238" spans="1:51" s="14" customFormat="1" ht="12">
      <c r="A1238" s="14"/>
      <c r="B1238" s="261"/>
      <c r="C1238" s="262"/>
      <c r="D1238" s="246" t="s">
        <v>332</v>
      </c>
      <c r="E1238" s="263" t="s">
        <v>19</v>
      </c>
      <c r="F1238" s="264" t="s">
        <v>336</v>
      </c>
      <c r="G1238" s="262"/>
      <c r="H1238" s="265">
        <v>7.142</v>
      </c>
      <c r="I1238" s="266"/>
      <c r="J1238" s="262"/>
      <c r="K1238" s="262"/>
      <c r="L1238" s="267"/>
      <c r="M1238" s="268"/>
      <c r="N1238" s="269"/>
      <c r="O1238" s="269"/>
      <c r="P1238" s="269"/>
      <c r="Q1238" s="269"/>
      <c r="R1238" s="269"/>
      <c r="S1238" s="269"/>
      <c r="T1238" s="270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71" t="s">
        <v>332</v>
      </c>
      <c r="AU1238" s="271" t="s">
        <v>83</v>
      </c>
      <c r="AV1238" s="14" t="s">
        <v>328</v>
      </c>
      <c r="AW1238" s="14" t="s">
        <v>32</v>
      </c>
      <c r="AX1238" s="14" t="s">
        <v>77</v>
      </c>
      <c r="AY1238" s="271" t="s">
        <v>322</v>
      </c>
    </row>
    <row r="1239" spans="1:65" s="2" customFormat="1" ht="21.75" customHeight="1">
      <c r="A1239" s="40"/>
      <c r="B1239" s="41"/>
      <c r="C1239" s="233" t="s">
        <v>1674</v>
      </c>
      <c r="D1239" s="233" t="s">
        <v>324</v>
      </c>
      <c r="E1239" s="234" t="s">
        <v>1675</v>
      </c>
      <c r="F1239" s="235" t="s">
        <v>1676</v>
      </c>
      <c r="G1239" s="236" t="s">
        <v>135</v>
      </c>
      <c r="H1239" s="237">
        <v>43</v>
      </c>
      <c r="I1239" s="238"/>
      <c r="J1239" s="239">
        <f>ROUND(I1239*H1239,2)</f>
        <v>0</v>
      </c>
      <c r="K1239" s="235" t="s">
        <v>327</v>
      </c>
      <c r="L1239" s="46"/>
      <c r="M1239" s="240" t="s">
        <v>19</v>
      </c>
      <c r="N1239" s="241" t="s">
        <v>42</v>
      </c>
      <c r="O1239" s="86"/>
      <c r="P1239" s="242">
        <f>O1239*H1239</f>
        <v>0</v>
      </c>
      <c r="Q1239" s="242">
        <v>0</v>
      </c>
      <c r="R1239" s="242">
        <f>Q1239*H1239</f>
        <v>0</v>
      </c>
      <c r="S1239" s="242">
        <v>0.014</v>
      </c>
      <c r="T1239" s="243">
        <f>S1239*H1239</f>
        <v>0.602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44" t="s">
        <v>418</v>
      </c>
      <c r="AT1239" s="244" t="s">
        <v>324</v>
      </c>
      <c r="AU1239" s="244" t="s">
        <v>83</v>
      </c>
      <c r="AY1239" s="19" t="s">
        <v>322</v>
      </c>
      <c r="BE1239" s="245">
        <f>IF(N1239="základní",J1239,0)</f>
        <v>0</v>
      </c>
      <c r="BF1239" s="245">
        <f>IF(N1239="snížená",J1239,0)</f>
        <v>0</v>
      </c>
      <c r="BG1239" s="245">
        <f>IF(N1239="zákl. přenesená",J1239,0)</f>
        <v>0</v>
      </c>
      <c r="BH1239" s="245">
        <f>IF(N1239="sníž. přenesená",J1239,0)</f>
        <v>0</v>
      </c>
      <c r="BI1239" s="245">
        <f>IF(N1239="nulová",J1239,0)</f>
        <v>0</v>
      </c>
      <c r="BJ1239" s="19" t="s">
        <v>83</v>
      </c>
      <c r="BK1239" s="245">
        <f>ROUND(I1239*H1239,2)</f>
        <v>0</v>
      </c>
      <c r="BL1239" s="19" t="s">
        <v>418</v>
      </c>
      <c r="BM1239" s="244" t="s">
        <v>1677</v>
      </c>
    </row>
    <row r="1240" spans="1:47" s="2" customFormat="1" ht="12">
      <c r="A1240" s="40"/>
      <c r="B1240" s="41"/>
      <c r="C1240" s="42"/>
      <c r="D1240" s="246" t="s">
        <v>330</v>
      </c>
      <c r="E1240" s="42"/>
      <c r="F1240" s="247" t="s">
        <v>1678</v>
      </c>
      <c r="G1240" s="42"/>
      <c r="H1240" s="42"/>
      <c r="I1240" s="150"/>
      <c r="J1240" s="42"/>
      <c r="K1240" s="42"/>
      <c r="L1240" s="46"/>
      <c r="M1240" s="248"/>
      <c r="N1240" s="249"/>
      <c r="O1240" s="86"/>
      <c r="P1240" s="86"/>
      <c r="Q1240" s="86"/>
      <c r="R1240" s="86"/>
      <c r="S1240" s="86"/>
      <c r="T1240" s="87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T1240" s="19" t="s">
        <v>330</v>
      </c>
      <c r="AU1240" s="19" t="s">
        <v>83</v>
      </c>
    </row>
    <row r="1241" spans="1:51" s="13" customFormat="1" ht="12">
      <c r="A1241" s="13"/>
      <c r="B1241" s="250"/>
      <c r="C1241" s="251"/>
      <c r="D1241" s="246" t="s">
        <v>332</v>
      </c>
      <c r="E1241" s="252" t="s">
        <v>257</v>
      </c>
      <c r="F1241" s="253" t="s">
        <v>1679</v>
      </c>
      <c r="G1241" s="251"/>
      <c r="H1241" s="254">
        <v>43</v>
      </c>
      <c r="I1241" s="255"/>
      <c r="J1241" s="251"/>
      <c r="K1241" s="251"/>
      <c r="L1241" s="256"/>
      <c r="M1241" s="257"/>
      <c r="N1241" s="258"/>
      <c r="O1241" s="258"/>
      <c r="P1241" s="258"/>
      <c r="Q1241" s="258"/>
      <c r="R1241" s="258"/>
      <c r="S1241" s="258"/>
      <c r="T1241" s="259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0" t="s">
        <v>332</v>
      </c>
      <c r="AU1241" s="260" t="s">
        <v>83</v>
      </c>
      <c r="AV1241" s="13" t="s">
        <v>83</v>
      </c>
      <c r="AW1241" s="13" t="s">
        <v>32</v>
      </c>
      <c r="AX1241" s="13" t="s">
        <v>77</v>
      </c>
      <c r="AY1241" s="260" t="s">
        <v>322</v>
      </c>
    </row>
    <row r="1242" spans="1:65" s="2" customFormat="1" ht="21.75" customHeight="1">
      <c r="A1242" s="40"/>
      <c r="B1242" s="41"/>
      <c r="C1242" s="233" t="s">
        <v>1680</v>
      </c>
      <c r="D1242" s="233" t="s">
        <v>324</v>
      </c>
      <c r="E1242" s="234" t="s">
        <v>1681</v>
      </c>
      <c r="F1242" s="235" t="s">
        <v>1682</v>
      </c>
      <c r="G1242" s="236" t="s">
        <v>135</v>
      </c>
      <c r="H1242" s="237">
        <v>116</v>
      </c>
      <c r="I1242" s="238"/>
      <c r="J1242" s="239">
        <f>ROUND(I1242*H1242,2)</f>
        <v>0</v>
      </c>
      <c r="K1242" s="235" t="s">
        <v>327</v>
      </c>
      <c r="L1242" s="46"/>
      <c r="M1242" s="240" t="s">
        <v>19</v>
      </c>
      <c r="N1242" s="241" t="s">
        <v>42</v>
      </c>
      <c r="O1242" s="86"/>
      <c r="P1242" s="242">
        <f>O1242*H1242</f>
        <v>0</v>
      </c>
      <c r="Q1242" s="242">
        <v>0</v>
      </c>
      <c r="R1242" s="242">
        <f>Q1242*H1242</f>
        <v>0</v>
      </c>
      <c r="S1242" s="242">
        <v>0.024</v>
      </c>
      <c r="T1242" s="243">
        <f>S1242*H1242</f>
        <v>2.7840000000000003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44" t="s">
        <v>418</v>
      </c>
      <c r="AT1242" s="244" t="s">
        <v>324</v>
      </c>
      <c r="AU1242" s="244" t="s">
        <v>83</v>
      </c>
      <c r="AY1242" s="19" t="s">
        <v>322</v>
      </c>
      <c r="BE1242" s="245">
        <f>IF(N1242="základní",J1242,0)</f>
        <v>0</v>
      </c>
      <c r="BF1242" s="245">
        <f>IF(N1242="snížená",J1242,0)</f>
        <v>0</v>
      </c>
      <c r="BG1242" s="245">
        <f>IF(N1242="zákl. přenesená",J1242,0)</f>
        <v>0</v>
      </c>
      <c r="BH1242" s="245">
        <f>IF(N1242="sníž. přenesená",J1242,0)</f>
        <v>0</v>
      </c>
      <c r="BI1242" s="245">
        <f>IF(N1242="nulová",J1242,0)</f>
        <v>0</v>
      </c>
      <c r="BJ1242" s="19" t="s">
        <v>83</v>
      </c>
      <c r="BK1242" s="245">
        <f>ROUND(I1242*H1242,2)</f>
        <v>0</v>
      </c>
      <c r="BL1242" s="19" t="s">
        <v>418</v>
      </c>
      <c r="BM1242" s="244" t="s">
        <v>1683</v>
      </c>
    </row>
    <row r="1243" spans="1:47" s="2" customFormat="1" ht="12">
      <c r="A1243" s="40"/>
      <c r="B1243" s="41"/>
      <c r="C1243" s="42"/>
      <c r="D1243" s="246" t="s">
        <v>330</v>
      </c>
      <c r="E1243" s="42"/>
      <c r="F1243" s="247" t="s">
        <v>1684</v>
      </c>
      <c r="G1243" s="42"/>
      <c r="H1243" s="42"/>
      <c r="I1243" s="150"/>
      <c r="J1243" s="42"/>
      <c r="K1243" s="42"/>
      <c r="L1243" s="46"/>
      <c r="M1243" s="248"/>
      <c r="N1243" s="249"/>
      <c r="O1243" s="86"/>
      <c r="P1243" s="86"/>
      <c r="Q1243" s="86"/>
      <c r="R1243" s="86"/>
      <c r="S1243" s="86"/>
      <c r="T1243" s="87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T1243" s="19" t="s">
        <v>330</v>
      </c>
      <c r="AU1243" s="19" t="s">
        <v>83</v>
      </c>
    </row>
    <row r="1244" spans="1:51" s="13" customFormat="1" ht="12">
      <c r="A1244" s="13"/>
      <c r="B1244" s="250"/>
      <c r="C1244" s="251"/>
      <c r="D1244" s="246" t="s">
        <v>332</v>
      </c>
      <c r="E1244" s="252" t="s">
        <v>259</v>
      </c>
      <c r="F1244" s="253" t="s">
        <v>1685</v>
      </c>
      <c r="G1244" s="251"/>
      <c r="H1244" s="254">
        <v>116</v>
      </c>
      <c r="I1244" s="255"/>
      <c r="J1244" s="251"/>
      <c r="K1244" s="251"/>
      <c r="L1244" s="256"/>
      <c r="M1244" s="257"/>
      <c r="N1244" s="258"/>
      <c r="O1244" s="258"/>
      <c r="P1244" s="258"/>
      <c r="Q1244" s="258"/>
      <c r="R1244" s="258"/>
      <c r="S1244" s="258"/>
      <c r="T1244" s="259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0" t="s">
        <v>332</v>
      </c>
      <c r="AU1244" s="260" t="s">
        <v>83</v>
      </c>
      <c r="AV1244" s="13" t="s">
        <v>83</v>
      </c>
      <c r="AW1244" s="13" t="s">
        <v>32</v>
      </c>
      <c r="AX1244" s="13" t="s">
        <v>77</v>
      </c>
      <c r="AY1244" s="260" t="s">
        <v>322</v>
      </c>
    </row>
    <row r="1245" spans="1:65" s="2" customFormat="1" ht="21.75" customHeight="1">
      <c r="A1245" s="40"/>
      <c r="B1245" s="41"/>
      <c r="C1245" s="233" t="s">
        <v>1686</v>
      </c>
      <c r="D1245" s="233" t="s">
        <v>324</v>
      </c>
      <c r="E1245" s="234" t="s">
        <v>1687</v>
      </c>
      <c r="F1245" s="235" t="s">
        <v>1688</v>
      </c>
      <c r="G1245" s="236" t="s">
        <v>135</v>
      </c>
      <c r="H1245" s="237">
        <v>62.5</v>
      </c>
      <c r="I1245" s="238"/>
      <c r="J1245" s="239">
        <f>ROUND(I1245*H1245,2)</f>
        <v>0</v>
      </c>
      <c r="K1245" s="235" t="s">
        <v>327</v>
      </c>
      <c r="L1245" s="46"/>
      <c r="M1245" s="240" t="s">
        <v>19</v>
      </c>
      <c r="N1245" s="241" t="s">
        <v>42</v>
      </c>
      <c r="O1245" s="86"/>
      <c r="P1245" s="242">
        <f>O1245*H1245</f>
        <v>0</v>
      </c>
      <c r="Q1245" s="242">
        <v>0</v>
      </c>
      <c r="R1245" s="242">
        <f>Q1245*H1245</f>
        <v>0</v>
      </c>
      <c r="S1245" s="242">
        <v>0.004</v>
      </c>
      <c r="T1245" s="243">
        <f>S1245*H1245</f>
        <v>0.25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44" t="s">
        <v>418</v>
      </c>
      <c r="AT1245" s="244" t="s">
        <v>324</v>
      </c>
      <c r="AU1245" s="244" t="s">
        <v>83</v>
      </c>
      <c r="AY1245" s="19" t="s">
        <v>322</v>
      </c>
      <c r="BE1245" s="245">
        <f>IF(N1245="základní",J1245,0)</f>
        <v>0</v>
      </c>
      <c r="BF1245" s="245">
        <f>IF(N1245="snížená",J1245,0)</f>
        <v>0</v>
      </c>
      <c r="BG1245" s="245">
        <f>IF(N1245="zákl. přenesená",J1245,0)</f>
        <v>0</v>
      </c>
      <c r="BH1245" s="245">
        <f>IF(N1245="sníž. přenesená",J1245,0)</f>
        <v>0</v>
      </c>
      <c r="BI1245" s="245">
        <f>IF(N1245="nulová",J1245,0)</f>
        <v>0</v>
      </c>
      <c r="BJ1245" s="19" t="s">
        <v>83</v>
      </c>
      <c r="BK1245" s="245">
        <f>ROUND(I1245*H1245,2)</f>
        <v>0</v>
      </c>
      <c r="BL1245" s="19" t="s">
        <v>418</v>
      </c>
      <c r="BM1245" s="244" t="s">
        <v>1689</v>
      </c>
    </row>
    <row r="1246" spans="1:47" s="2" customFormat="1" ht="12">
      <c r="A1246" s="40"/>
      <c r="B1246" s="41"/>
      <c r="C1246" s="42"/>
      <c r="D1246" s="246" t="s">
        <v>330</v>
      </c>
      <c r="E1246" s="42"/>
      <c r="F1246" s="247" t="s">
        <v>1690</v>
      </c>
      <c r="G1246" s="42"/>
      <c r="H1246" s="42"/>
      <c r="I1246" s="150"/>
      <c r="J1246" s="42"/>
      <c r="K1246" s="42"/>
      <c r="L1246" s="46"/>
      <c r="M1246" s="248"/>
      <c r="N1246" s="249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330</v>
      </c>
      <c r="AU1246" s="19" t="s">
        <v>83</v>
      </c>
    </row>
    <row r="1247" spans="1:51" s="13" customFormat="1" ht="12">
      <c r="A1247" s="13"/>
      <c r="B1247" s="250"/>
      <c r="C1247" s="251"/>
      <c r="D1247" s="246" t="s">
        <v>332</v>
      </c>
      <c r="E1247" s="252" t="s">
        <v>262</v>
      </c>
      <c r="F1247" s="253" t="s">
        <v>1691</v>
      </c>
      <c r="G1247" s="251"/>
      <c r="H1247" s="254">
        <v>62.5</v>
      </c>
      <c r="I1247" s="255"/>
      <c r="J1247" s="251"/>
      <c r="K1247" s="251"/>
      <c r="L1247" s="256"/>
      <c r="M1247" s="257"/>
      <c r="N1247" s="258"/>
      <c r="O1247" s="258"/>
      <c r="P1247" s="258"/>
      <c r="Q1247" s="258"/>
      <c r="R1247" s="258"/>
      <c r="S1247" s="258"/>
      <c r="T1247" s="25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0" t="s">
        <v>332</v>
      </c>
      <c r="AU1247" s="260" t="s">
        <v>83</v>
      </c>
      <c r="AV1247" s="13" t="s">
        <v>83</v>
      </c>
      <c r="AW1247" s="13" t="s">
        <v>32</v>
      </c>
      <c r="AX1247" s="13" t="s">
        <v>77</v>
      </c>
      <c r="AY1247" s="260" t="s">
        <v>322</v>
      </c>
    </row>
    <row r="1248" spans="1:65" s="2" customFormat="1" ht="21.75" customHeight="1">
      <c r="A1248" s="40"/>
      <c r="B1248" s="41"/>
      <c r="C1248" s="233" t="s">
        <v>1692</v>
      </c>
      <c r="D1248" s="233" t="s">
        <v>324</v>
      </c>
      <c r="E1248" s="234" t="s">
        <v>1693</v>
      </c>
      <c r="F1248" s="235" t="s">
        <v>1694</v>
      </c>
      <c r="G1248" s="236" t="s">
        <v>135</v>
      </c>
      <c r="H1248" s="237">
        <v>309.1</v>
      </c>
      <c r="I1248" s="238"/>
      <c r="J1248" s="239">
        <f>ROUND(I1248*H1248,2)</f>
        <v>0</v>
      </c>
      <c r="K1248" s="235" t="s">
        <v>327</v>
      </c>
      <c r="L1248" s="46"/>
      <c r="M1248" s="240" t="s">
        <v>19</v>
      </c>
      <c r="N1248" s="241" t="s">
        <v>42</v>
      </c>
      <c r="O1248" s="86"/>
      <c r="P1248" s="242">
        <f>O1248*H1248</f>
        <v>0</v>
      </c>
      <c r="Q1248" s="242">
        <v>0</v>
      </c>
      <c r="R1248" s="242">
        <f>Q1248*H1248</f>
        <v>0</v>
      </c>
      <c r="S1248" s="242">
        <v>0</v>
      </c>
      <c r="T1248" s="243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44" t="s">
        <v>418</v>
      </c>
      <c r="AT1248" s="244" t="s">
        <v>324</v>
      </c>
      <c r="AU1248" s="244" t="s">
        <v>83</v>
      </c>
      <c r="AY1248" s="19" t="s">
        <v>322</v>
      </c>
      <c r="BE1248" s="245">
        <f>IF(N1248="základní",J1248,0)</f>
        <v>0</v>
      </c>
      <c r="BF1248" s="245">
        <f>IF(N1248="snížená",J1248,0)</f>
        <v>0</v>
      </c>
      <c r="BG1248" s="245">
        <f>IF(N1248="zákl. přenesená",J1248,0)</f>
        <v>0</v>
      </c>
      <c r="BH1248" s="245">
        <f>IF(N1248="sníž. přenesená",J1248,0)</f>
        <v>0</v>
      </c>
      <c r="BI1248" s="245">
        <f>IF(N1248="nulová",J1248,0)</f>
        <v>0</v>
      </c>
      <c r="BJ1248" s="19" t="s">
        <v>83</v>
      </c>
      <c r="BK1248" s="245">
        <f>ROUND(I1248*H1248,2)</f>
        <v>0</v>
      </c>
      <c r="BL1248" s="19" t="s">
        <v>418</v>
      </c>
      <c r="BM1248" s="244" t="s">
        <v>1695</v>
      </c>
    </row>
    <row r="1249" spans="1:47" s="2" customFormat="1" ht="12">
      <c r="A1249" s="40"/>
      <c r="B1249" s="41"/>
      <c r="C1249" s="42"/>
      <c r="D1249" s="246" t="s">
        <v>330</v>
      </c>
      <c r="E1249" s="42"/>
      <c r="F1249" s="247" t="s">
        <v>1696</v>
      </c>
      <c r="G1249" s="42"/>
      <c r="H1249" s="42"/>
      <c r="I1249" s="150"/>
      <c r="J1249" s="42"/>
      <c r="K1249" s="42"/>
      <c r="L1249" s="46"/>
      <c r="M1249" s="248"/>
      <c r="N1249" s="249"/>
      <c r="O1249" s="86"/>
      <c r="P1249" s="86"/>
      <c r="Q1249" s="86"/>
      <c r="R1249" s="86"/>
      <c r="S1249" s="86"/>
      <c r="T1249" s="87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T1249" s="19" t="s">
        <v>330</v>
      </c>
      <c r="AU1249" s="19" t="s">
        <v>83</v>
      </c>
    </row>
    <row r="1250" spans="1:51" s="13" customFormat="1" ht="12">
      <c r="A1250" s="13"/>
      <c r="B1250" s="250"/>
      <c r="C1250" s="251"/>
      <c r="D1250" s="246" t="s">
        <v>332</v>
      </c>
      <c r="E1250" s="252" t="s">
        <v>134</v>
      </c>
      <c r="F1250" s="253" t="s">
        <v>1697</v>
      </c>
      <c r="G1250" s="251"/>
      <c r="H1250" s="254">
        <v>235.1</v>
      </c>
      <c r="I1250" s="255"/>
      <c r="J1250" s="251"/>
      <c r="K1250" s="251"/>
      <c r="L1250" s="256"/>
      <c r="M1250" s="257"/>
      <c r="N1250" s="258"/>
      <c r="O1250" s="258"/>
      <c r="P1250" s="258"/>
      <c r="Q1250" s="258"/>
      <c r="R1250" s="258"/>
      <c r="S1250" s="258"/>
      <c r="T1250" s="25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0" t="s">
        <v>332</v>
      </c>
      <c r="AU1250" s="260" t="s">
        <v>83</v>
      </c>
      <c r="AV1250" s="13" t="s">
        <v>83</v>
      </c>
      <c r="AW1250" s="13" t="s">
        <v>32</v>
      </c>
      <c r="AX1250" s="13" t="s">
        <v>70</v>
      </c>
      <c r="AY1250" s="260" t="s">
        <v>322</v>
      </c>
    </row>
    <row r="1251" spans="1:51" s="13" customFormat="1" ht="12">
      <c r="A1251" s="13"/>
      <c r="B1251" s="250"/>
      <c r="C1251" s="251"/>
      <c r="D1251" s="246" t="s">
        <v>332</v>
      </c>
      <c r="E1251" s="252" t="s">
        <v>137</v>
      </c>
      <c r="F1251" s="253" t="s">
        <v>1698</v>
      </c>
      <c r="G1251" s="251"/>
      <c r="H1251" s="254">
        <v>56.4</v>
      </c>
      <c r="I1251" s="255"/>
      <c r="J1251" s="251"/>
      <c r="K1251" s="251"/>
      <c r="L1251" s="256"/>
      <c r="M1251" s="257"/>
      <c r="N1251" s="258"/>
      <c r="O1251" s="258"/>
      <c r="P1251" s="258"/>
      <c r="Q1251" s="258"/>
      <c r="R1251" s="258"/>
      <c r="S1251" s="258"/>
      <c r="T1251" s="259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0" t="s">
        <v>332</v>
      </c>
      <c r="AU1251" s="260" t="s">
        <v>83</v>
      </c>
      <c r="AV1251" s="13" t="s">
        <v>83</v>
      </c>
      <c r="AW1251" s="13" t="s">
        <v>32</v>
      </c>
      <c r="AX1251" s="13" t="s">
        <v>70</v>
      </c>
      <c r="AY1251" s="260" t="s">
        <v>322</v>
      </c>
    </row>
    <row r="1252" spans="1:51" s="13" customFormat="1" ht="12">
      <c r="A1252" s="13"/>
      <c r="B1252" s="250"/>
      <c r="C1252" s="251"/>
      <c r="D1252" s="246" t="s">
        <v>332</v>
      </c>
      <c r="E1252" s="252" t="s">
        <v>139</v>
      </c>
      <c r="F1252" s="253" t="s">
        <v>1699</v>
      </c>
      <c r="G1252" s="251"/>
      <c r="H1252" s="254">
        <v>17.6</v>
      </c>
      <c r="I1252" s="255"/>
      <c r="J1252" s="251"/>
      <c r="K1252" s="251"/>
      <c r="L1252" s="256"/>
      <c r="M1252" s="257"/>
      <c r="N1252" s="258"/>
      <c r="O1252" s="258"/>
      <c r="P1252" s="258"/>
      <c r="Q1252" s="258"/>
      <c r="R1252" s="258"/>
      <c r="S1252" s="258"/>
      <c r="T1252" s="259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60" t="s">
        <v>332</v>
      </c>
      <c r="AU1252" s="260" t="s">
        <v>83</v>
      </c>
      <c r="AV1252" s="13" t="s">
        <v>83</v>
      </c>
      <c r="AW1252" s="13" t="s">
        <v>32</v>
      </c>
      <c r="AX1252" s="13" t="s">
        <v>70</v>
      </c>
      <c r="AY1252" s="260" t="s">
        <v>322</v>
      </c>
    </row>
    <row r="1253" spans="1:51" s="14" customFormat="1" ht="12">
      <c r="A1253" s="14"/>
      <c r="B1253" s="261"/>
      <c r="C1253" s="262"/>
      <c r="D1253" s="246" t="s">
        <v>332</v>
      </c>
      <c r="E1253" s="263" t="s">
        <v>19</v>
      </c>
      <c r="F1253" s="264" t="s">
        <v>336</v>
      </c>
      <c r="G1253" s="262"/>
      <c r="H1253" s="265">
        <v>309.1</v>
      </c>
      <c r="I1253" s="266"/>
      <c r="J1253" s="262"/>
      <c r="K1253" s="262"/>
      <c r="L1253" s="267"/>
      <c r="M1253" s="268"/>
      <c r="N1253" s="269"/>
      <c r="O1253" s="269"/>
      <c r="P1253" s="269"/>
      <c r="Q1253" s="269"/>
      <c r="R1253" s="269"/>
      <c r="S1253" s="269"/>
      <c r="T1253" s="270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1" t="s">
        <v>332</v>
      </c>
      <c r="AU1253" s="271" t="s">
        <v>83</v>
      </c>
      <c r="AV1253" s="14" t="s">
        <v>328</v>
      </c>
      <c r="AW1253" s="14" t="s">
        <v>32</v>
      </c>
      <c r="AX1253" s="14" t="s">
        <v>77</v>
      </c>
      <c r="AY1253" s="271" t="s">
        <v>322</v>
      </c>
    </row>
    <row r="1254" spans="1:65" s="2" customFormat="1" ht="21.75" customHeight="1">
      <c r="A1254" s="40"/>
      <c r="B1254" s="41"/>
      <c r="C1254" s="233" t="s">
        <v>1700</v>
      </c>
      <c r="D1254" s="233" t="s">
        <v>324</v>
      </c>
      <c r="E1254" s="234" t="s">
        <v>1701</v>
      </c>
      <c r="F1254" s="235" t="s">
        <v>1702</v>
      </c>
      <c r="G1254" s="236" t="s">
        <v>135</v>
      </c>
      <c r="H1254" s="237">
        <v>152.1</v>
      </c>
      <c r="I1254" s="238"/>
      <c r="J1254" s="239">
        <f>ROUND(I1254*H1254,2)</f>
        <v>0</v>
      </c>
      <c r="K1254" s="235" t="s">
        <v>327</v>
      </c>
      <c r="L1254" s="46"/>
      <c r="M1254" s="240" t="s">
        <v>19</v>
      </c>
      <c r="N1254" s="241" t="s">
        <v>42</v>
      </c>
      <c r="O1254" s="86"/>
      <c r="P1254" s="242">
        <f>O1254*H1254</f>
        <v>0</v>
      </c>
      <c r="Q1254" s="242">
        <v>0</v>
      </c>
      <c r="R1254" s="242">
        <f>Q1254*H1254</f>
        <v>0</v>
      </c>
      <c r="S1254" s="242">
        <v>0</v>
      </c>
      <c r="T1254" s="243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44" t="s">
        <v>418</v>
      </c>
      <c r="AT1254" s="244" t="s">
        <v>324</v>
      </c>
      <c r="AU1254" s="244" t="s">
        <v>83</v>
      </c>
      <c r="AY1254" s="19" t="s">
        <v>322</v>
      </c>
      <c r="BE1254" s="245">
        <f>IF(N1254="základní",J1254,0)</f>
        <v>0</v>
      </c>
      <c r="BF1254" s="245">
        <f>IF(N1254="snížená",J1254,0)</f>
        <v>0</v>
      </c>
      <c r="BG1254" s="245">
        <f>IF(N1254="zákl. přenesená",J1254,0)</f>
        <v>0</v>
      </c>
      <c r="BH1254" s="245">
        <f>IF(N1254="sníž. přenesená",J1254,0)</f>
        <v>0</v>
      </c>
      <c r="BI1254" s="245">
        <f>IF(N1254="nulová",J1254,0)</f>
        <v>0</v>
      </c>
      <c r="BJ1254" s="19" t="s">
        <v>83</v>
      </c>
      <c r="BK1254" s="245">
        <f>ROUND(I1254*H1254,2)</f>
        <v>0</v>
      </c>
      <c r="BL1254" s="19" t="s">
        <v>418</v>
      </c>
      <c r="BM1254" s="244" t="s">
        <v>1703</v>
      </c>
    </row>
    <row r="1255" spans="1:47" s="2" customFormat="1" ht="12">
      <c r="A1255" s="40"/>
      <c r="B1255" s="41"/>
      <c r="C1255" s="42"/>
      <c r="D1255" s="246" t="s">
        <v>330</v>
      </c>
      <c r="E1255" s="42"/>
      <c r="F1255" s="247" t="s">
        <v>1704</v>
      </c>
      <c r="G1255" s="42"/>
      <c r="H1255" s="42"/>
      <c r="I1255" s="150"/>
      <c r="J1255" s="42"/>
      <c r="K1255" s="42"/>
      <c r="L1255" s="46"/>
      <c r="M1255" s="248"/>
      <c r="N1255" s="249"/>
      <c r="O1255" s="86"/>
      <c r="P1255" s="86"/>
      <c r="Q1255" s="86"/>
      <c r="R1255" s="86"/>
      <c r="S1255" s="86"/>
      <c r="T1255" s="87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T1255" s="19" t="s">
        <v>330</v>
      </c>
      <c r="AU1255" s="19" t="s">
        <v>83</v>
      </c>
    </row>
    <row r="1256" spans="1:51" s="13" customFormat="1" ht="12">
      <c r="A1256" s="13"/>
      <c r="B1256" s="250"/>
      <c r="C1256" s="251"/>
      <c r="D1256" s="246" t="s">
        <v>332</v>
      </c>
      <c r="E1256" s="252" t="s">
        <v>153</v>
      </c>
      <c r="F1256" s="253" t="s">
        <v>1705</v>
      </c>
      <c r="G1256" s="251"/>
      <c r="H1256" s="254">
        <v>152.1</v>
      </c>
      <c r="I1256" s="255"/>
      <c r="J1256" s="251"/>
      <c r="K1256" s="251"/>
      <c r="L1256" s="256"/>
      <c r="M1256" s="257"/>
      <c r="N1256" s="258"/>
      <c r="O1256" s="258"/>
      <c r="P1256" s="258"/>
      <c r="Q1256" s="258"/>
      <c r="R1256" s="258"/>
      <c r="S1256" s="258"/>
      <c r="T1256" s="259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0" t="s">
        <v>332</v>
      </c>
      <c r="AU1256" s="260" t="s">
        <v>83</v>
      </c>
      <c r="AV1256" s="13" t="s">
        <v>83</v>
      </c>
      <c r="AW1256" s="13" t="s">
        <v>32</v>
      </c>
      <c r="AX1256" s="13" t="s">
        <v>70</v>
      </c>
      <c r="AY1256" s="260" t="s">
        <v>322</v>
      </c>
    </row>
    <row r="1257" spans="1:51" s="14" customFormat="1" ht="12">
      <c r="A1257" s="14"/>
      <c r="B1257" s="261"/>
      <c r="C1257" s="262"/>
      <c r="D1257" s="246" t="s">
        <v>332</v>
      </c>
      <c r="E1257" s="263" t="s">
        <v>19</v>
      </c>
      <c r="F1257" s="264" t="s">
        <v>336</v>
      </c>
      <c r="G1257" s="262"/>
      <c r="H1257" s="265">
        <v>152.1</v>
      </c>
      <c r="I1257" s="266"/>
      <c r="J1257" s="262"/>
      <c r="K1257" s="262"/>
      <c r="L1257" s="267"/>
      <c r="M1257" s="268"/>
      <c r="N1257" s="269"/>
      <c r="O1257" s="269"/>
      <c r="P1257" s="269"/>
      <c r="Q1257" s="269"/>
      <c r="R1257" s="269"/>
      <c r="S1257" s="269"/>
      <c r="T1257" s="270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1" t="s">
        <v>332</v>
      </c>
      <c r="AU1257" s="271" t="s">
        <v>83</v>
      </c>
      <c r="AV1257" s="14" t="s">
        <v>328</v>
      </c>
      <c r="AW1257" s="14" t="s">
        <v>32</v>
      </c>
      <c r="AX1257" s="14" t="s">
        <v>77</v>
      </c>
      <c r="AY1257" s="271" t="s">
        <v>322</v>
      </c>
    </row>
    <row r="1258" spans="1:65" s="2" customFormat="1" ht="21.75" customHeight="1">
      <c r="A1258" s="40"/>
      <c r="B1258" s="41"/>
      <c r="C1258" s="233" t="s">
        <v>1706</v>
      </c>
      <c r="D1258" s="233" t="s">
        <v>324</v>
      </c>
      <c r="E1258" s="234" t="s">
        <v>1707</v>
      </c>
      <c r="F1258" s="235" t="s">
        <v>1708</v>
      </c>
      <c r="G1258" s="236" t="s">
        <v>135</v>
      </c>
      <c r="H1258" s="237">
        <v>31.8</v>
      </c>
      <c r="I1258" s="238"/>
      <c r="J1258" s="239">
        <f>ROUND(I1258*H1258,2)</f>
        <v>0</v>
      </c>
      <c r="K1258" s="235" t="s">
        <v>327</v>
      </c>
      <c r="L1258" s="46"/>
      <c r="M1258" s="240" t="s">
        <v>19</v>
      </c>
      <c r="N1258" s="241" t="s">
        <v>42</v>
      </c>
      <c r="O1258" s="86"/>
      <c r="P1258" s="242">
        <f>O1258*H1258</f>
        <v>0</v>
      </c>
      <c r="Q1258" s="242">
        <v>0</v>
      </c>
      <c r="R1258" s="242">
        <f>Q1258*H1258</f>
        <v>0</v>
      </c>
      <c r="S1258" s="242">
        <v>0</v>
      </c>
      <c r="T1258" s="243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44" t="s">
        <v>418</v>
      </c>
      <c r="AT1258" s="244" t="s">
        <v>324</v>
      </c>
      <c r="AU1258" s="244" t="s">
        <v>83</v>
      </c>
      <c r="AY1258" s="19" t="s">
        <v>322</v>
      </c>
      <c r="BE1258" s="245">
        <f>IF(N1258="základní",J1258,0)</f>
        <v>0</v>
      </c>
      <c r="BF1258" s="245">
        <f>IF(N1258="snížená",J1258,0)</f>
        <v>0</v>
      </c>
      <c r="BG1258" s="245">
        <f>IF(N1258="zákl. přenesená",J1258,0)</f>
        <v>0</v>
      </c>
      <c r="BH1258" s="245">
        <f>IF(N1258="sníž. přenesená",J1258,0)</f>
        <v>0</v>
      </c>
      <c r="BI1258" s="245">
        <f>IF(N1258="nulová",J1258,0)</f>
        <v>0</v>
      </c>
      <c r="BJ1258" s="19" t="s">
        <v>83</v>
      </c>
      <c r="BK1258" s="245">
        <f>ROUND(I1258*H1258,2)</f>
        <v>0</v>
      </c>
      <c r="BL1258" s="19" t="s">
        <v>418</v>
      </c>
      <c r="BM1258" s="244" t="s">
        <v>1709</v>
      </c>
    </row>
    <row r="1259" spans="1:47" s="2" customFormat="1" ht="12">
      <c r="A1259" s="40"/>
      <c r="B1259" s="41"/>
      <c r="C1259" s="42"/>
      <c r="D1259" s="246" t="s">
        <v>330</v>
      </c>
      <c r="E1259" s="42"/>
      <c r="F1259" s="247" t="s">
        <v>1710</v>
      </c>
      <c r="G1259" s="42"/>
      <c r="H1259" s="42"/>
      <c r="I1259" s="150"/>
      <c r="J1259" s="42"/>
      <c r="K1259" s="42"/>
      <c r="L1259" s="46"/>
      <c r="M1259" s="248"/>
      <c r="N1259" s="249"/>
      <c r="O1259" s="86"/>
      <c r="P1259" s="86"/>
      <c r="Q1259" s="86"/>
      <c r="R1259" s="86"/>
      <c r="S1259" s="86"/>
      <c r="T1259" s="87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T1259" s="19" t="s">
        <v>330</v>
      </c>
      <c r="AU1259" s="19" t="s">
        <v>83</v>
      </c>
    </row>
    <row r="1260" spans="1:51" s="13" customFormat="1" ht="12">
      <c r="A1260" s="13"/>
      <c r="B1260" s="250"/>
      <c r="C1260" s="251"/>
      <c r="D1260" s="246" t="s">
        <v>332</v>
      </c>
      <c r="E1260" s="252" t="s">
        <v>141</v>
      </c>
      <c r="F1260" s="253" t="s">
        <v>1711</v>
      </c>
      <c r="G1260" s="251"/>
      <c r="H1260" s="254">
        <v>13.5</v>
      </c>
      <c r="I1260" s="255"/>
      <c r="J1260" s="251"/>
      <c r="K1260" s="251"/>
      <c r="L1260" s="256"/>
      <c r="M1260" s="257"/>
      <c r="N1260" s="258"/>
      <c r="O1260" s="258"/>
      <c r="P1260" s="258"/>
      <c r="Q1260" s="258"/>
      <c r="R1260" s="258"/>
      <c r="S1260" s="258"/>
      <c r="T1260" s="25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0" t="s">
        <v>332</v>
      </c>
      <c r="AU1260" s="260" t="s">
        <v>83</v>
      </c>
      <c r="AV1260" s="13" t="s">
        <v>83</v>
      </c>
      <c r="AW1260" s="13" t="s">
        <v>32</v>
      </c>
      <c r="AX1260" s="13" t="s">
        <v>70</v>
      </c>
      <c r="AY1260" s="260" t="s">
        <v>322</v>
      </c>
    </row>
    <row r="1261" spans="1:51" s="13" customFormat="1" ht="12">
      <c r="A1261" s="13"/>
      <c r="B1261" s="250"/>
      <c r="C1261" s="251"/>
      <c r="D1261" s="246" t="s">
        <v>332</v>
      </c>
      <c r="E1261" s="252" t="s">
        <v>144</v>
      </c>
      <c r="F1261" s="253" t="s">
        <v>1712</v>
      </c>
      <c r="G1261" s="251"/>
      <c r="H1261" s="254">
        <v>6.8</v>
      </c>
      <c r="I1261" s="255"/>
      <c r="J1261" s="251"/>
      <c r="K1261" s="251"/>
      <c r="L1261" s="256"/>
      <c r="M1261" s="257"/>
      <c r="N1261" s="258"/>
      <c r="O1261" s="258"/>
      <c r="P1261" s="258"/>
      <c r="Q1261" s="258"/>
      <c r="R1261" s="258"/>
      <c r="S1261" s="258"/>
      <c r="T1261" s="259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60" t="s">
        <v>332</v>
      </c>
      <c r="AU1261" s="260" t="s">
        <v>83</v>
      </c>
      <c r="AV1261" s="13" t="s">
        <v>83</v>
      </c>
      <c r="AW1261" s="13" t="s">
        <v>32</v>
      </c>
      <c r="AX1261" s="13" t="s">
        <v>70</v>
      </c>
      <c r="AY1261" s="260" t="s">
        <v>322</v>
      </c>
    </row>
    <row r="1262" spans="1:51" s="13" customFormat="1" ht="12">
      <c r="A1262" s="13"/>
      <c r="B1262" s="250"/>
      <c r="C1262" s="251"/>
      <c r="D1262" s="246" t="s">
        <v>332</v>
      </c>
      <c r="E1262" s="252" t="s">
        <v>147</v>
      </c>
      <c r="F1262" s="253" t="s">
        <v>1713</v>
      </c>
      <c r="G1262" s="251"/>
      <c r="H1262" s="254">
        <v>4.6</v>
      </c>
      <c r="I1262" s="255"/>
      <c r="J1262" s="251"/>
      <c r="K1262" s="251"/>
      <c r="L1262" s="256"/>
      <c r="M1262" s="257"/>
      <c r="N1262" s="258"/>
      <c r="O1262" s="258"/>
      <c r="P1262" s="258"/>
      <c r="Q1262" s="258"/>
      <c r="R1262" s="258"/>
      <c r="S1262" s="258"/>
      <c r="T1262" s="259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60" t="s">
        <v>332</v>
      </c>
      <c r="AU1262" s="260" t="s">
        <v>83</v>
      </c>
      <c r="AV1262" s="13" t="s">
        <v>83</v>
      </c>
      <c r="AW1262" s="13" t="s">
        <v>32</v>
      </c>
      <c r="AX1262" s="13" t="s">
        <v>70</v>
      </c>
      <c r="AY1262" s="260" t="s">
        <v>322</v>
      </c>
    </row>
    <row r="1263" spans="1:51" s="13" customFormat="1" ht="12">
      <c r="A1263" s="13"/>
      <c r="B1263" s="250"/>
      <c r="C1263" s="251"/>
      <c r="D1263" s="246" t="s">
        <v>332</v>
      </c>
      <c r="E1263" s="252" t="s">
        <v>150</v>
      </c>
      <c r="F1263" s="253" t="s">
        <v>1714</v>
      </c>
      <c r="G1263" s="251"/>
      <c r="H1263" s="254">
        <v>6.9</v>
      </c>
      <c r="I1263" s="255"/>
      <c r="J1263" s="251"/>
      <c r="K1263" s="251"/>
      <c r="L1263" s="256"/>
      <c r="M1263" s="257"/>
      <c r="N1263" s="258"/>
      <c r="O1263" s="258"/>
      <c r="P1263" s="258"/>
      <c r="Q1263" s="258"/>
      <c r="R1263" s="258"/>
      <c r="S1263" s="258"/>
      <c r="T1263" s="259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60" t="s">
        <v>332</v>
      </c>
      <c r="AU1263" s="260" t="s">
        <v>83</v>
      </c>
      <c r="AV1263" s="13" t="s">
        <v>83</v>
      </c>
      <c r="AW1263" s="13" t="s">
        <v>32</v>
      </c>
      <c r="AX1263" s="13" t="s">
        <v>70</v>
      </c>
      <c r="AY1263" s="260" t="s">
        <v>322</v>
      </c>
    </row>
    <row r="1264" spans="1:51" s="14" customFormat="1" ht="12">
      <c r="A1264" s="14"/>
      <c r="B1264" s="261"/>
      <c r="C1264" s="262"/>
      <c r="D1264" s="246" t="s">
        <v>332</v>
      </c>
      <c r="E1264" s="263" t="s">
        <v>19</v>
      </c>
      <c r="F1264" s="264" t="s">
        <v>336</v>
      </c>
      <c r="G1264" s="262"/>
      <c r="H1264" s="265">
        <v>31.8</v>
      </c>
      <c r="I1264" s="266"/>
      <c r="J1264" s="262"/>
      <c r="K1264" s="262"/>
      <c r="L1264" s="267"/>
      <c r="M1264" s="268"/>
      <c r="N1264" s="269"/>
      <c r="O1264" s="269"/>
      <c r="P1264" s="269"/>
      <c r="Q1264" s="269"/>
      <c r="R1264" s="269"/>
      <c r="S1264" s="269"/>
      <c r="T1264" s="270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1" t="s">
        <v>332</v>
      </c>
      <c r="AU1264" s="271" t="s">
        <v>83</v>
      </c>
      <c r="AV1264" s="14" t="s">
        <v>328</v>
      </c>
      <c r="AW1264" s="14" t="s">
        <v>32</v>
      </c>
      <c r="AX1264" s="14" t="s">
        <v>77</v>
      </c>
      <c r="AY1264" s="271" t="s">
        <v>322</v>
      </c>
    </row>
    <row r="1265" spans="1:65" s="2" customFormat="1" ht="21.75" customHeight="1">
      <c r="A1265" s="40"/>
      <c r="B1265" s="41"/>
      <c r="C1265" s="233" t="s">
        <v>1715</v>
      </c>
      <c r="D1265" s="233" t="s">
        <v>324</v>
      </c>
      <c r="E1265" s="234" t="s">
        <v>1716</v>
      </c>
      <c r="F1265" s="235" t="s">
        <v>1717</v>
      </c>
      <c r="G1265" s="236" t="s">
        <v>135</v>
      </c>
      <c r="H1265" s="237">
        <v>14.5</v>
      </c>
      <c r="I1265" s="238"/>
      <c r="J1265" s="239">
        <f>ROUND(I1265*H1265,2)</f>
        <v>0</v>
      </c>
      <c r="K1265" s="235" t="s">
        <v>327</v>
      </c>
      <c r="L1265" s="46"/>
      <c r="M1265" s="240" t="s">
        <v>19</v>
      </c>
      <c r="N1265" s="241" t="s">
        <v>42</v>
      </c>
      <c r="O1265" s="86"/>
      <c r="P1265" s="242">
        <f>O1265*H1265</f>
        <v>0</v>
      </c>
      <c r="Q1265" s="242">
        <v>0</v>
      </c>
      <c r="R1265" s="242">
        <f>Q1265*H1265</f>
        <v>0</v>
      </c>
      <c r="S1265" s="242">
        <v>0</v>
      </c>
      <c r="T1265" s="243">
        <f>S1265*H1265</f>
        <v>0</v>
      </c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R1265" s="244" t="s">
        <v>418</v>
      </c>
      <c r="AT1265" s="244" t="s">
        <v>324</v>
      </c>
      <c r="AU1265" s="244" t="s">
        <v>83</v>
      </c>
      <c r="AY1265" s="19" t="s">
        <v>322</v>
      </c>
      <c r="BE1265" s="245">
        <f>IF(N1265="základní",J1265,0)</f>
        <v>0</v>
      </c>
      <c r="BF1265" s="245">
        <f>IF(N1265="snížená",J1265,0)</f>
        <v>0</v>
      </c>
      <c r="BG1265" s="245">
        <f>IF(N1265="zákl. přenesená",J1265,0)</f>
        <v>0</v>
      </c>
      <c r="BH1265" s="245">
        <f>IF(N1265="sníž. přenesená",J1265,0)</f>
        <v>0</v>
      </c>
      <c r="BI1265" s="245">
        <f>IF(N1265="nulová",J1265,0)</f>
        <v>0</v>
      </c>
      <c r="BJ1265" s="19" t="s">
        <v>83</v>
      </c>
      <c r="BK1265" s="245">
        <f>ROUND(I1265*H1265,2)</f>
        <v>0</v>
      </c>
      <c r="BL1265" s="19" t="s">
        <v>418</v>
      </c>
      <c r="BM1265" s="244" t="s">
        <v>1718</v>
      </c>
    </row>
    <row r="1266" spans="1:47" s="2" customFormat="1" ht="12">
      <c r="A1266" s="40"/>
      <c r="B1266" s="41"/>
      <c r="C1266" s="42"/>
      <c r="D1266" s="246" t="s">
        <v>330</v>
      </c>
      <c r="E1266" s="42"/>
      <c r="F1266" s="247" t="s">
        <v>1719</v>
      </c>
      <c r="G1266" s="42"/>
      <c r="H1266" s="42"/>
      <c r="I1266" s="150"/>
      <c r="J1266" s="42"/>
      <c r="K1266" s="42"/>
      <c r="L1266" s="46"/>
      <c r="M1266" s="248"/>
      <c r="N1266" s="249"/>
      <c r="O1266" s="86"/>
      <c r="P1266" s="86"/>
      <c r="Q1266" s="86"/>
      <c r="R1266" s="86"/>
      <c r="S1266" s="86"/>
      <c r="T1266" s="87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T1266" s="19" t="s">
        <v>330</v>
      </c>
      <c r="AU1266" s="19" t="s">
        <v>83</v>
      </c>
    </row>
    <row r="1267" spans="1:51" s="13" customFormat="1" ht="12">
      <c r="A1267" s="13"/>
      <c r="B1267" s="250"/>
      <c r="C1267" s="251"/>
      <c r="D1267" s="246" t="s">
        <v>332</v>
      </c>
      <c r="E1267" s="252" t="s">
        <v>155</v>
      </c>
      <c r="F1267" s="253" t="s">
        <v>1720</v>
      </c>
      <c r="G1267" s="251"/>
      <c r="H1267" s="254">
        <v>14.5</v>
      </c>
      <c r="I1267" s="255"/>
      <c r="J1267" s="251"/>
      <c r="K1267" s="251"/>
      <c r="L1267" s="256"/>
      <c r="M1267" s="257"/>
      <c r="N1267" s="258"/>
      <c r="O1267" s="258"/>
      <c r="P1267" s="258"/>
      <c r="Q1267" s="258"/>
      <c r="R1267" s="258"/>
      <c r="S1267" s="258"/>
      <c r="T1267" s="259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0" t="s">
        <v>332</v>
      </c>
      <c r="AU1267" s="260" t="s">
        <v>83</v>
      </c>
      <c r="AV1267" s="13" t="s">
        <v>83</v>
      </c>
      <c r="AW1267" s="13" t="s">
        <v>32</v>
      </c>
      <c r="AX1267" s="13" t="s">
        <v>70</v>
      </c>
      <c r="AY1267" s="260" t="s">
        <v>322</v>
      </c>
    </row>
    <row r="1268" spans="1:51" s="14" customFormat="1" ht="12">
      <c r="A1268" s="14"/>
      <c r="B1268" s="261"/>
      <c r="C1268" s="262"/>
      <c r="D1268" s="246" t="s">
        <v>332</v>
      </c>
      <c r="E1268" s="263" t="s">
        <v>19</v>
      </c>
      <c r="F1268" s="264" t="s">
        <v>336</v>
      </c>
      <c r="G1268" s="262"/>
      <c r="H1268" s="265">
        <v>14.5</v>
      </c>
      <c r="I1268" s="266"/>
      <c r="J1268" s="262"/>
      <c r="K1268" s="262"/>
      <c r="L1268" s="267"/>
      <c r="M1268" s="268"/>
      <c r="N1268" s="269"/>
      <c r="O1268" s="269"/>
      <c r="P1268" s="269"/>
      <c r="Q1268" s="269"/>
      <c r="R1268" s="269"/>
      <c r="S1268" s="269"/>
      <c r="T1268" s="270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1" t="s">
        <v>332</v>
      </c>
      <c r="AU1268" s="271" t="s">
        <v>83</v>
      </c>
      <c r="AV1268" s="14" t="s">
        <v>328</v>
      </c>
      <c r="AW1268" s="14" t="s">
        <v>32</v>
      </c>
      <c r="AX1268" s="14" t="s">
        <v>77</v>
      </c>
      <c r="AY1268" s="271" t="s">
        <v>322</v>
      </c>
    </row>
    <row r="1269" spans="1:65" s="2" customFormat="1" ht="16.5" customHeight="1">
      <c r="A1269" s="40"/>
      <c r="B1269" s="41"/>
      <c r="C1269" s="272" t="s">
        <v>1721</v>
      </c>
      <c r="D1269" s="272" t="s">
        <v>366</v>
      </c>
      <c r="E1269" s="273" t="s">
        <v>1722</v>
      </c>
      <c r="F1269" s="274" t="s">
        <v>1723</v>
      </c>
      <c r="G1269" s="275" t="s">
        <v>131</v>
      </c>
      <c r="H1269" s="276">
        <v>5.872</v>
      </c>
      <c r="I1269" s="277"/>
      <c r="J1269" s="278">
        <f>ROUND(I1269*H1269,2)</f>
        <v>0</v>
      </c>
      <c r="K1269" s="274" t="s">
        <v>327</v>
      </c>
      <c r="L1269" s="279"/>
      <c r="M1269" s="280" t="s">
        <v>19</v>
      </c>
      <c r="N1269" s="281" t="s">
        <v>42</v>
      </c>
      <c r="O1269" s="86"/>
      <c r="P1269" s="242">
        <f>O1269*H1269</f>
        <v>0</v>
      </c>
      <c r="Q1269" s="242">
        <v>0.55</v>
      </c>
      <c r="R1269" s="242">
        <f>Q1269*H1269</f>
        <v>3.2296</v>
      </c>
      <c r="S1269" s="242">
        <v>0</v>
      </c>
      <c r="T1269" s="243">
        <f>S1269*H1269</f>
        <v>0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44" t="s">
        <v>557</v>
      </c>
      <c r="AT1269" s="244" t="s">
        <v>366</v>
      </c>
      <c r="AU1269" s="244" t="s">
        <v>83</v>
      </c>
      <c r="AY1269" s="19" t="s">
        <v>322</v>
      </c>
      <c r="BE1269" s="245">
        <f>IF(N1269="základní",J1269,0)</f>
        <v>0</v>
      </c>
      <c r="BF1269" s="245">
        <f>IF(N1269="snížená",J1269,0)</f>
        <v>0</v>
      </c>
      <c r="BG1269" s="245">
        <f>IF(N1269="zákl. přenesená",J1269,0)</f>
        <v>0</v>
      </c>
      <c r="BH1269" s="245">
        <f>IF(N1269="sníž. přenesená",J1269,0)</f>
        <v>0</v>
      </c>
      <c r="BI1269" s="245">
        <f>IF(N1269="nulová",J1269,0)</f>
        <v>0</v>
      </c>
      <c r="BJ1269" s="19" t="s">
        <v>83</v>
      </c>
      <c r="BK1269" s="245">
        <f>ROUND(I1269*H1269,2)</f>
        <v>0</v>
      </c>
      <c r="BL1269" s="19" t="s">
        <v>418</v>
      </c>
      <c r="BM1269" s="244" t="s">
        <v>1724</v>
      </c>
    </row>
    <row r="1270" spans="1:47" s="2" customFormat="1" ht="12">
      <c r="A1270" s="40"/>
      <c r="B1270" s="41"/>
      <c r="C1270" s="42"/>
      <c r="D1270" s="246" t="s">
        <v>330</v>
      </c>
      <c r="E1270" s="42"/>
      <c r="F1270" s="247" t="s">
        <v>1723</v>
      </c>
      <c r="G1270" s="42"/>
      <c r="H1270" s="42"/>
      <c r="I1270" s="150"/>
      <c r="J1270" s="42"/>
      <c r="K1270" s="42"/>
      <c r="L1270" s="46"/>
      <c r="M1270" s="248"/>
      <c r="N1270" s="249"/>
      <c r="O1270" s="86"/>
      <c r="P1270" s="86"/>
      <c r="Q1270" s="86"/>
      <c r="R1270" s="86"/>
      <c r="S1270" s="86"/>
      <c r="T1270" s="87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T1270" s="19" t="s">
        <v>330</v>
      </c>
      <c r="AU1270" s="19" t="s">
        <v>83</v>
      </c>
    </row>
    <row r="1271" spans="1:51" s="13" customFormat="1" ht="12">
      <c r="A1271" s="13"/>
      <c r="B1271" s="250"/>
      <c r="C1271" s="251"/>
      <c r="D1271" s="246" t="s">
        <v>332</v>
      </c>
      <c r="E1271" s="252" t="s">
        <v>19</v>
      </c>
      <c r="F1271" s="253" t="s">
        <v>1655</v>
      </c>
      <c r="G1271" s="251"/>
      <c r="H1271" s="254">
        <v>0.846</v>
      </c>
      <c r="I1271" s="255"/>
      <c r="J1271" s="251"/>
      <c r="K1271" s="251"/>
      <c r="L1271" s="256"/>
      <c r="M1271" s="257"/>
      <c r="N1271" s="258"/>
      <c r="O1271" s="258"/>
      <c r="P1271" s="258"/>
      <c r="Q1271" s="258"/>
      <c r="R1271" s="258"/>
      <c r="S1271" s="258"/>
      <c r="T1271" s="259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0" t="s">
        <v>332</v>
      </c>
      <c r="AU1271" s="260" t="s">
        <v>83</v>
      </c>
      <c r="AV1271" s="13" t="s">
        <v>83</v>
      </c>
      <c r="AW1271" s="13" t="s">
        <v>32</v>
      </c>
      <c r="AX1271" s="13" t="s">
        <v>70</v>
      </c>
      <c r="AY1271" s="260" t="s">
        <v>322</v>
      </c>
    </row>
    <row r="1272" spans="1:51" s="13" customFormat="1" ht="12">
      <c r="A1272" s="13"/>
      <c r="B1272" s="250"/>
      <c r="C1272" s="251"/>
      <c r="D1272" s="246" t="s">
        <v>332</v>
      </c>
      <c r="E1272" s="252" t="s">
        <v>19</v>
      </c>
      <c r="F1272" s="253" t="s">
        <v>1656</v>
      </c>
      <c r="G1272" s="251"/>
      <c r="H1272" s="254">
        <v>0.609</v>
      </c>
      <c r="I1272" s="255"/>
      <c r="J1272" s="251"/>
      <c r="K1272" s="251"/>
      <c r="L1272" s="256"/>
      <c r="M1272" s="257"/>
      <c r="N1272" s="258"/>
      <c r="O1272" s="258"/>
      <c r="P1272" s="258"/>
      <c r="Q1272" s="258"/>
      <c r="R1272" s="258"/>
      <c r="S1272" s="258"/>
      <c r="T1272" s="259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60" t="s">
        <v>332</v>
      </c>
      <c r="AU1272" s="260" t="s">
        <v>83</v>
      </c>
      <c r="AV1272" s="13" t="s">
        <v>83</v>
      </c>
      <c r="AW1272" s="13" t="s">
        <v>32</v>
      </c>
      <c r="AX1272" s="13" t="s">
        <v>70</v>
      </c>
      <c r="AY1272" s="260" t="s">
        <v>322</v>
      </c>
    </row>
    <row r="1273" spans="1:51" s="13" customFormat="1" ht="12">
      <c r="A1273" s="13"/>
      <c r="B1273" s="250"/>
      <c r="C1273" s="251"/>
      <c r="D1273" s="246" t="s">
        <v>332</v>
      </c>
      <c r="E1273" s="252" t="s">
        <v>19</v>
      </c>
      <c r="F1273" s="253" t="s">
        <v>1657</v>
      </c>
      <c r="G1273" s="251"/>
      <c r="H1273" s="254">
        <v>0.19</v>
      </c>
      <c r="I1273" s="255"/>
      <c r="J1273" s="251"/>
      <c r="K1273" s="251"/>
      <c r="L1273" s="256"/>
      <c r="M1273" s="257"/>
      <c r="N1273" s="258"/>
      <c r="O1273" s="258"/>
      <c r="P1273" s="258"/>
      <c r="Q1273" s="258"/>
      <c r="R1273" s="258"/>
      <c r="S1273" s="258"/>
      <c r="T1273" s="259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0" t="s">
        <v>332</v>
      </c>
      <c r="AU1273" s="260" t="s">
        <v>83</v>
      </c>
      <c r="AV1273" s="13" t="s">
        <v>83</v>
      </c>
      <c r="AW1273" s="13" t="s">
        <v>32</v>
      </c>
      <c r="AX1273" s="13" t="s">
        <v>70</v>
      </c>
      <c r="AY1273" s="260" t="s">
        <v>322</v>
      </c>
    </row>
    <row r="1274" spans="1:51" s="13" customFormat="1" ht="12">
      <c r="A1274" s="13"/>
      <c r="B1274" s="250"/>
      <c r="C1274" s="251"/>
      <c r="D1274" s="246" t="s">
        <v>332</v>
      </c>
      <c r="E1274" s="252" t="s">
        <v>19</v>
      </c>
      <c r="F1274" s="253" t="s">
        <v>1658</v>
      </c>
      <c r="G1274" s="251"/>
      <c r="H1274" s="254">
        <v>0.34</v>
      </c>
      <c r="I1274" s="255"/>
      <c r="J1274" s="251"/>
      <c r="K1274" s="251"/>
      <c r="L1274" s="256"/>
      <c r="M1274" s="257"/>
      <c r="N1274" s="258"/>
      <c r="O1274" s="258"/>
      <c r="P1274" s="258"/>
      <c r="Q1274" s="258"/>
      <c r="R1274" s="258"/>
      <c r="S1274" s="258"/>
      <c r="T1274" s="259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60" t="s">
        <v>332</v>
      </c>
      <c r="AU1274" s="260" t="s">
        <v>83</v>
      </c>
      <c r="AV1274" s="13" t="s">
        <v>83</v>
      </c>
      <c r="AW1274" s="13" t="s">
        <v>32</v>
      </c>
      <c r="AX1274" s="13" t="s">
        <v>70</v>
      </c>
      <c r="AY1274" s="260" t="s">
        <v>322</v>
      </c>
    </row>
    <row r="1275" spans="1:51" s="13" customFormat="1" ht="12">
      <c r="A1275" s="13"/>
      <c r="B1275" s="250"/>
      <c r="C1275" s="251"/>
      <c r="D1275" s="246" t="s">
        <v>332</v>
      </c>
      <c r="E1275" s="252" t="s">
        <v>19</v>
      </c>
      <c r="F1275" s="253" t="s">
        <v>1659</v>
      </c>
      <c r="G1275" s="251"/>
      <c r="H1275" s="254">
        <v>0.171</v>
      </c>
      <c r="I1275" s="255"/>
      <c r="J1275" s="251"/>
      <c r="K1275" s="251"/>
      <c r="L1275" s="256"/>
      <c r="M1275" s="257"/>
      <c r="N1275" s="258"/>
      <c r="O1275" s="258"/>
      <c r="P1275" s="258"/>
      <c r="Q1275" s="258"/>
      <c r="R1275" s="258"/>
      <c r="S1275" s="258"/>
      <c r="T1275" s="259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0" t="s">
        <v>332</v>
      </c>
      <c r="AU1275" s="260" t="s">
        <v>83</v>
      </c>
      <c r="AV1275" s="13" t="s">
        <v>83</v>
      </c>
      <c r="AW1275" s="13" t="s">
        <v>32</v>
      </c>
      <c r="AX1275" s="13" t="s">
        <v>70</v>
      </c>
      <c r="AY1275" s="260" t="s">
        <v>322</v>
      </c>
    </row>
    <row r="1276" spans="1:51" s="13" customFormat="1" ht="12">
      <c r="A1276" s="13"/>
      <c r="B1276" s="250"/>
      <c r="C1276" s="251"/>
      <c r="D1276" s="246" t="s">
        <v>332</v>
      </c>
      <c r="E1276" s="252" t="s">
        <v>19</v>
      </c>
      <c r="F1276" s="253" t="s">
        <v>1660</v>
      </c>
      <c r="G1276" s="251"/>
      <c r="H1276" s="254">
        <v>0.116</v>
      </c>
      <c r="I1276" s="255"/>
      <c r="J1276" s="251"/>
      <c r="K1276" s="251"/>
      <c r="L1276" s="256"/>
      <c r="M1276" s="257"/>
      <c r="N1276" s="258"/>
      <c r="O1276" s="258"/>
      <c r="P1276" s="258"/>
      <c r="Q1276" s="258"/>
      <c r="R1276" s="258"/>
      <c r="S1276" s="258"/>
      <c r="T1276" s="259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0" t="s">
        <v>332</v>
      </c>
      <c r="AU1276" s="260" t="s">
        <v>83</v>
      </c>
      <c r="AV1276" s="13" t="s">
        <v>83</v>
      </c>
      <c r="AW1276" s="13" t="s">
        <v>32</v>
      </c>
      <c r="AX1276" s="13" t="s">
        <v>70</v>
      </c>
      <c r="AY1276" s="260" t="s">
        <v>322</v>
      </c>
    </row>
    <row r="1277" spans="1:51" s="13" customFormat="1" ht="12">
      <c r="A1277" s="13"/>
      <c r="B1277" s="250"/>
      <c r="C1277" s="251"/>
      <c r="D1277" s="246" t="s">
        <v>332</v>
      </c>
      <c r="E1277" s="252" t="s">
        <v>19</v>
      </c>
      <c r="F1277" s="253" t="s">
        <v>1661</v>
      </c>
      <c r="G1277" s="251"/>
      <c r="H1277" s="254">
        <v>0.174</v>
      </c>
      <c r="I1277" s="255"/>
      <c r="J1277" s="251"/>
      <c r="K1277" s="251"/>
      <c r="L1277" s="256"/>
      <c r="M1277" s="257"/>
      <c r="N1277" s="258"/>
      <c r="O1277" s="258"/>
      <c r="P1277" s="258"/>
      <c r="Q1277" s="258"/>
      <c r="R1277" s="258"/>
      <c r="S1277" s="258"/>
      <c r="T1277" s="259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60" t="s">
        <v>332</v>
      </c>
      <c r="AU1277" s="260" t="s">
        <v>83</v>
      </c>
      <c r="AV1277" s="13" t="s">
        <v>83</v>
      </c>
      <c r="AW1277" s="13" t="s">
        <v>32</v>
      </c>
      <c r="AX1277" s="13" t="s">
        <v>70</v>
      </c>
      <c r="AY1277" s="260" t="s">
        <v>322</v>
      </c>
    </row>
    <row r="1278" spans="1:51" s="13" customFormat="1" ht="12">
      <c r="A1278" s="13"/>
      <c r="B1278" s="250"/>
      <c r="C1278" s="251"/>
      <c r="D1278" s="246" t="s">
        <v>332</v>
      </c>
      <c r="E1278" s="252" t="s">
        <v>19</v>
      </c>
      <c r="F1278" s="253" t="s">
        <v>1662</v>
      </c>
      <c r="G1278" s="251"/>
      <c r="H1278" s="254">
        <v>2.19</v>
      </c>
      <c r="I1278" s="255"/>
      <c r="J1278" s="251"/>
      <c r="K1278" s="251"/>
      <c r="L1278" s="256"/>
      <c r="M1278" s="257"/>
      <c r="N1278" s="258"/>
      <c r="O1278" s="258"/>
      <c r="P1278" s="258"/>
      <c r="Q1278" s="258"/>
      <c r="R1278" s="258"/>
      <c r="S1278" s="258"/>
      <c r="T1278" s="259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60" t="s">
        <v>332</v>
      </c>
      <c r="AU1278" s="260" t="s">
        <v>83</v>
      </c>
      <c r="AV1278" s="13" t="s">
        <v>83</v>
      </c>
      <c r="AW1278" s="13" t="s">
        <v>32</v>
      </c>
      <c r="AX1278" s="13" t="s">
        <v>70</v>
      </c>
      <c r="AY1278" s="260" t="s">
        <v>322</v>
      </c>
    </row>
    <row r="1279" spans="1:51" s="13" customFormat="1" ht="12">
      <c r="A1279" s="13"/>
      <c r="B1279" s="250"/>
      <c r="C1279" s="251"/>
      <c r="D1279" s="246" t="s">
        <v>332</v>
      </c>
      <c r="E1279" s="252" t="s">
        <v>19</v>
      </c>
      <c r="F1279" s="253" t="s">
        <v>1663</v>
      </c>
      <c r="G1279" s="251"/>
      <c r="H1279" s="254">
        <v>0.47</v>
      </c>
      <c r="I1279" s="255"/>
      <c r="J1279" s="251"/>
      <c r="K1279" s="251"/>
      <c r="L1279" s="256"/>
      <c r="M1279" s="257"/>
      <c r="N1279" s="258"/>
      <c r="O1279" s="258"/>
      <c r="P1279" s="258"/>
      <c r="Q1279" s="258"/>
      <c r="R1279" s="258"/>
      <c r="S1279" s="258"/>
      <c r="T1279" s="259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0" t="s">
        <v>332</v>
      </c>
      <c r="AU1279" s="260" t="s">
        <v>83</v>
      </c>
      <c r="AV1279" s="13" t="s">
        <v>83</v>
      </c>
      <c r="AW1279" s="13" t="s">
        <v>32</v>
      </c>
      <c r="AX1279" s="13" t="s">
        <v>70</v>
      </c>
      <c r="AY1279" s="260" t="s">
        <v>322</v>
      </c>
    </row>
    <row r="1280" spans="1:51" s="16" customFormat="1" ht="12">
      <c r="A1280" s="16"/>
      <c r="B1280" s="293"/>
      <c r="C1280" s="294"/>
      <c r="D1280" s="246" t="s">
        <v>332</v>
      </c>
      <c r="E1280" s="295" t="s">
        <v>19</v>
      </c>
      <c r="F1280" s="296" t="s">
        <v>480</v>
      </c>
      <c r="G1280" s="294"/>
      <c r="H1280" s="297">
        <v>5.106</v>
      </c>
      <c r="I1280" s="298"/>
      <c r="J1280" s="294"/>
      <c r="K1280" s="294"/>
      <c r="L1280" s="299"/>
      <c r="M1280" s="300"/>
      <c r="N1280" s="301"/>
      <c r="O1280" s="301"/>
      <c r="P1280" s="301"/>
      <c r="Q1280" s="301"/>
      <c r="R1280" s="301"/>
      <c r="S1280" s="301"/>
      <c r="T1280" s="302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T1280" s="303" t="s">
        <v>332</v>
      </c>
      <c r="AU1280" s="303" t="s">
        <v>83</v>
      </c>
      <c r="AV1280" s="16" t="s">
        <v>93</v>
      </c>
      <c r="AW1280" s="16" t="s">
        <v>32</v>
      </c>
      <c r="AX1280" s="16" t="s">
        <v>70</v>
      </c>
      <c r="AY1280" s="303" t="s">
        <v>322</v>
      </c>
    </row>
    <row r="1281" spans="1:51" s="14" customFormat="1" ht="12">
      <c r="A1281" s="14"/>
      <c r="B1281" s="261"/>
      <c r="C1281" s="262"/>
      <c r="D1281" s="246" t="s">
        <v>332</v>
      </c>
      <c r="E1281" s="263" t="s">
        <v>19</v>
      </c>
      <c r="F1281" s="264" t="s">
        <v>336</v>
      </c>
      <c r="G1281" s="262"/>
      <c r="H1281" s="265">
        <v>5.106</v>
      </c>
      <c r="I1281" s="266"/>
      <c r="J1281" s="262"/>
      <c r="K1281" s="262"/>
      <c r="L1281" s="267"/>
      <c r="M1281" s="268"/>
      <c r="N1281" s="269"/>
      <c r="O1281" s="269"/>
      <c r="P1281" s="269"/>
      <c r="Q1281" s="269"/>
      <c r="R1281" s="269"/>
      <c r="S1281" s="269"/>
      <c r="T1281" s="270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1" t="s">
        <v>332</v>
      </c>
      <c r="AU1281" s="271" t="s">
        <v>83</v>
      </c>
      <c r="AV1281" s="14" t="s">
        <v>328</v>
      </c>
      <c r="AW1281" s="14" t="s">
        <v>32</v>
      </c>
      <c r="AX1281" s="14" t="s">
        <v>70</v>
      </c>
      <c r="AY1281" s="271" t="s">
        <v>322</v>
      </c>
    </row>
    <row r="1282" spans="1:51" s="13" customFormat="1" ht="12">
      <c r="A1282" s="13"/>
      <c r="B1282" s="250"/>
      <c r="C1282" s="251"/>
      <c r="D1282" s="246" t="s">
        <v>332</v>
      </c>
      <c r="E1282" s="252" t="s">
        <v>19</v>
      </c>
      <c r="F1282" s="253" t="s">
        <v>1725</v>
      </c>
      <c r="G1282" s="251"/>
      <c r="H1282" s="254">
        <v>5.872</v>
      </c>
      <c r="I1282" s="255"/>
      <c r="J1282" s="251"/>
      <c r="K1282" s="251"/>
      <c r="L1282" s="256"/>
      <c r="M1282" s="257"/>
      <c r="N1282" s="258"/>
      <c r="O1282" s="258"/>
      <c r="P1282" s="258"/>
      <c r="Q1282" s="258"/>
      <c r="R1282" s="258"/>
      <c r="S1282" s="258"/>
      <c r="T1282" s="259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0" t="s">
        <v>332</v>
      </c>
      <c r="AU1282" s="260" t="s">
        <v>83</v>
      </c>
      <c r="AV1282" s="13" t="s">
        <v>83</v>
      </c>
      <c r="AW1282" s="13" t="s">
        <v>32</v>
      </c>
      <c r="AX1282" s="13" t="s">
        <v>77</v>
      </c>
      <c r="AY1282" s="260" t="s">
        <v>322</v>
      </c>
    </row>
    <row r="1283" spans="1:65" s="2" customFormat="1" ht="21.75" customHeight="1">
      <c r="A1283" s="40"/>
      <c r="B1283" s="41"/>
      <c r="C1283" s="233" t="s">
        <v>1726</v>
      </c>
      <c r="D1283" s="233" t="s">
        <v>324</v>
      </c>
      <c r="E1283" s="234" t="s">
        <v>1727</v>
      </c>
      <c r="F1283" s="235" t="s">
        <v>1728</v>
      </c>
      <c r="G1283" s="236" t="s">
        <v>128</v>
      </c>
      <c r="H1283" s="237">
        <v>284.525</v>
      </c>
      <c r="I1283" s="238"/>
      <c r="J1283" s="239">
        <f>ROUND(I1283*H1283,2)</f>
        <v>0</v>
      </c>
      <c r="K1283" s="235" t="s">
        <v>327</v>
      </c>
      <c r="L1283" s="46"/>
      <c r="M1283" s="240" t="s">
        <v>19</v>
      </c>
      <c r="N1283" s="241" t="s">
        <v>42</v>
      </c>
      <c r="O1283" s="86"/>
      <c r="P1283" s="242">
        <f>O1283*H1283</f>
        <v>0</v>
      </c>
      <c r="Q1283" s="242">
        <v>0.01423</v>
      </c>
      <c r="R1283" s="242">
        <f>Q1283*H1283</f>
        <v>4.048790749999999</v>
      </c>
      <c r="S1283" s="242">
        <v>0</v>
      </c>
      <c r="T1283" s="243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44" t="s">
        <v>418</v>
      </c>
      <c r="AT1283" s="244" t="s">
        <v>324</v>
      </c>
      <c r="AU1283" s="244" t="s">
        <v>83</v>
      </c>
      <c r="AY1283" s="19" t="s">
        <v>322</v>
      </c>
      <c r="BE1283" s="245">
        <f>IF(N1283="základní",J1283,0)</f>
        <v>0</v>
      </c>
      <c r="BF1283" s="245">
        <f>IF(N1283="snížená",J1283,0)</f>
        <v>0</v>
      </c>
      <c r="BG1283" s="245">
        <f>IF(N1283="zákl. přenesená",J1283,0)</f>
        <v>0</v>
      </c>
      <c r="BH1283" s="245">
        <f>IF(N1283="sníž. přenesená",J1283,0)</f>
        <v>0</v>
      </c>
      <c r="BI1283" s="245">
        <f>IF(N1283="nulová",J1283,0)</f>
        <v>0</v>
      </c>
      <c r="BJ1283" s="19" t="s">
        <v>83</v>
      </c>
      <c r="BK1283" s="245">
        <f>ROUND(I1283*H1283,2)</f>
        <v>0</v>
      </c>
      <c r="BL1283" s="19" t="s">
        <v>418</v>
      </c>
      <c r="BM1283" s="244" t="s">
        <v>1729</v>
      </c>
    </row>
    <row r="1284" spans="1:47" s="2" customFormat="1" ht="12">
      <c r="A1284" s="40"/>
      <c r="B1284" s="41"/>
      <c r="C1284" s="42"/>
      <c r="D1284" s="246" t="s">
        <v>330</v>
      </c>
      <c r="E1284" s="42"/>
      <c r="F1284" s="247" t="s">
        <v>1730</v>
      </c>
      <c r="G1284" s="42"/>
      <c r="H1284" s="42"/>
      <c r="I1284" s="150"/>
      <c r="J1284" s="42"/>
      <c r="K1284" s="42"/>
      <c r="L1284" s="46"/>
      <c r="M1284" s="248"/>
      <c r="N1284" s="249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330</v>
      </c>
      <c r="AU1284" s="19" t="s">
        <v>83</v>
      </c>
    </row>
    <row r="1285" spans="1:51" s="13" customFormat="1" ht="12">
      <c r="A1285" s="13"/>
      <c r="B1285" s="250"/>
      <c r="C1285" s="251"/>
      <c r="D1285" s="246" t="s">
        <v>332</v>
      </c>
      <c r="E1285" s="252" t="s">
        <v>19</v>
      </c>
      <c r="F1285" s="253" t="s">
        <v>1731</v>
      </c>
      <c r="G1285" s="251"/>
      <c r="H1285" s="254">
        <v>265.525</v>
      </c>
      <c r="I1285" s="255"/>
      <c r="J1285" s="251"/>
      <c r="K1285" s="251"/>
      <c r="L1285" s="256"/>
      <c r="M1285" s="257"/>
      <c r="N1285" s="258"/>
      <c r="O1285" s="258"/>
      <c r="P1285" s="258"/>
      <c r="Q1285" s="258"/>
      <c r="R1285" s="258"/>
      <c r="S1285" s="258"/>
      <c r="T1285" s="259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60" t="s">
        <v>332</v>
      </c>
      <c r="AU1285" s="260" t="s">
        <v>83</v>
      </c>
      <c r="AV1285" s="13" t="s">
        <v>83</v>
      </c>
      <c r="AW1285" s="13" t="s">
        <v>32</v>
      </c>
      <c r="AX1285" s="13" t="s">
        <v>70</v>
      </c>
      <c r="AY1285" s="260" t="s">
        <v>322</v>
      </c>
    </row>
    <row r="1286" spans="1:51" s="13" customFormat="1" ht="12">
      <c r="A1286" s="13"/>
      <c r="B1286" s="250"/>
      <c r="C1286" s="251"/>
      <c r="D1286" s="246" t="s">
        <v>332</v>
      </c>
      <c r="E1286" s="252" t="s">
        <v>19</v>
      </c>
      <c r="F1286" s="253" t="s">
        <v>1732</v>
      </c>
      <c r="G1286" s="251"/>
      <c r="H1286" s="254">
        <v>19</v>
      </c>
      <c r="I1286" s="255"/>
      <c r="J1286" s="251"/>
      <c r="K1286" s="251"/>
      <c r="L1286" s="256"/>
      <c r="M1286" s="257"/>
      <c r="N1286" s="258"/>
      <c r="O1286" s="258"/>
      <c r="P1286" s="258"/>
      <c r="Q1286" s="258"/>
      <c r="R1286" s="258"/>
      <c r="S1286" s="258"/>
      <c r="T1286" s="259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60" t="s">
        <v>332</v>
      </c>
      <c r="AU1286" s="260" t="s">
        <v>83</v>
      </c>
      <c r="AV1286" s="13" t="s">
        <v>83</v>
      </c>
      <c r="AW1286" s="13" t="s">
        <v>32</v>
      </c>
      <c r="AX1286" s="13" t="s">
        <v>70</v>
      </c>
      <c r="AY1286" s="260" t="s">
        <v>322</v>
      </c>
    </row>
    <row r="1287" spans="1:51" s="14" customFormat="1" ht="12">
      <c r="A1287" s="14"/>
      <c r="B1287" s="261"/>
      <c r="C1287" s="262"/>
      <c r="D1287" s="246" t="s">
        <v>332</v>
      </c>
      <c r="E1287" s="263" t="s">
        <v>249</v>
      </c>
      <c r="F1287" s="264" t="s">
        <v>336</v>
      </c>
      <c r="G1287" s="262"/>
      <c r="H1287" s="265">
        <v>284.525</v>
      </c>
      <c r="I1287" s="266"/>
      <c r="J1287" s="262"/>
      <c r="K1287" s="262"/>
      <c r="L1287" s="267"/>
      <c r="M1287" s="268"/>
      <c r="N1287" s="269"/>
      <c r="O1287" s="269"/>
      <c r="P1287" s="269"/>
      <c r="Q1287" s="269"/>
      <c r="R1287" s="269"/>
      <c r="S1287" s="269"/>
      <c r="T1287" s="270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1" t="s">
        <v>332</v>
      </c>
      <c r="AU1287" s="271" t="s">
        <v>83</v>
      </c>
      <c r="AV1287" s="14" t="s">
        <v>328</v>
      </c>
      <c r="AW1287" s="14" t="s">
        <v>32</v>
      </c>
      <c r="AX1287" s="14" t="s">
        <v>77</v>
      </c>
      <c r="AY1287" s="271" t="s">
        <v>322</v>
      </c>
    </row>
    <row r="1288" spans="1:65" s="2" customFormat="1" ht="21.75" customHeight="1">
      <c r="A1288" s="40"/>
      <c r="B1288" s="41"/>
      <c r="C1288" s="233" t="s">
        <v>1733</v>
      </c>
      <c r="D1288" s="233" t="s">
        <v>324</v>
      </c>
      <c r="E1288" s="234" t="s">
        <v>1734</v>
      </c>
      <c r="F1288" s="235" t="s">
        <v>1735</v>
      </c>
      <c r="G1288" s="236" t="s">
        <v>135</v>
      </c>
      <c r="H1288" s="237">
        <v>330.843</v>
      </c>
      <c r="I1288" s="238"/>
      <c r="J1288" s="239">
        <f>ROUND(I1288*H1288,2)</f>
        <v>0</v>
      </c>
      <c r="K1288" s="235" t="s">
        <v>327</v>
      </c>
      <c r="L1288" s="46"/>
      <c r="M1288" s="240" t="s">
        <v>19</v>
      </c>
      <c r="N1288" s="241" t="s">
        <v>42</v>
      </c>
      <c r="O1288" s="86"/>
      <c r="P1288" s="242">
        <f>O1288*H1288</f>
        <v>0</v>
      </c>
      <c r="Q1288" s="242">
        <v>0</v>
      </c>
      <c r="R1288" s="242">
        <f>Q1288*H1288</f>
        <v>0</v>
      </c>
      <c r="S1288" s="242">
        <v>0</v>
      </c>
      <c r="T1288" s="243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44" t="s">
        <v>418</v>
      </c>
      <c r="AT1288" s="244" t="s">
        <v>324</v>
      </c>
      <c r="AU1288" s="244" t="s">
        <v>83</v>
      </c>
      <c r="AY1288" s="19" t="s">
        <v>322</v>
      </c>
      <c r="BE1288" s="245">
        <f>IF(N1288="základní",J1288,0)</f>
        <v>0</v>
      </c>
      <c r="BF1288" s="245">
        <f>IF(N1288="snížená",J1288,0)</f>
        <v>0</v>
      </c>
      <c r="BG1288" s="245">
        <f>IF(N1288="zákl. přenesená",J1288,0)</f>
        <v>0</v>
      </c>
      <c r="BH1288" s="245">
        <f>IF(N1288="sníž. přenesená",J1288,0)</f>
        <v>0</v>
      </c>
      <c r="BI1288" s="245">
        <f>IF(N1288="nulová",J1288,0)</f>
        <v>0</v>
      </c>
      <c r="BJ1288" s="19" t="s">
        <v>83</v>
      </c>
      <c r="BK1288" s="245">
        <f>ROUND(I1288*H1288,2)</f>
        <v>0</v>
      </c>
      <c r="BL1288" s="19" t="s">
        <v>418</v>
      </c>
      <c r="BM1288" s="244" t="s">
        <v>1736</v>
      </c>
    </row>
    <row r="1289" spans="1:47" s="2" customFormat="1" ht="12">
      <c r="A1289" s="40"/>
      <c r="B1289" s="41"/>
      <c r="C1289" s="42"/>
      <c r="D1289" s="246" t="s">
        <v>330</v>
      </c>
      <c r="E1289" s="42"/>
      <c r="F1289" s="247" t="s">
        <v>1737</v>
      </c>
      <c r="G1289" s="42"/>
      <c r="H1289" s="42"/>
      <c r="I1289" s="150"/>
      <c r="J1289" s="42"/>
      <c r="K1289" s="42"/>
      <c r="L1289" s="46"/>
      <c r="M1289" s="248"/>
      <c r="N1289" s="249"/>
      <c r="O1289" s="86"/>
      <c r="P1289" s="86"/>
      <c r="Q1289" s="86"/>
      <c r="R1289" s="86"/>
      <c r="S1289" s="86"/>
      <c r="T1289" s="87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T1289" s="19" t="s">
        <v>330</v>
      </c>
      <c r="AU1289" s="19" t="s">
        <v>83</v>
      </c>
    </row>
    <row r="1290" spans="1:51" s="13" customFormat="1" ht="12">
      <c r="A1290" s="13"/>
      <c r="B1290" s="250"/>
      <c r="C1290" s="251"/>
      <c r="D1290" s="246" t="s">
        <v>332</v>
      </c>
      <c r="E1290" s="252" t="s">
        <v>19</v>
      </c>
      <c r="F1290" s="253" t="s">
        <v>1738</v>
      </c>
      <c r="G1290" s="251"/>
      <c r="H1290" s="254">
        <v>330.843</v>
      </c>
      <c r="I1290" s="255"/>
      <c r="J1290" s="251"/>
      <c r="K1290" s="251"/>
      <c r="L1290" s="256"/>
      <c r="M1290" s="257"/>
      <c r="N1290" s="258"/>
      <c r="O1290" s="258"/>
      <c r="P1290" s="258"/>
      <c r="Q1290" s="258"/>
      <c r="R1290" s="258"/>
      <c r="S1290" s="258"/>
      <c r="T1290" s="259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60" t="s">
        <v>332</v>
      </c>
      <c r="AU1290" s="260" t="s">
        <v>83</v>
      </c>
      <c r="AV1290" s="13" t="s">
        <v>83</v>
      </c>
      <c r="AW1290" s="13" t="s">
        <v>32</v>
      </c>
      <c r="AX1290" s="13" t="s">
        <v>77</v>
      </c>
      <c r="AY1290" s="260" t="s">
        <v>322</v>
      </c>
    </row>
    <row r="1291" spans="1:65" s="2" customFormat="1" ht="16.5" customHeight="1">
      <c r="A1291" s="40"/>
      <c r="B1291" s="41"/>
      <c r="C1291" s="272" t="s">
        <v>1739</v>
      </c>
      <c r="D1291" s="272" t="s">
        <v>366</v>
      </c>
      <c r="E1291" s="273" t="s">
        <v>1740</v>
      </c>
      <c r="F1291" s="274" t="s">
        <v>1741</v>
      </c>
      <c r="G1291" s="275" t="s">
        <v>131</v>
      </c>
      <c r="H1291" s="276">
        <v>1.137</v>
      </c>
      <c r="I1291" s="277"/>
      <c r="J1291" s="278">
        <f>ROUND(I1291*H1291,2)</f>
        <v>0</v>
      </c>
      <c r="K1291" s="274" t="s">
        <v>327</v>
      </c>
      <c r="L1291" s="279"/>
      <c r="M1291" s="280" t="s">
        <v>19</v>
      </c>
      <c r="N1291" s="281" t="s">
        <v>42</v>
      </c>
      <c r="O1291" s="86"/>
      <c r="P1291" s="242">
        <f>O1291*H1291</f>
        <v>0</v>
      </c>
      <c r="Q1291" s="242">
        <v>0.55</v>
      </c>
      <c r="R1291" s="242">
        <f>Q1291*H1291</f>
        <v>0.6253500000000001</v>
      </c>
      <c r="S1291" s="242">
        <v>0</v>
      </c>
      <c r="T1291" s="243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44" t="s">
        <v>557</v>
      </c>
      <c r="AT1291" s="244" t="s">
        <v>366</v>
      </c>
      <c r="AU1291" s="244" t="s">
        <v>83</v>
      </c>
      <c r="AY1291" s="19" t="s">
        <v>322</v>
      </c>
      <c r="BE1291" s="245">
        <f>IF(N1291="základní",J1291,0)</f>
        <v>0</v>
      </c>
      <c r="BF1291" s="245">
        <f>IF(N1291="snížená",J1291,0)</f>
        <v>0</v>
      </c>
      <c r="BG1291" s="245">
        <f>IF(N1291="zákl. přenesená",J1291,0)</f>
        <v>0</v>
      </c>
      <c r="BH1291" s="245">
        <f>IF(N1291="sníž. přenesená",J1291,0)</f>
        <v>0</v>
      </c>
      <c r="BI1291" s="245">
        <f>IF(N1291="nulová",J1291,0)</f>
        <v>0</v>
      </c>
      <c r="BJ1291" s="19" t="s">
        <v>83</v>
      </c>
      <c r="BK1291" s="245">
        <f>ROUND(I1291*H1291,2)</f>
        <v>0</v>
      </c>
      <c r="BL1291" s="19" t="s">
        <v>418</v>
      </c>
      <c r="BM1291" s="244" t="s">
        <v>1742</v>
      </c>
    </row>
    <row r="1292" spans="1:47" s="2" customFormat="1" ht="12">
      <c r="A1292" s="40"/>
      <c r="B1292" s="41"/>
      <c r="C1292" s="42"/>
      <c r="D1292" s="246" t="s">
        <v>330</v>
      </c>
      <c r="E1292" s="42"/>
      <c r="F1292" s="247" t="s">
        <v>1741</v>
      </c>
      <c r="G1292" s="42"/>
      <c r="H1292" s="42"/>
      <c r="I1292" s="150"/>
      <c r="J1292" s="42"/>
      <c r="K1292" s="42"/>
      <c r="L1292" s="46"/>
      <c r="M1292" s="248"/>
      <c r="N1292" s="249"/>
      <c r="O1292" s="86"/>
      <c r="P1292" s="86"/>
      <c r="Q1292" s="86"/>
      <c r="R1292" s="86"/>
      <c r="S1292" s="86"/>
      <c r="T1292" s="87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T1292" s="19" t="s">
        <v>330</v>
      </c>
      <c r="AU1292" s="19" t="s">
        <v>83</v>
      </c>
    </row>
    <row r="1293" spans="1:51" s="13" customFormat="1" ht="12">
      <c r="A1293" s="13"/>
      <c r="B1293" s="250"/>
      <c r="C1293" s="251"/>
      <c r="D1293" s="246" t="s">
        <v>332</v>
      </c>
      <c r="E1293" s="252" t="s">
        <v>19</v>
      </c>
      <c r="F1293" s="253" t="s">
        <v>1743</v>
      </c>
      <c r="G1293" s="251"/>
      <c r="H1293" s="254">
        <v>1.034</v>
      </c>
      <c r="I1293" s="255"/>
      <c r="J1293" s="251"/>
      <c r="K1293" s="251"/>
      <c r="L1293" s="256"/>
      <c r="M1293" s="257"/>
      <c r="N1293" s="258"/>
      <c r="O1293" s="258"/>
      <c r="P1293" s="258"/>
      <c r="Q1293" s="258"/>
      <c r="R1293" s="258"/>
      <c r="S1293" s="258"/>
      <c r="T1293" s="259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60" t="s">
        <v>332</v>
      </c>
      <c r="AU1293" s="260" t="s">
        <v>83</v>
      </c>
      <c r="AV1293" s="13" t="s">
        <v>83</v>
      </c>
      <c r="AW1293" s="13" t="s">
        <v>32</v>
      </c>
      <c r="AX1293" s="13" t="s">
        <v>70</v>
      </c>
      <c r="AY1293" s="260" t="s">
        <v>322</v>
      </c>
    </row>
    <row r="1294" spans="1:51" s="13" customFormat="1" ht="12">
      <c r="A1294" s="13"/>
      <c r="B1294" s="250"/>
      <c r="C1294" s="251"/>
      <c r="D1294" s="246" t="s">
        <v>332</v>
      </c>
      <c r="E1294" s="252" t="s">
        <v>19</v>
      </c>
      <c r="F1294" s="253" t="s">
        <v>1744</v>
      </c>
      <c r="G1294" s="251"/>
      <c r="H1294" s="254">
        <v>1.137</v>
      </c>
      <c r="I1294" s="255"/>
      <c r="J1294" s="251"/>
      <c r="K1294" s="251"/>
      <c r="L1294" s="256"/>
      <c r="M1294" s="257"/>
      <c r="N1294" s="258"/>
      <c r="O1294" s="258"/>
      <c r="P1294" s="258"/>
      <c r="Q1294" s="258"/>
      <c r="R1294" s="258"/>
      <c r="S1294" s="258"/>
      <c r="T1294" s="25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0" t="s">
        <v>332</v>
      </c>
      <c r="AU1294" s="260" t="s">
        <v>83</v>
      </c>
      <c r="AV1294" s="13" t="s">
        <v>83</v>
      </c>
      <c r="AW1294" s="13" t="s">
        <v>32</v>
      </c>
      <c r="AX1294" s="13" t="s">
        <v>77</v>
      </c>
      <c r="AY1294" s="260" t="s">
        <v>322</v>
      </c>
    </row>
    <row r="1295" spans="1:65" s="2" customFormat="1" ht="21.75" customHeight="1">
      <c r="A1295" s="40"/>
      <c r="B1295" s="41"/>
      <c r="C1295" s="233" t="s">
        <v>1745</v>
      </c>
      <c r="D1295" s="233" t="s">
        <v>324</v>
      </c>
      <c r="E1295" s="234" t="s">
        <v>1746</v>
      </c>
      <c r="F1295" s="235" t="s">
        <v>1747</v>
      </c>
      <c r="G1295" s="236" t="s">
        <v>128</v>
      </c>
      <c r="H1295" s="237">
        <v>270</v>
      </c>
      <c r="I1295" s="238"/>
      <c r="J1295" s="239">
        <f>ROUND(I1295*H1295,2)</f>
        <v>0</v>
      </c>
      <c r="K1295" s="235" t="s">
        <v>327</v>
      </c>
      <c r="L1295" s="46"/>
      <c r="M1295" s="240" t="s">
        <v>19</v>
      </c>
      <c r="N1295" s="241" t="s">
        <v>42</v>
      </c>
      <c r="O1295" s="86"/>
      <c r="P1295" s="242">
        <f>O1295*H1295</f>
        <v>0</v>
      </c>
      <c r="Q1295" s="242">
        <v>0</v>
      </c>
      <c r="R1295" s="242">
        <f>Q1295*H1295</f>
        <v>0</v>
      </c>
      <c r="S1295" s="242">
        <v>0.005</v>
      </c>
      <c r="T1295" s="243">
        <f>S1295*H1295</f>
        <v>1.35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44" t="s">
        <v>418</v>
      </c>
      <c r="AT1295" s="244" t="s">
        <v>324</v>
      </c>
      <c r="AU1295" s="244" t="s">
        <v>83</v>
      </c>
      <c r="AY1295" s="19" t="s">
        <v>322</v>
      </c>
      <c r="BE1295" s="245">
        <f>IF(N1295="základní",J1295,0)</f>
        <v>0</v>
      </c>
      <c r="BF1295" s="245">
        <f>IF(N1295="snížená",J1295,0)</f>
        <v>0</v>
      </c>
      <c r="BG1295" s="245">
        <f>IF(N1295="zákl. přenesená",J1295,0)</f>
        <v>0</v>
      </c>
      <c r="BH1295" s="245">
        <f>IF(N1295="sníž. přenesená",J1295,0)</f>
        <v>0</v>
      </c>
      <c r="BI1295" s="245">
        <f>IF(N1295="nulová",J1295,0)</f>
        <v>0</v>
      </c>
      <c r="BJ1295" s="19" t="s">
        <v>83</v>
      </c>
      <c r="BK1295" s="245">
        <f>ROUND(I1295*H1295,2)</f>
        <v>0</v>
      </c>
      <c r="BL1295" s="19" t="s">
        <v>418</v>
      </c>
      <c r="BM1295" s="244" t="s">
        <v>1748</v>
      </c>
    </row>
    <row r="1296" spans="1:47" s="2" customFormat="1" ht="12">
      <c r="A1296" s="40"/>
      <c r="B1296" s="41"/>
      <c r="C1296" s="42"/>
      <c r="D1296" s="246" t="s">
        <v>330</v>
      </c>
      <c r="E1296" s="42"/>
      <c r="F1296" s="247" t="s">
        <v>1749</v>
      </c>
      <c r="G1296" s="42"/>
      <c r="H1296" s="42"/>
      <c r="I1296" s="150"/>
      <c r="J1296" s="42"/>
      <c r="K1296" s="42"/>
      <c r="L1296" s="46"/>
      <c r="M1296" s="248"/>
      <c r="N1296" s="249"/>
      <c r="O1296" s="86"/>
      <c r="P1296" s="86"/>
      <c r="Q1296" s="86"/>
      <c r="R1296" s="86"/>
      <c r="S1296" s="86"/>
      <c r="T1296" s="87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T1296" s="19" t="s">
        <v>330</v>
      </c>
      <c r="AU1296" s="19" t="s">
        <v>83</v>
      </c>
    </row>
    <row r="1297" spans="1:51" s="13" customFormat="1" ht="12">
      <c r="A1297" s="13"/>
      <c r="B1297" s="250"/>
      <c r="C1297" s="251"/>
      <c r="D1297" s="246" t="s">
        <v>332</v>
      </c>
      <c r="E1297" s="252" t="s">
        <v>127</v>
      </c>
      <c r="F1297" s="253" t="s">
        <v>129</v>
      </c>
      <c r="G1297" s="251"/>
      <c r="H1297" s="254">
        <v>270</v>
      </c>
      <c r="I1297" s="255"/>
      <c r="J1297" s="251"/>
      <c r="K1297" s="251"/>
      <c r="L1297" s="256"/>
      <c r="M1297" s="257"/>
      <c r="N1297" s="258"/>
      <c r="O1297" s="258"/>
      <c r="P1297" s="258"/>
      <c r="Q1297" s="258"/>
      <c r="R1297" s="258"/>
      <c r="S1297" s="258"/>
      <c r="T1297" s="259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60" t="s">
        <v>332</v>
      </c>
      <c r="AU1297" s="260" t="s">
        <v>83</v>
      </c>
      <c r="AV1297" s="13" t="s">
        <v>83</v>
      </c>
      <c r="AW1297" s="13" t="s">
        <v>32</v>
      </c>
      <c r="AX1297" s="13" t="s">
        <v>77</v>
      </c>
      <c r="AY1297" s="260" t="s">
        <v>322</v>
      </c>
    </row>
    <row r="1298" spans="1:65" s="2" customFormat="1" ht="21.75" customHeight="1">
      <c r="A1298" s="40"/>
      <c r="B1298" s="41"/>
      <c r="C1298" s="233" t="s">
        <v>1750</v>
      </c>
      <c r="D1298" s="233" t="s">
        <v>324</v>
      </c>
      <c r="E1298" s="234" t="s">
        <v>1751</v>
      </c>
      <c r="F1298" s="235" t="s">
        <v>1752</v>
      </c>
      <c r="G1298" s="236" t="s">
        <v>131</v>
      </c>
      <c r="H1298" s="237">
        <v>6.14</v>
      </c>
      <c r="I1298" s="238"/>
      <c r="J1298" s="239">
        <f>ROUND(I1298*H1298,2)</f>
        <v>0</v>
      </c>
      <c r="K1298" s="235" t="s">
        <v>327</v>
      </c>
      <c r="L1298" s="46"/>
      <c r="M1298" s="240" t="s">
        <v>19</v>
      </c>
      <c r="N1298" s="241" t="s">
        <v>42</v>
      </c>
      <c r="O1298" s="86"/>
      <c r="P1298" s="242">
        <f>O1298*H1298</f>
        <v>0</v>
      </c>
      <c r="Q1298" s="242">
        <v>0.02337</v>
      </c>
      <c r="R1298" s="242">
        <f>Q1298*H1298</f>
        <v>0.14349179999999997</v>
      </c>
      <c r="S1298" s="242">
        <v>0</v>
      </c>
      <c r="T1298" s="243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44" t="s">
        <v>418</v>
      </c>
      <c r="AT1298" s="244" t="s">
        <v>324</v>
      </c>
      <c r="AU1298" s="244" t="s">
        <v>83</v>
      </c>
      <c r="AY1298" s="19" t="s">
        <v>322</v>
      </c>
      <c r="BE1298" s="245">
        <f>IF(N1298="základní",J1298,0)</f>
        <v>0</v>
      </c>
      <c r="BF1298" s="245">
        <f>IF(N1298="snížená",J1298,0)</f>
        <v>0</v>
      </c>
      <c r="BG1298" s="245">
        <f>IF(N1298="zákl. přenesená",J1298,0)</f>
        <v>0</v>
      </c>
      <c r="BH1298" s="245">
        <f>IF(N1298="sníž. přenesená",J1298,0)</f>
        <v>0</v>
      </c>
      <c r="BI1298" s="245">
        <f>IF(N1298="nulová",J1298,0)</f>
        <v>0</v>
      </c>
      <c r="BJ1298" s="19" t="s">
        <v>83</v>
      </c>
      <c r="BK1298" s="245">
        <f>ROUND(I1298*H1298,2)</f>
        <v>0</v>
      </c>
      <c r="BL1298" s="19" t="s">
        <v>418</v>
      </c>
      <c r="BM1298" s="244" t="s">
        <v>1753</v>
      </c>
    </row>
    <row r="1299" spans="1:47" s="2" customFormat="1" ht="12">
      <c r="A1299" s="40"/>
      <c r="B1299" s="41"/>
      <c r="C1299" s="42"/>
      <c r="D1299" s="246" t="s">
        <v>330</v>
      </c>
      <c r="E1299" s="42"/>
      <c r="F1299" s="247" t="s">
        <v>1754</v>
      </c>
      <c r="G1299" s="42"/>
      <c r="H1299" s="42"/>
      <c r="I1299" s="150"/>
      <c r="J1299" s="42"/>
      <c r="K1299" s="42"/>
      <c r="L1299" s="46"/>
      <c r="M1299" s="248"/>
      <c r="N1299" s="249"/>
      <c r="O1299" s="86"/>
      <c r="P1299" s="86"/>
      <c r="Q1299" s="86"/>
      <c r="R1299" s="86"/>
      <c r="S1299" s="86"/>
      <c r="T1299" s="87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T1299" s="19" t="s">
        <v>330</v>
      </c>
      <c r="AU1299" s="19" t="s">
        <v>83</v>
      </c>
    </row>
    <row r="1300" spans="1:51" s="13" customFormat="1" ht="12">
      <c r="A1300" s="13"/>
      <c r="B1300" s="250"/>
      <c r="C1300" s="251"/>
      <c r="D1300" s="246" t="s">
        <v>332</v>
      </c>
      <c r="E1300" s="252" t="s">
        <v>19</v>
      </c>
      <c r="F1300" s="253" t="s">
        <v>1743</v>
      </c>
      <c r="G1300" s="251"/>
      <c r="H1300" s="254">
        <v>1.034</v>
      </c>
      <c r="I1300" s="255"/>
      <c r="J1300" s="251"/>
      <c r="K1300" s="251"/>
      <c r="L1300" s="256"/>
      <c r="M1300" s="257"/>
      <c r="N1300" s="258"/>
      <c r="O1300" s="258"/>
      <c r="P1300" s="258"/>
      <c r="Q1300" s="258"/>
      <c r="R1300" s="258"/>
      <c r="S1300" s="258"/>
      <c r="T1300" s="259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60" t="s">
        <v>332</v>
      </c>
      <c r="AU1300" s="260" t="s">
        <v>83</v>
      </c>
      <c r="AV1300" s="13" t="s">
        <v>83</v>
      </c>
      <c r="AW1300" s="13" t="s">
        <v>32</v>
      </c>
      <c r="AX1300" s="13" t="s">
        <v>70</v>
      </c>
      <c r="AY1300" s="260" t="s">
        <v>322</v>
      </c>
    </row>
    <row r="1301" spans="1:51" s="16" customFormat="1" ht="12">
      <c r="A1301" s="16"/>
      <c r="B1301" s="293"/>
      <c r="C1301" s="294"/>
      <c r="D1301" s="246" t="s">
        <v>332</v>
      </c>
      <c r="E1301" s="295" t="s">
        <v>19</v>
      </c>
      <c r="F1301" s="296" t="s">
        <v>480</v>
      </c>
      <c r="G1301" s="294"/>
      <c r="H1301" s="297">
        <v>1.034</v>
      </c>
      <c r="I1301" s="298"/>
      <c r="J1301" s="294"/>
      <c r="K1301" s="294"/>
      <c r="L1301" s="299"/>
      <c r="M1301" s="300"/>
      <c r="N1301" s="301"/>
      <c r="O1301" s="301"/>
      <c r="P1301" s="301"/>
      <c r="Q1301" s="301"/>
      <c r="R1301" s="301"/>
      <c r="S1301" s="301"/>
      <c r="T1301" s="302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T1301" s="303" t="s">
        <v>332</v>
      </c>
      <c r="AU1301" s="303" t="s">
        <v>83</v>
      </c>
      <c r="AV1301" s="16" t="s">
        <v>93</v>
      </c>
      <c r="AW1301" s="16" t="s">
        <v>32</v>
      </c>
      <c r="AX1301" s="16" t="s">
        <v>70</v>
      </c>
      <c r="AY1301" s="303" t="s">
        <v>322</v>
      </c>
    </row>
    <row r="1302" spans="1:51" s="13" customFormat="1" ht="12">
      <c r="A1302" s="13"/>
      <c r="B1302" s="250"/>
      <c r="C1302" s="251"/>
      <c r="D1302" s="246" t="s">
        <v>332</v>
      </c>
      <c r="E1302" s="252" t="s">
        <v>19</v>
      </c>
      <c r="F1302" s="253" t="s">
        <v>1655</v>
      </c>
      <c r="G1302" s="251"/>
      <c r="H1302" s="254">
        <v>0.846</v>
      </c>
      <c r="I1302" s="255"/>
      <c r="J1302" s="251"/>
      <c r="K1302" s="251"/>
      <c r="L1302" s="256"/>
      <c r="M1302" s="257"/>
      <c r="N1302" s="258"/>
      <c r="O1302" s="258"/>
      <c r="P1302" s="258"/>
      <c r="Q1302" s="258"/>
      <c r="R1302" s="258"/>
      <c r="S1302" s="258"/>
      <c r="T1302" s="259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60" t="s">
        <v>332</v>
      </c>
      <c r="AU1302" s="260" t="s">
        <v>83</v>
      </c>
      <c r="AV1302" s="13" t="s">
        <v>83</v>
      </c>
      <c r="AW1302" s="13" t="s">
        <v>32</v>
      </c>
      <c r="AX1302" s="13" t="s">
        <v>70</v>
      </c>
      <c r="AY1302" s="260" t="s">
        <v>322</v>
      </c>
    </row>
    <row r="1303" spans="1:51" s="13" customFormat="1" ht="12">
      <c r="A1303" s="13"/>
      <c r="B1303" s="250"/>
      <c r="C1303" s="251"/>
      <c r="D1303" s="246" t="s">
        <v>332</v>
      </c>
      <c r="E1303" s="252" t="s">
        <v>19</v>
      </c>
      <c r="F1303" s="253" t="s">
        <v>1656</v>
      </c>
      <c r="G1303" s="251"/>
      <c r="H1303" s="254">
        <v>0.609</v>
      </c>
      <c r="I1303" s="255"/>
      <c r="J1303" s="251"/>
      <c r="K1303" s="251"/>
      <c r="L1303" s="256"/>
      <c r="M1303" s="257"/>
      <c r="N1303" s="258"/>
      <c r="O1303" s="258"/>
      <c r="P1303" s="258"/>
      <c r="Q1303" s="258"/>
      <c r="R1303" s="258"/>
      <c r="S1303" s="258"/>
      <c r="T1303" s="259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60" t="s">
        <v>332</v>
      </c>
      <c r="AU1303" s="260" t="s">
        <v>83</v>
      </c>
      <c r="AV1303" s="13" t="s">
        <v>83</v>
      </c>
      <c r="AW1303" s="13" t="s">
        <v>32</v>
      </c>
      <c r="AX1303" s="13" t="s">
        <v>70</v>
      </c>
      <c r="AY1303" s="260" t="s">
        <v>322</v>
      </c>
    </row>
    <row r="1304" spans="1:51" s="13" customFormat="1" ht="12">
      <c r="A1304" s="13"/>
      <c r="B1304" s="250"/>
      <c r="C1304" s="251"/>
      <c r="D1304" s="246" t="s">
        <v>332</v>
      </c>
      <c r="E1304" s="252" t="s">
        <v>19</v>
      </c>
      <c r="F1304" s="253" t="s">
        <v>1657</v>
      </c>
      <c r="G1304" s="251"/>
      <c r="H1304" s="254">
        <v>0.19</v>
      </c>
      <c r="I1304" s="255"/>
      <c r="J1304" s="251"/>
      <c r="K1304" s="251"/>
      <c r="L1304" s="256"/>
      <c r="M1304" s="257"/>
      <c r="N1304" s="258"/>
      <c r="O1304" s="258"/>
      <c r="P1304" s="258"/>
      <c r="Q1304" s="258"/>
      <c r="R1304" s="258"/>
      <c r="S1304" s="258"/>
      <c r="T1304" s="259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60" t="s">
        <v>332</v>
      </c>
      <c r="AU1304" s="260" t="s">
        <v>83</v>
      </c>
      <c r="AV1304" s="13" t="s">
        <v>83</v>
      </c>
      <c r="AW1304" s="13" t="s">
        <v>32</v>
      </c>
      <c r="AX1304" s="13" t="s">
        <v>70</v>
      </c>
      <c r="AY1304" s="260" t="s">
        <v>322</v>
      </c>
    </row>
    <row r="1305" spans="1:51" s="13" customFormat="1" ht="12">
      <c r="A1305" s="13"/>
      <c r="B1305" s="250"/>
      <c r="C1305" s="251"/>
      <c r="D1305" s="246" t="s">
        <v>332</v>
      </c>
      <c r="E1305" s="252" t="s">
        <v>19</v>
      </c>
      <c r="F1305" s="253" t="s">
        <v>1658</v>
      </c>
      <c r="G1305" s="251"/>
      <c r="H1305" s="254">
        <v>0.34</v>
      </c>
      <c r="I1305" s="255"/>
      <c r="J1305" s="251"/>
      <c r="K1305" s="251"/>
      <c r="L1305" s="256"/>
      <c r="M1305" s="257"/>
      <c r="N1305" s="258"/>
      <c r="O1305" s="258"/>
      <c r="P1305" s="258"/>
      <c r="Q1305" s="258"/>
      <c r="R1305" s="258"/>
      <c r="S1305" s="258"/>
      <c r="T1305" s="259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60" t="s">
        <v>332</v>
      </c>
      <c r="AU1305" s="260" t="s">
        <v>83</v>
      </c>
      <c r="AV1305" s="13" t="s">
        <v>83</v>
      </c>
      <c r="AW1305" s="13" t="s">
        <v>32</v>
      </c>
      <c r="AX1305" s="13" t="s">
        <v>70</v>
      </c>
      <c r="AY1305" s="260" t="s">
        <v>322</v>
      </c>
    </row>
    <row r="1306" spans="1:51" s="13" customFormat="1" ht="12">
      <c r="A1306" s="13"/>
      <c r="B1306" s="250"/>
      <c r="C1306" s="251"/>
      <c r="D1306" s="246" t="s">
        <v>332</v>
      </c>
      <c r="E1306" s="252" t="s">
        <v>19</v>
      </c>
      <c r="F1306" s="253" t="s">
        <v>1659</v>
      </c>
      <c r="G1306" s="251"/>
      <c r="H1306" s="254">
        <v>0.171</v>
      </c>
      <c r="I1306" s="255"/>
      <c r="J1306" s="251"/>
      <c r="K1306" s="251"/>
      <c r="L1306" s="256"/>
      <c r="M1306" s="257"/>
      <c r="N1306" s="258"/>
      <c r="O1306" s="258"/>
      <c r="P1306" s="258"/>
      <c r="Q1306" s="258"/>
      <c r="R1306" s="258"/>
      <c r="S1306" s="258"/>
      <c r="T1306" s="259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60" t="s">
        <v>332</v>
      </c>
      <c r="AU1306" s="260" t="s">
        <v>83</v>
      </c>
      <c r="AV1306" s="13" t="s">
        <v>83</v>
      </c>
      <c r="AW1306" s="13" t="s">
        <v>32</v>
      </c>
      <c r="AX1306" s="13" t="s">
        <v>70</v>
      </c>
      <c r="AY1306" s="260" t="s">
        <v>322</v>
      </c>
    </row>
    <row r="1307" spans="1:51" s="13" customFormat="1" ht="12">
      <c r="A1307" s="13"/>
      <c r="B1307" s="250"/>
      <c r="C1307" s="251"/>
      <c r="D1307" s="246" t="s">
        <v>332</v>
      </c>
      <c r="E1307" s="252" t="s">
        <v>19</v>
      </c>
      <c r="F1307" s="253" t="s">
        <v>1660</v>
      </c>
      <c r="G1307" s="251"/>
      <c r="H1307" s="254">
        <v>0.116</v>
      </c>
      <c r="I1307" s="255"/>
      <c r="J1307" s="251"/>
      <c r="K1307" s="251"/>
      <c r="L1307" s="256"/>
      <c r="M1307" s="257"/>
      <c r="N1307" s="258"/>
      <c r="O1307" s="258"/>
      <c r="P1307" s="258"/>
      <c r="Q1307" s="258"/>
      <c r="R1307" s="258"/>
      <c r="S1307" s="258"/>
      <c r="T1307" s="259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60" t="s">
        <v>332</v>
      </c>
      <c r="AU1307" s="260" t="s">
        <v>83</v>
      </c>
      <c r="AV1307" s="13" t="s">
        <v>83</v>
      </c>
      <c r="AW1307" s="13" t="s">
        <v>32</v>
      </c>
      <c r="AX1307" s="13" t="s">
        <v>70</v>
      </c>
      <c r="AY1307" s="260" t="s">
        <v>322</v>
      </c>
    </row>
    <row r="1308" spans="1:51" s="13" customFormat="1" ht="12">
      <c r="A1308" s="13"/>
      <c r="B1308" s="250"/>
      <c r="C1308" s="251"/>
      <c r="D1308" s="246" t="s">
        <v>332</v>
      </c>
      <c r="E1308" s="252" t="s">
        <v>19</v>
      </c>
      <c r="F1308" s="253" t="s">
        <v>1661</v>
      </c>
      <c r="G1308" s="251"/>
      <c r="H1308" s="254">
        <v>0.174</v>
      </c>
      <c r="I1308" s="255"/>
      <c r="J1308" s="251"/>
      <c r="K1308" s="251"/>
      <c r="L1308" s="256"/>
      <c r="M1308" s="257"/>
      <c r="N1308" s="258"/>
      <c r="O1308" s="258"/>
      <c r="P1308" s="258"/>
      <c r="Q1308" s="258"/>
      <c r="R1308" s="258"/>
      <c r="S1308" s="258"/>
      <c r="T1308" s="259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60" t="s">
        <v>332</v>
      </c>
      <c r="AU1308" s="260" t="s">
        <v>83</v>
      </c>
      <c r="AV1308" s="13" t="s">
        <v>83</v>
      </c>
      <c r="AW1308" s="13" t="s">
        <v>32</v>
      </c>
      <c r="AX1308" s="13" t="s">
        <v>70</v>
      </c>
      <c r="AY1308" s="260" t="s">
        <v>322</v>
      </c>
    </row>
    <row r="1309" spans="1:51" s="13" customFormat="1" ht="12">
      <c r="A1309" s="13"/>
      <c r="B1309" s="250"/>
      <c r="C1309" s="251"/>
      <c r="D1309" s="246" t="s">
        <v>332</v>
      </c>
      <c r="E1309" s="252" t="s">
        <v>19</v>
      </c>
      <c r="F1309" s="253" t="s">
        <v>1662</v>
      </c>
      <c r="G1309" s="251"/>
      <c r="H1309" s="254">
        <v>2.19</v>
      </c>
      <c r="I1309" s="255"/>
      <c r="J1309" s="251"/>
      <c r="K1309" s="251"/>
      <c r="L1309" s="256"/>
      <c r="M1309" s="257"/>
      <c r="N1309" s="258"/>
      <c r="O1309" s="258"/>
      <c r="P1309" s="258"/>
      <c r="Q1309" s="258"/>
      <c r="R1309" s="258"/>
      <c r="S1309" s="258"/>
      <c r="T1309" s="259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60" t="s">
        <v>332</v>
      </c>
      <c r="AU1309" s="260" t="s">
        <v>83</v>
      </c>
      <c r="AV1309" s="13" t="s">
        <v>83</v>
      </c>
      <c r="AW1309" s="13" t="s">
        <v>32</v>
      </c>
      <c r="AX1309" s="13" t="s">
        <v>70</v>
      </c>
      <c r="AY1309" s="260" t="s">
        <v>322</v>
      </c>
    </row>
    <row r="1310" spans="1:51" s="13" customFormat="1" ht="12">
      <c r="A1310" s="13"/>
      <c r="B1310" s="250"/>
      <c r="C1310" s="251"/>
      <c r="D1310" s="246" t="s">
        <v>332</v>
      </c>
      <c r="E1310" s="252" t="s">
        <v>19</v>
      </c>
      <c r="F1310" s="253" t="s">
        <v>1663</v>
      </c>
      <c r="G1310" s="251"/>
      <c r="H1310" s="254">
        <v>0.47</v>
      </c>
      <c r="I1310" s="255"/>
      <c r="J1310" s="251"/>
      <c r="K1310" s="251"/>
      <c r="L1310" s="256"/>
      <c r="M1310" s="257"/>
      <c r="N1310" s="258"/>
      <c r="O1310" s="258"/>
      <c r="P1310" s="258"/>
      <c r="Q1310" s="258"/>
      <c r="R1310" s="258"/>
      <c r="S1310" s="258"/>
      <c r="T1310" s="259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60" t="s">
        <v>332</v>
      </c>
      <c r="AU1310" s="260" t="s">
        <v>83</v>
      </c>
      <c r="AV1310" s="13" t="s">
        <v>83</v>
      </c>
      <c r="AW1310" s="13" t="s">
        <v>32</v>
      </c>
      <c r="AX1310" s="13" t="s">
        <v>70</v>
      </c>
      <c r="AY1310" s="260" t="s">
        <v>322</v>
      </c>
    </row>
    <row r="1311" spans="1:51" s="16" customFormat="1" ht="12">
      <c r="A1311" s="16"/>
      <c r="B1311" s="293"/>
      <c r="C1311" s="294"/>
      <c r="D1311" s="246" t="s">
        <v>332</v>
      </c>
      <c r="E1311" s="295" t="s">
        <v>19</v>
      </c>
      <c r="F1311" s="296" t="s">
        <v>480</v>
      </c>
      <c r="G1311" s="294"/>
      <c r="H1311" s="297">
        <v>5.106</v>
      </c>
      <c r="I1311" s="298"/>
      <c r="J1311" s="294"/>
      <c r="K1311" s="294"/>
      <c r="L1311" s="299"/>
      <c r="M1311" s="300"/>
      <c r="N1311" s="301"/>
      <c r="O1311" s="301"/>
      <c r="P1311" s="301"/>
      <c r="Q1311" s="301"/>
      <c r="R1311" s="301"/>
      <c r="S1311" s="301"/>
      <c r="T1311" s="302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T1311" s="303" t="s">
        <v>332</v>
      </c>
      <c r="AU1311" s="303" t="s">
        <v>83</v>
      </c>
      <c r="AV1311" s="16" t="s">
        <v>93</v>
      </c>
      <c r="AW1311" s="16" t="s">
        <v>32</v>
      </c>
      <c r="AX1311" s="16" t="s">
        <v>70</v>
      </c>
      <c r="AY1311" s="303" t="s">
        <v>322</v>
      </c>
    </row>
    <row r="1312" spans="1:51" s="14" customFormat="1" ht="12">
      <c r="A1312" s="14"/>
      <c r="B1312" s="261"/>
      <c r="C1312" s="262"/>
      <c r="D1312" s="246" t="s">
        <v>332</v>
      </c>
      <c r="E1312" s="263" t="s">
        <v>19</v>
      </c>
      <c r="F1312" s="264" t="s">
        <v>336</v>
      </c>
      <c r="G1312" s="262"/>
      <c r="H1312" s="265">
        <v>6.14</v>
      </c>
      <c r="I1312" s="266"/>
      <c r="J1312" s="262"/>
      <c r="K1312" s="262"/>
      <c r="L1312" s="267"/>
      <c r="M1312" s="268"/>
      <c r="N1312" s="269"/>
      <c r="O1312" s="269"/>
      <c r="P1312" s="269"/>
      <c r="Q1312" s="269"/>
      <c r="R1312" s="269"/>
      <c r="S1312" s="269"/>
      <c r="T1312" s="270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1" t="s">
        <v>332</v>
      </c>
      <c r="AU1312" s="271" t="s">
        <v>83</v>
      </c>
      <c r="AV1312" s="14" t="s">
        <v>328</v>
      </c>
      <c r="AW1312" s="14" t="s">
        <v>32</v>
      </c>
      <c r="AX1312" s="14" t="s">
        <v>77</v>
      </c>
      <c r="AY1312" s="271" t="s">
        <v>322</v>
      </c>
    </row>
    <row r="1313" spans="1:65" s="2" customFormat="1" ht="21.75" customHeight="1">
      <c r="A1313" s="40"/>
      <c r="B1313" s="41"/>
      <c r="C1313" s="233" t="s">
        <v>1755</v>
      </c>
      <c r="D1313" s="233" t="s">
        <v>324</v>
      </c>
      <c r="E1313" s="234" t="s">
        <v>1756</v>
      </c>
      <c r="F1313" s="235" t="s">
        <v>1757</v>
      </c>
      <c r="G1313" s="236" t="s">
        <v>128</v>
      </c>
      <c r="H1313" s="237">
        <v>58.52</v>
      </c>
      <c r="I1313" s="238"/>
      <c r="J1313" s="239">
        <f>ROUND(I1313*H1313,2)</f>
        <v>0</v>
      </c>
      <c r="K1313" s="235" t="s">
        <v>327</v>
      </c>
      <c r="L1313" s="46"/>
      <c r="M1313" s="240" t="s">
        <v>19</v>
      </c>
      <c r="N1313" s="241" t="s">
        <v>42</v>
      </c>
      <c r="O1313" s="86"/>
      <c r="P1313" s="242">
        <f>O1313*H1313</f>
        <v>0</v>
      </c>
      <c r="Q1313" s="242">
        <v>0.01567</v>
      </c>
      <c r="R1313" s="242">
        <f>Q1313*H1313</f>
        <v>0.9170084000000001</v>
      </c>
      <c r="S1313" s="242">
        <v>0</v>
      </c>
      <c r="T1313" s="243">
        <f>S1313*H1313</f>
        <v>0</v>
      </c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R1313" s="244" t="s">
        <v>418</v>
      </c>
      <c r="AT1313" s="244" t="s">
        <v>324</v>
      </c>
      <c r="AU1313" s="244" t="s">
        <v>83</v>
      </c>
      <c r="AY1313" s="19" t="s">
        <v>322</v>
      </c>
      <c r="BE1313" s="245">
        <f>IF(N1313="základní",J1313,0)</f>
        <v>0</v>
      </c>
      <c r="BF1313" s="245">
        <f>IF(N1313="snížená",J1313,0)</f>
        <v>0</v>
      </c>
      <c r="BG1313" s="245">
        <f>IF(N1313="zákl. přenesená",J1313,0)</f>
        <v>0</v>
      </c>
      <c r="BH1313" s="245">
        <f>IF(N1313="sníž. přenesená",J1313,0)</f>
        <v>0</v>
      </c>
      <c r="BI1313" s="245">
        <f>IF(N1313="nulová",J1313,0)</f>
        <v>0</v>
      </c>
      <c r="BJ1313" s="19" t="s">
        <v>83</v>
      </c>
      <c r="BK1313" s="245">
        <f>ROUND(I1313*H1313,2)</f>
        <v>0</v>
      </c>
      <c r="BL1313" s="19" t="s">
        <v>418</v>
      </c>
      <c r="BM1313" s="244" t="s">
        <v>1758</v>
      </c>
    </row>
    <row r="1314" spans="1:47" s="2" customFormat="1" ht="12">
      <c r="A1314" s="40"/>
      <c r="B1314" s="41"/>
      <c r="C1314" s="42"/>
      <c r="D1314" s="246" t="s">
        <v>330</v>
      </c>
      <c r="E1314" s="42"/>
      <c r="F1314" s="247" t="s">
        <v>1759</v>
      </c>
      <c r="G1314" s="42"/>
      <c r="H1314" s="42"/>
      <c r="I1314" s="150"/>
      <c r="J1314" s="42"/>
      <c r="K1314" s="42"/>
      <c r="L1314" s="46"/>
      <c r="M1314" s="248"/>
      <c r="N1314" s="249"/>
      <c r="O1314" s="86"/>
      <c r="P1314" s="86"/>
      <c r="Q1314" s="86"/>
      <c r="R1314" s="86"/>
      <c r="S1314" s="86"/>
      <c r="T1314" s="87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T1314" s="19" t="s">
        <v>330</v>
      </c>
      <c r="AU1314" s="19" t="s">
        <v>83</v>
      </c>
    </row>
    <row r="1315" spans="1:51" s="15" customFormat="1" ht="12">
      <c r="A1315" s="15"/>
      <c r="B1315" s="283"/>
      <c r="C1315" s="284"/>
      <c r="D1315" s="246" t="s">
        <v>332</v>
      </c>
      <c r="E1315" s="285" t="s">
        <v>19</v>
      </c>
      <c r="F1315" s="286" t="s">
        <v>1760</v>
      </c>
      <c r="G1315" s="284"/>
      <c r="H1315" s="285" t="s">
        <v>19</v>
      </c>
      <c r="I1315" s="287"/>
      <c r="J1315" s="284"/>
      <c r="K1315" s="284"/>
      <c r="L1315" s="288"/>
      <c r="M1315" s="289"/>
      <c r="N1315" s="290"/>
      <c r="O1315" s="290"/>
      <c r="P1315" s="290"/>
      <c r="Q1315" s="290"/>
      <c r="R1315" s="290"/>
      <c r="S1315" s="290"/>
      <c r="T1315" s="291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92" t="s">
        <v>332</v>
      </c>
      <c r="AU1315" s="292" t="s">
        <v>83</v>
      </c>
      <c r="AV1315" s="15" t="s">
        <v>77</v>
      </c>
      <c r="AW1315" s="15" t="s">
        <v>32</v>
      </c>
      <c r="AX1315" s="15" t="s">
        <v>70</v>
      </c>
      <c r="AY1315" s="292" t="s">
        <v>322</v>
      </c>
    </row>
    <row r="1316" spans="1:51" s="13" customFormat="1" ht="12">
      <c r="A1316" s="13"/>
      <c r="B1316" s="250"/>
      <c r="C1316" s="251"/>
      <c r="D1316" s="246" t="s">
        <v>332</v>
      </c>
      <c r="E1316" s="252" t="s">
        <v>19</v>
      </c>
      <c r="F1316" s="253" t="s">
        <v>1761</v>
      </c>
      <c r="G1316" s="251"/>
      <c r="H1316" s="254">
        <v>58.52</v>
      </c>
      <c r="I1316" s="255"/>
      <c r="J1316" s="251"/>
      <c r="K1316" s="251"/>
      <c r="L1316" s="256"/>
      <c r="M1316" s="257"/>
      <c r="N1316" s="258"/>
      <c r="O1316" s="258"/>
      <c r="P1316" s="258"/>
      <c r="Q1316" s="258"/>
      <c r="R1316" s="258"/>
      <c r="S1316" s="258"/>
      <c r="T1316" s="259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60" t="s">
        <v>332</v>
      </c>
      <c r="AU1316" s="260" t="s">
        <v>83</v>
      </c>
      <c r="AV1316" s="13" t="s">
        <v>83</v>
      </c>
      <c r="AW1316" s="13" t="s">
        <v>32</v>
      </c>
      <c r="AX1316" s="13" t="s">
        <v>70</v>
      </c>
      <c r="AY1316" s="260" t="s">
        <v>322</v>
      </c>
    </row>
    <row r="1317" spans="1:51" s="16" customFormat="1" ht="12">
      <c r="A1317" s="16"/>
      <c r="B1317" s="293"/>
      <c r="C1317" s="294"/>
      <c r="D1317" s="246" t="s">
        <v>332</v>
      </c>
      <c r="E1317" s="295" t="s">
        <v>223</v>
      </c>
      <c r="F1317" s="296" t="s">
        <v>480</v>
      </c>
      <c r="G1317" s="294"/>
      <c r="H1317" s="297">
        <v>58.52</v>
      </c>
      <c r="I1317" s="298"/>
      <c r="J1317" s="294"/>
      <c r="K1317" s="294"/>
      <c r="L1317" s="299"/>
      <c r="M1317" s="300"/>
      <c r="N1317" s="301"/>
      <c r="O1317" s="301"/>
      <c r="P1317" s="301"/>
      <c r="Q1317" s="301"/>
      <c r="R1317" s="301"/>
      <c r="S1317" s="301"/>
      <c r="T1317" s="302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T1317" s="303" t="s">
        <v>332</v>
      </c>
      <c r="AU1317" s="303" t="s">
        <v>83</v>
      </c>
      <c r="AV1317" s="16" t="s">
        <v>93</v>
      </c>
      <c r="AW1317" s="16" t="s">
        <v>32</v>
      </c>
      <c r="AX1317" s="16" t="s">
        <v>70</v>
      </c>
      <c r="AY1317" s="303" t="s">
        <v>322</v>
      </c>
    </row>
    <row r="1318" spans="1:51" s="14" customFormat="1" ht="12">
      <c r="A1318" s="14"/>
      <c r="B1318" s="261"/>
      <c r="C1318" s="262"/>
      <c r="D1318" s="246" t="s">
        <v>332</v>
      </c>
      <c r="E1318" s="263" t="s">
        <v>19</v>
      </c>
      <c r="F1318" s="264" t="s">
        <v>336</v>
      </c>
      <c r="G1318" s="262"/>
      <c r="H1318" s="265">
        <v>58.52</v>
      </c>
      <c r="I1318" s="266"/>
      <c r="J1318" s="262"/>
      <c r="K1318" s="262"/>
      <c r="L1318" s="267"/>
      <c r="M1318" s="268"/>
      <c r="N1318" s="269"/>
      <c r="O1318" s="269"/>
      <c r="P1318" s="269"/>
      <c r="Q1318" s="269"/>
      <c r="R1318" s="269"/>
      <c r="S1318" s="269"/>
      <c r="T1318" s="270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1" t="s">
        <v>332</v>
      </c>
      <c r="AU1318" s="271" t="s">
        <v>83</v>
      </c>
      <c r="AV1318" s="14" t="s">
        <v>328</v>
      </c>
      <c r="AW1318" s="14" t="s">
        <v>32</v>
      </c>
      <c r="AX1318" s="14" t="s">
        <v>77</v>
      </c>
      <c r="AY1318" s="271" t="s">
        <v>322</v>
      </c>
    </row>
    <row r="1319" spans="1:65" s="2" customFormat="1" ht="16.5" customHeight="1">
      <c r="A1319" s="40"/>
      <c r="B1319" s="41"/>
      <c r="C1319" s="233" t="s">
        <v>1762</v>
      </c>
      <c r="D1319" s="233" t="s">
        <v>324</v>
      </c>
      <c r="E1319" s="234" t="s">
        <v>1763</v>
      </c>
      <c r="F1319" s="235" t="s">
        <v>1764</v>
      </c>
      <c r="G1319" s="236" t="s">
        <v>128</v>
      </c>
      <c r="H1319" s="237">
        <v>516.7</v>
      </c>
      <c r="I1319" s="238"/>
      <c r="J1319" s="239">
        <f>ROUND(I1319*H1319,2)</f>
        <v>0</v>
      </c>
      <c r="K1319" s="235" t="s">
        <v>327</v>
      </c>
      <c r="L1319" s="46"/>
      <c r="M1319" s="240" t="s">
        <v>19</v>
      </c>
      <c r="N1319" s="241" t="s">
        <v>42</v>
      </c>
      <c r="O1319" s="86"/>
      <c r="P1319" s="242">
        <f>O1319*H1319</f>
        <v>0</v>
      </c>
      <c r="Q1319" s="242">
        <v>0</v>
      </c>
      <c r="R1319" s="242">
        <f>Q1319*H1319</f>
        <v>0</v>
      </c>
      <c r="S1319" s="242">
        <v>0.018</v>
      </c>
      <c r="T1319" s="243">
        <f>S1319*H1319</f>
        <v>9.3006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44" t="s">
        <v>418</v>
      </c>
      <c r="AT1319" s="244" t="s">
        <v>324</v>
      </c>
      <c r="AU1319" s="244" t="s">
        <v>83</v>
      </c>
      <c r="AY1319" s="19" t="s">
        <v>322</v>
      </c>
      <c r="BE1319" s="245">
        <f>IF(N1319="základní",J1319,0)</f>
        <v>0</v>
      </c>
      <c r="BF1319" s="245">
        <f>IF(N1319="snížená",J1319,0)</f>
        <v>0</v>
      </c>
      <c r="BG1319" s="245">
        <f>IF(N1319="zákl. přenesená",J1319,0)</f>
        <v>0</v>
      </c>
      <c r="BH1319" s="245">
        <f>IF(N1319="sníž. přenesená",J1319,0)</f>
        <v>0</v>
      </c>
      <c r="BI1319" s="245">
        <f>IF(N1319="nulová",J1319,0)</f>
        <v>0</v>
      </c>
      <c r="BJ1319" s="19" t="s">
        <v>83</v>
      </c>
      <c r="BK1319" s="245">
        <f>ROUND(I1319*H1319,2)</f>
        <v>0</v>
      </c>
      <c r="BL1319" s="19" t="s">
        <v>418</v>
      </c>
      <c r="BM1319" s="244" t="s">
        <v>1765</v>
      </c>
    </row>
    <row r="1320" spans="1:47" s="2" customFormat="1" ht="12">
      <c r="A1320" s="40"/>
      <c r="B1320" s="41"/>
      <c r="C1320" s="42"/>
      <c r="D1320" s="246" t="s">
        <v>330</v>
      </c>
      <c r="E1320" s="42"/>
      <c r="F1320" s="247" t="s">
        <v>1766</v>
      </c>
      <c r="G1320" s="42"/>
      <c r="H1320" s="42"/>
      <c r="I1320" s="150"/>
      <c r="J1320" s="42"/>
      <c r="K1320" s="42"/>
      <c r="L1320" s="46"/>
      <c r="M1320" s="248"/>
      <c r="N1320" s="249"/>
      <c r="O1320" s="86"/>
      <c r="P1320" s="86"/>
      <c r="Q1320" s="86"/>
      <c r="R1320" s="86"/>
      <c r="S1320" s="86"/>
      <c r="T1320" s="87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T1320" s="19" t="s">
        <v>330</v>
      </c>
      <c r="AU1320" s="19" t="s">
        <v>83</v>
      </c>
    </row>
    <row r="1321" spans="1:51" s="13" customFormat="1" ht="12">
      <c r="A1321" s="13"/>
      <c r="B1321" s="250"/>
      <c r="C1321" s="251"/>
      <c r="D1321" s="246" t="s">
        <v>332</v>
      </c>
      <c r="E1321" s="252" t="s">
        <v>19</v>
      </c>
      <c r="F1321" s="253" t="s">
        <v>1767</v>
      </c>
      <c r="G1321" s="251"/>
      <c r="H1321" s="254">
        <v>36.3</v>
      </c>
      <c r="I1321" s="255"/>
      <c r="J1321" s="251"/>
      <c r="K1321" s="251"/>
      <c r="L1321" s="256"/>
      <c r="M1321" s="257"/>
      <c r="N1321" s="258"/>
      <c r="O1321" s="258"/>
      <c r="P1321" s="258"/>
      <c r="Q1321" s="258"/>
      <c r="R1321" s="258"/>
      <c r="S1321" s="258"/>
      <c r="T1321" s="259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60" t="s">
        <v>332</v>
      </c>
      <c r="AU1321" s="260" t="s">
        <v>83</v>
      </c>
      <c r="AV1321" s="13" t="s">
        <v>83</v>
      </c>
      <c r="AW1321" s="13" t="s">
        <v>32</v>
      </c>
      <c r="AX1321" s="13" t="s">
        <v>70</v>
      </c>
      <c r="AY1321" s="260" t="s">
        <v>322</v>
      </c>
    </row>
    <row r="1322" spans="1:51" s="13" customFormat="1" ht="12">
      <c r="A1322" s="13"/>
      <c r="B1322" s="250"/>
      <c r="C1322" s="251"/>
      <c r="D1322" s="246" t="s">
        <v>332</v>
      </c>
      <c r="E1322" s="252" t="s">
        <v>19</v>
      </c>
      <c r="F1322" s="253" t="s">
        <v>1768</v>
      </c>
      <c r="G1322" s="251"/>
      <c r="H1322" s="254">
        <v>124</v>
      </c>
      <c r="I1322" s="255"/>
      <c r="J1322" s="251"/>
      <c r="K1322" s="251"/>
      <c r="L1322" s="256"/>
      <c r="M1322" s="257"/>
      <c r="N1322" s="258"/>
      <c r="O1322" s="258"/>
      <c r="P1322" s="258"/>
      <c r="Q1322" s="258"/>
      <c r="R1322" s="258"/>
      <c r="S1322" s="258"/>
      <c r="T1322" s="259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0" t="s">
        <v>332</v>
      </c>
      <c r="AU1322" s="260" t="s">
        <v>83</v>
      </c>
      <c r="AV1322" s="13" t="s">
        <v>83</v>
      </c>
      <c r="AW1322" s="13" t="s">
        <v>32</v>
      </c>
      <c r="AX1322" s="13" t="s">
        <v>70</v>
      </c>
      <c r="AY1322" s="260" t="s">
        <v>322</v>
      </c>
    </row>
    <row r="1323" spans="1:51" s="13" customFormat="1" ht="12">
      <c r="A1323" s="13"/>
      <c r="B1323" s="250"/>
      <c r="C1323" s="251"/>
      <c r="D1323" s="246" t="s">
        <v>332</v>
      </c>
      <c r="E1323" s="252" t="s">
        <v>19</v>
      </c>
      <c r="F1323" s="253" t="s">
        <v>1769</v>
      </c>
      <c r="G1323" s="251"/>
      <c r="H1323" s="254">
        <v>160.3</v>
      </c>
      <c r="I1323" s="255"/>
      <c r="J1323" s="251"/>
      <c r="K1323" s="251"/>
      <c r="L1323" s="256"/>
      <c r="M1323" s="257"/>
      <c r="N1323" s="258"/>
      <c r="O1323" s="258"/>
      <c r="P1323" s="258"/>
      <c r="Q1323" s="258"/>
      <c r="R1323" s="258"/>
      <c r="S1323" s="258"/>
      <c r="T1323" s="259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60" t="s">
        <v>332</v>
      </c>
      <c r="AU1323" s="260" t="s">
        <v>83</v>
      </c>
      <c r="AV1323" s="13" t="s">
        <v>83</v>
      </c>
      <c r="AW1323" s="13" t="s">
        <v>32</v>
      </c>
      <c r="AX1323" s="13" t="s">
        <v>70</v>
      </c>
      <c r="AY1323" s="260" t="s">
        <v>322</v>
      </c>
    </row>
    <row r="1324" spans="1:51" s="13" customFormat="1" ht="12">
      <c r="A1324" s="13"/>
      <c r="B1324" s="250"/>
      <c r="C1324" s="251"/>
      <c r="D1324" s="246" t="s">
        <v>332</v>
      </c>
      <c r="E1324" s="252" t="s">
        <v>19</v>
      </c>
      <c r="F1324" s="253" t="s">
        <v>1770</v>
      </c>
      <c r="G1324" s="251"/>
      <c r="H1324" s="254">
        <v>196.1</v>
      </c>
      <c r="I1324" s="255"/>
      <c r="J1324" s="251"/>
      <c r="K1324" s="251"/>
      <c r="L1324" s="256"/>
      <c r="M1324" s="257"/>
      <c r="N1324" s="258"/>
      <c r="O1324" s="258"/>
      <c r="P1324" s="258"/>
      <c r="Q1324" s="258"/>
      <c r="R1324" s="258"/>
      <c r="S1324" s="258"/>
      <c r="T1324" s="259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60" t="s">
        <v>332</v>
      </c>
      <c r="AU1324" s="260" t="s">
        <v>83</v>
      </c>
      <c r="AV1324" s="13" t="s">
        <v>83</v>
      </c>
      <c r="AW1324" s="13" t="s">
        <v>32</v>
      </c>
      <c r="AX1324" s="13" t="s">
        <v>70</v>
      </c>
      <c r="AY1324" s="260" t="s">
        <v>322</v>
      </c>
    </row>
    <row r="1325" spans="1:51" s="14" customFormat="1" ht="12">
      <c r="A1325" s="14"/>
      <c r="B1325" s="261"/>
      <c r="C1325" s="262"/>
      <c r="D1325" s="246" t="s">
        <v>332</v>
      </c>
      <c r="E1325" s="263" t="s">
        <v>241</v>
      </c>
      <c r="F1325" s="264" t="s">
        <v>336</v>
      </c>
      <c r="G1325" s="262"/>
      <c r="H1325" s="265">
        <v>516.7</v>
      </c>
      <c r="I1325" s="266"/>
      <c r="J1325" s="262"/>
      <c r="K1325" s="262"/>
      <c r="L1325" s="267"/>
      <c r="M1325" s="268"/>
      <c r="N1325" s="269"/>
      <c r="O1325" s="269"/>
      <c r="P1325" s="269"/>
      <c r="Q1325" s="269"/>
      <c r="R1325" s="269"/>
      <c r="S1325" s="269"/>
      <c r="T1325" s="270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1" t="s">
        <v>332</v>
      </c>
      <c r="AU1325" s="271" t="s">
        <v>83</v>
      </c>
      <c r="AV1325" s="14" t="s">
        <v>328</v>
      </c>
      <c r="AW1325" s="14" t="s">
        <v>32</v>
      </c>
      <c r="AX1325" s="14" t="s">
        <v>77</v>
      </c>
      <c r="AY1325" s="271" t="s">
        <v>322</v>
      </c>
    </row>
    <row r="1326" spans="1:65" s="2" customFormat="1" ht="21.75" customHeight="1">
      <c r="A1326" s="40"/>
      <c r="B1326" s="41"/>
      <c r="C1326" s="233" t="s">
        <v>1771</v>
      </c>
      <c r="D1326" s="233" t="s">
        <v>324</v>
      </c>
      <c r="E1326" s="234" t="s">
        <v>1772</v>
      </c>
      <c r="F1326" s="235" t="s">
        <v>1773</v>
      </c>
      <c r="G1326" s="236" t="s">
        <v>128</v>
      </c>
      <c r="H1326" s="237">
        <v>58.52</v>
      </c>
      <c r="I1326" s="238"/>
      <c r="J1326" s="239">
        <f>ROUND(I1326*H1326,2)</f>
        <v>0</v>
      </c>
      <c r="K1326" s="235" t="s">
        <v>327</v>
      </c>
      <c r="L1326" s="46"/>
      <c r="M1326" s="240" t="s">
        <v>19</v>
      </c>
      <c r="N1326" s="241" t="s">
        <v>42</v>
      </c>
      <c r="O1326" s="86"/>
      <c r="P1326" s="242">
        <f>O1326*H1326</f>
        <v>0</v>
      </c>
      <c r="Q1326" s="242">
        <v>0</v>
      </c>
      <c r="R1326" s="242">
        <f>Q1326*H1326</f>
        <v>0</v>
      </c>
      <c r="S1326" s="242">
        <v>0</v>
      </c>
      <c r="T1326" s="243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44" t="s">
        <v>418</v>
      </c>
      <c r="AT1326" s="244" t="s">
        <v>324</v>
      </c>
      <c r="AU1326" s="244" t="s">
        <v>83</v>
      </c>
      <c r="AY1326" s="19" t="s">
        <v>322</v>
      </c>
      <c r="BE1326" s="245">
        <f>IF(N1326="základní",J1326,0)</f>
        <v>0</v>
      </c>
      <c r="BF1326" s="245">
        <f>IF(N1326="snížená",J1326,0)</f>
        <v>0</v>
      </c>
      <c r="BG1326" s="245">
        <f>IF(N1326="zákl. přenesená",J1326,0)</f>
        <v>0</v>
      </c>
      <c r="BH1326" s="245">
        <f>IF(N1326="sníž. přenesená",J1326,0)</f>
        <v>0</v>
      </c>
      <c r="BI1326" s="245">
        <f>IF(N1326="nulová",J1326,0)</f>
        <v>0</v>
      </c>
      <c r="BJ1326" s="19" t="s">
        <v>83</v>
      </c>
      <c r="BK1326" s="245">
        <f>ROUND(I1326*H1326,2)</f>
        <v>0</v>
      </c>
      <c r="BL1326" s="19" t="s">
        <v>418</v>
      </c>
      <c r="BM1326" s="244" t="s">
        <v>1774</v>
      </c>
    </row>
    <row r="1327" spans="1:47" s="2" customFormat="1" ht="12">
      <c r="A1327" s="40"/>
      <c r="B1327" s="41"/>
      <c r="C1327" s="42"/>
      <c r="D1327" s="246" t="s">
        <v>330</v>
      </c>
      <c r="E1327" s="42"/>
      <c r="F1327" s="247" t="s">
        <v>1775</v>
      </c>
      <c r="G1327" s="42"/>
      <c r="H1327" s="42"/>
      <c r="I1327" s="150"/>
      <c r="J1327" s="42"/>
      <c r="K1327" s="42"/>
      <c r="L1327" s="46"/>
      <c r="M1327" s="248"/>
      <c r="N1327" s="249"/>
      <c r="O1327" s="86"/>
      <c r="P1327" s="86"/>
      <c r="Q1327" s="86"/>
      <c r="R1327" s="86"/>
      <c r="S1327" s="86"/>
      <c r="T1327" s="87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T1327" s="19" t="s">
        <v>330</v>
      </c>
      <c r="AU1327" s="19" t="s">
        <v>83</v>
      </c>
    </row>
    <row r="1328" spans="1:51" s="13" customFormat="1" ht="12">
      <c r="A1328" s="13"/>
      <c r="B1328" s="250"/>
      <c r="C1328" s="251"/>
      <c r="D1328" s="246" t="s">
        <v>332</v>
      </c>
      <c r="E1328" s="252" t="s">
        <v>19</v>
      </c>
      <c r="F1328" s="253" t="s">
        <v>223</v>
      </c>
      <c r="G1328" s="251"/>
      <c r="H1328" s="254">
        <v>58.52</v>
      </c>
      <c r="I1328" s="255"/>
      <c r="J1328" s="251"/>
      <c r="K1328" s="251"/>
      <c r="L1328" s="256"/>
      <c r="M1328" s="257"/>
      <c r="N1328" s="258"/>
      <c r="O1328" s="258"/>
      <c r="P1328" s="258"/>
      <c r="Q1328" s="258"/>
      <c r="R1328" s="258"/>
      <c r="S1328" s="258"/>
      <c r="T1328" s="259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60" t="s">
        <v>332</v>
      </c>
      <c r="AU1328" s="260" t="s">
        <v>83</v>
      </c>
      <c r="AV1328" s="13" t="s">
        <v>83</v>
      </c>
      <c r="AW1328" s="13" t="s">
        <v>32</v>
      </c>
      <c r="AX1328" s="13" t="s">
        <v>77</v>
      </c>
      <c r="AY1328" s="260" t="s">
        <v>322</v>
      </c>
    </row>
    <row r="1329" spans="1:65" s="2" customFormat="1" ht="16.5" customHeight="1">
      <c r="A1329" s="40"/>
      <c r="B1329" s="41"/>
      <c r="C1329" s="272" t="s">
        <v>1776</v>
      </c>
      <c r="D1329" s="272" t="s">
        <v>366</v>
      </c>
      <c r="E1329" s="273" t="s">
        <v>1722</v>
      </c>
      <c r="F1329" s="274" t="s">
        <v>1723</v>
      </c>
      <c r="G1329" s="275" t="s">
        <v>131</v>
      </c>
      <c r="H1329" s="276">
        <v>0.756</v>
      </c>
      <c r="I1329" s="277"/>
      <c r="J1329" s="278">
        <f>ROUND(I1329*H1329,2)</f>
        <v>0</v>
      </c>
      <c r="K1329" s="274" t="s">
        <v>327</v>
      </c>
      <c r="L1329" s="279"/>
      <c r="M1329" s="280" t="s">
        <v>19</v>
      </c>
      <c r="N1329" s="281" t="s">
        <v>42</v>
      </c>
      <c r="O1329" s="86"/>
      <c r="P1329" s="242">
        <f>O1329*H1329</f>
        <v>0</v>
      </c>
      <c r="Q1329" s="242">
        <v>0.55</v>
      </c>
      <c r="R1329" s="242">
        <f>Q1329*H1329</f>
        <v>0.41580000000000006</v>
      </c>
      <c r="S1329" s="242">
        <v>0</v>
      </c>
      <c r="T1329" s="243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44" t="s">
        <v>557</v>
      </c>
      <c r="AT1329" s="244" t="s">
        <v>366</v>
      </c>
      <c r="AU1329" s="244" t="s">
        <v>83</v>
      </c>
      <c r="AY1329" s="19" t="s">
        <v>322</v>
      </c>
      <c r="BE1329" s="245">
        <f>IF(N1329="základní",J1329,0)</f>
        <v>0</v>
      </c>
      <c r="BF1329" s="245">
        <f>IF(N1329="snížená",J1329,0)</f>
        <v>0</v>
      </c>
      <c r="BG1329" s="245">
        <f>IF(N1329="zákl. přenesená",J1329,0)</f>
        <v>0</v>
      </c>
      <c r="BH1329" s="245">
        <f>IF(N1329="sníž. přenesená",J1329,0)</f>
        <v>0</v>
      </c>
      <c r="BI1329" s="245">
        <f>IF(N1329="nulová",J1329,0)</f>
        <v>0</v>
      </c>
      <c r="BJ1329" s="19" t="s">
        <v>83</v>
      </c>
      <c r="BK1329" s="245">
        <f>ROUND(I1329*H1329,2)</f>
        <v>0</v>
      </c>
      <c r="BL1329" s="19" t="s">
        <v>418</v>
      </c>
      <c r="BM1329" s="244" t="s">
        <v>1777</v>
      </c>
    </row>
    <row r="1330" spans="1:47" s="2" customFormat="1" ht="12">
      <c r="A1330" s="40"/>
      <c r="B1330" s="41"/>
      <c r="C1330" s="42"/>
      <c r="D1330" s="246" t="s">
        <v>330</v>
      </c>
      <c r="E1330" s="42"/>
      <c r="F1330" s="247" t="s">
        <v>1723</v>
      </c>
      <c r="G1330" s="42"/>
      <c r="H1330" s="42"/>
      <c r="I1330" s="150"/>
      <c r="J1330" s="42"/>
      <c r="K1330" s="42"/>
      <c r="L1330" s="46"/>
      <c r="M1330" s="248"/>
      <c r="N1330" s="249"/>
      <c r="O1330" s="86"/>
      <c r="P1330" s="86"/>
      <c r="Q1330" s="86"/>
      <c r="R1330" s="86"/>
      <c r="S1330" s="86"/>
      <c r="T1330" s="87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T1330" s="19" t="s">
        <v>330</v>
      </c>
      <c r="AU1330" s="19" t="s">
        <v>83</v>
      </c>
    </row>
    <row r="1331" spans="1:51" s="13" customFormat="1" ht="12">
      <c r="A1331" s="13"/>
      <c r="B1331" s="250"/>
      <c r="C1331" s="251"/>
      <c r="D1331" s="246" t="s">
        <v>332</v>
      </c>
      <c r="E1331" s="252" t="s">
        <v>19</v>
      </c>
      <c r="F1331" s="253" t="s">
        <v>1654</v>
      </c>
      <c r="G1331" s="251"/>
      <c r="H1331" s="254">
        <v>0.756</v>
      </c>
      <c r="I1331" s="255"/>
      <c r="J1331" s="251"/>
      <c r="K1331" s="251"/>
      <c r="L1331" s="256"/>
      <c r="M1331" s="257"/>
      <c r="N1331" s="258"/>
      <c r="O1331" s="258"/>
      <c r="P1331" s="258"/>
      <c r="Q1331" s="258"/>
      <c r="R1331" s="258"/>
      <c r="S1331" s="258"/>
      <c r="T1331" s="259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60" t="s">
        <v>332</v>
      </c>
      <c r="AU1331" s="260" t="s">
        <v>83</v>
      </c>
      <c r="AV1331" s="13" t="s">
        <v>83</v>
      </c>
      <c r="AW1331" s="13" t="s">
        <v>32</v>
      </c>
      <c r="AX1331" s="13" t="s">
        <v>77</v>
      </c>
      <c r="AY1331" s="260" t="s">
        <v>322</v>
      </c>
    </row>
    <row r="1332" spans="1:65" s="2" customFormat="1" ht="21.75" customHeight="1">
      <c r="A1332" s="40"/>
      <c r="B1332" s="41"/>
      <c r="C1332" s="233" t="s">
        <v>1778</v>
      </c>
      <c r="D1332" s="233" t="s">
        <v>324</v>
      </c>
      <c r="E1332" s="234" t="s">
        <v>1779</v>
      </c>
      <c r="F1332" s="235" t="s">
        <v>1780</v>
      </c>
      <c r="G1332" s="236" t="s">
        <v>128</v>
      </c>
      <c r="H1332" s="237">
        <v>58.52</v>
      </c>
      <c r="I1332" s="238"/>
      <c r="J1332" s="239">
        <f>ROUND(I1332*H1332,2)</f>
        <v>0</v>
      </c>
      <c r="K1332" s="235" t="s">
        <v>327</v>
      </c>
      <c r="L1332" s="46"/>
      <c r="M1332" s="240" t="s">
        <v>19</v>
      </c>
      <c r="N1332" s="241" t="s">
        <v>42</v>
      </c>
      <c r="O1332" s="86"/>
      <c r="P1332" s="242">
        <f>O1332*H1332</f>
        <v>0</v>
      </c>
      <c r="Q1332" s="242">
        <v>0.0002</v>
      </c>
      <c r="R1332" s="242">
        <f>Q1332*H1332</f>
        <v>0.011704</v>
      </c>
      <c r="S1332" s="242">
        <v>0</v>
      </c>
      <c r="T1332" s="243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44" t="s">
        <v>418</v>
      </c>
      <c r="AT1332" s="244" t="s">
        <v>324</v>
      </c>
      <c r="AU1332" s="244" t="s">
        <v>83</v>
      </c>
      <c r="AY1332" s="19" t="s">
        <v>322</v>
      </c>
      <c r="BE1332" s="245">
        <f>IF(N1332="základní",J1332,0)</f>
        <v>0</v>
      </c>
      <c r="BF1332" s="245">
        <f>IF(N1332="snížená",J1332,0)</f>
        <v>0</v>
      </c>
      <c r="BG1332" s="245">
        <f>IF(N1332="zákl. přenesená",J1332,0)</f>
        <v>0</v>
      </c>
      <c r="BH1332" s="245">
        <f>IF(N1332="sníž. přenesená",J1332,0)</f>
        <v>0</v>
      </c>
      <c r="BI1332" s="245">
        <f>IF(N1332="nulová",J1332,0)</f>
        <v>0</v>
      </c>
      <c r="BJ1332" s="19" t="s">
        <v>83</v>
      </c>
      <c r="BK1332" s="245">
        <f>ROUND(I1332*H1332,2)</f>
        <v>0</v>
      </c>
      <c r="BL1332" s="19" t="s">
        <v>418</v>
      </c>
      <c r="BM1332" s="244" t="s">
        <v>1781</v>
      </c>
    </row>
    <row r="1333" spans="1:47" s="2" customFormat="1" ht="12">
      <c r="A1333" s="40"/>
      <c r="B1333" s="41"/>
      <c r="C1333" s="42"/>
      <c r="D1333" s="246" t="s">
        <v>330</v>
      </c>
      <c r="E1333" s="42"/>
      <c r="F1333" s="247" t="s">
        <v>1782</v>
      </c>
      <c r="G1333" s="42"/>
      <c r="H1333" s="42"/>
      <c r="I1333" s="150"/>
      <c r="J1333" s="42"/>
      <c r="K1333" s="42"/>
      <c r="L1333" s="46"/>
      <c r="M1333" s="248"/>
      <c r="N1333" s="249"/>
      <c r="O1333" s="86"/>
      <c r="P1333" s="86"/>
      <c r="Q1333" s="86"/>
      <c r="R1333" s="86"/>
      <c r="S1333" s="86"/>
      <c r="T1333" s="87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T1333" s="19" t="s">
        <v>330</v>
      </c>
      <c r="AU1333" s="19" t="s">
        <v>83</v>
      </c>
    </row>
    <row r="1334" spans="1:51" s="13" customFormat="1" ht="12">
      <c r="A1334" s="13"/>
      <c r="B1334" s="250"/>
      <c r="C1334" s="251"/>
      <c r="D1334" s="246" t="s">
        <v>332</v>
      </c>
      <c r="E1334" s="252" t="s">
        <v>19</v>
      </c>
      <c r="F1334" s="253" t="s">
        <v>223</v>
      </c>
      <c r="G1334" s="251"/>
      <c r="H1334" s="254">
        <v>58.52</v>
      </c>
      <c r="I1334" s="255"/>
      <c r="J1334" s="251"/>
      <c r="K1334" s="251"/>
      <c r="L1334" s="256"/>
      <c r="M1334" s="257"/>
      <c r="N1334" s="258"/>
      <c r="O1334" s="258"/>
      <c r="P1334" s="258"/>
      <c r="Q1334" s="258"/>
      <c r="R1334" s="258"/>
      <c r="S1334" s="258"/>
      <c r="T1334" s="259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0" t="s">
        <v>332</v>
      </c>
      <c r="AU1334" s="260" t="s">
        <v>83</v>
      </c>
      <c r="AV1334" s="13" t="s">
        <v>83</v>
      </c>
      <c r="AW1334" s="13" t="s">
        <v>32</v>
      </c>
      <c r="AX1334" s="13" t="s">
        <v>77</v>
      </c>
      <c r="AY1334" s="260" t="s">
        <v>322</v>
      </c>
    </row>
    <row r="1335" spans="1:65" s="2" customFormat="1" ht="16.5" customHeight="1">
      <c r="A1335" s="40"/>
      <c r="B1335" s="41"/>
      <c r="C1335" s="233" t="s">
        <v>1783</v>
      </c>
      <c r="D1335" s="233" t="s">
        <v>324</v>
      </c>
      <c r="E1335" s="234" t="s">
        <v>1784</v>
      </c>
      <c r="F1335" s="235" t="s">
        <v>1785</v>
      </c>
      <c r="G1335" s="236" t="s">
        <v>128</v>
      </c>
      <c r="H1335" s="237">
        <v>646.3</v>
      </c>
      <c r="I1335" s="238"/>
      <c r="J1335" s="239">
        <f>ROUND(I1335*H1335,2)</f>
        <v>0</v>
      </c>
      <c r="K1335" s="235" t="s">
        <v>327</v>
      </c>
      <c r="L1335" s="46"/>
      <c r="M1335" s="240" t="s">
        <v>19</v>
      </c>
      <c r="N1335" s="241" t="s">
        <v>42</v>
      </c>
      <c r="O1335" s="86"/>
      <c r="P1335" s="242">
        <f>O1335*H1335</f>
        <v>0</v>
      </c>
      <c r="Q1335" s="242">
        <v>0</v>
      </c>
      <c r="R1335" s="242">
        <f>Q1335*H1335</f>
        <v>0</v>
      </c>
      <c r="S1335" s="242">
        <v>0.014</v>
      </c>
      <c r="T1335" s="243">
        <f>S1335*H1335</f>
        <v>9.0482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44" t="s">
        <v>418</v>
      </c>
      <c r="AT1335" s="244" t="s">
        <v>324</v>
      </c>
      <c r="AU1335" s="244" t="s">
        <v>83</v>
      </c>
      <c r="AY1335" s="19" t="s">
        <v>322</v>
      </c>
      <c r="BE1335" s="245">
        <f>IF(N1335="základní",J1335,0)</f>
        <v>0</v>
      </c>
      <c r="BF1335" s="245">
        <f>IF(N1335="snížená",J1335,0)</f>
        <v>0</v>
      </c>
      <c r="BG1335" s="245">
        <f>IF(N1335="zákl. přenesená",J1335,0)</f>
        <v>0</v>
      </c>
      <c r="BH1335" s="245">
        <f>IF(N1335="sníž. přenesená",J1335,0)</f>
        <v>0</v>
      </c>
      <c r="BI1335" s="245">
        <f>IF(N1335="nulová",J1335,0)</f>
        <v>0</v>
      </c>
      <c r="BJ1335" s="19" t="s">
        <v>83</v>
      </c>
      <c r="BK1335" s="245">
        <f>ROUND(I1335*H1335,2)</f>
        <v>0</v>
      </c>
      <c r="BL1335" s="19" t="s">
        <v>418</v>
      </c>
      <c r="BM1335" s="244" t="s">
        <v>1786</v>
      </c>
    </row>
    <row r="1336" spans="1:47" s="2" customFormat="1" ht="12">
      <c r="A1336" s="40"/>
      <c r="B1336" s="41"/>
      <c r="C1336" s="42"/>
      <c r="D1336" s="246" t="s">
        <v>330</v>
      </c>
      <c r="E1336" s="42"/>
      <c r="F1336" s="247" t="s">
        <v>1787</v>
      </c>
      <c r="G1336" s="42"/>
      <c r="H1336" s="42"/>
      <c r="I1336" s="150"/>
      <c r="J1336" s="42"/>
      <c r="K1336" s="42"/>
      <c r="L1336" s="46"/>
      <c r="M1336" s="248"/>
      <c r="N1336" s="249"/>
      <c r="O1336" s="86"/>
      <c r="P1336" s="86"/>
      <c r="Q1336" s="86"/>
      <c r="R1336" s="86"/>
      <c r="S1336" s="86"/>
      <c r="T1336" s="87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T1336" s="19" t="s">
        <v>330</v>
      </c>
      <c r="AU1336" s="19" t="s">
        <v>83</v>
      </c>
    </row>
    <row r="1337" spans="1:51" s="13" customFormat="1" ht="12">
      <c r="A1337" s="13"/>
      <c r="B1337" s="250"/>
      <c r="C1337" s="251"/>
      <c r="D1337" s="246" t="s">
        <v>332</v>
      </c>
      <c r="E1337" s="252" t="s">
        <v>19</v>
      </c>
      <c r="F1337" s="253" t="s">
        <v>1788</v>
      </c>
      <c r="G1337" s="251"/>
      <c r="H1337" s="254">
        <v>352.2</v>
      </c>
      <c r="I1337" s="255"/>
      <c r="J1337" s="251"/>
      <c r="K1337" s="251"/>
      <c r="L1337" s="256"/>
      <c r="M1337" s="257"/>
      <c r="N1337" s="258"/>
      <c r="O1337" s="258"/>
      <c r="P1337" s="258"/>
      <c r="Q1337" s="258"/>
      <c r="R1337" s="258"/>
      <c r="S1337" s="258"/>
      <c r="T1337" s="259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60" t="s">
        <v>332</v>
      </c>
      <c r="AU1337" s="260" t="s">
        <v>83</v>
      </c>
      <c r="AV1337" s="13" t="s">
        <v>83</v>
      </c>
      <c r="AW1337" s="13" t="s">
        <v>32</v>
      </c>
      <c r="AX1337" s="13" t="s">
        <v>70</v>
      </c>
      <c r="AY1337" s="260" t="s">
        <v>322</v>
      </c>
    </row>
    <row r="1338" spans="1:51" s="13" customFormat="1" ht="12">
      <c r="A1338" s="13"/>
      <c r="B1338" s="250"/>
      <c r="C1338" s="251"/>
      <c r="D1338" s="246" t="s">
        <v>332</v>
      </c>
      <c r="E1338" s="252" t="s">
        <v>19</v>
      </c>
      <c r="F1338" s="253" t="s">
        <v>1789</v>
      </c>
      <c r="G1338" s="251"/>
      <c r="H1338" s="254">
        <v>118</v>
      </c>
      <c r="I1338" s="255"/>
      <c r="J1338" s="251"/>
      <c r="K1338" s="251"/>
      <c r="L1338" s="256"/>
      <c r="M1338" s="257"/>
      <c r="N1338" s="258"/>
      <c r="O1338" s="258"/>
      <c r="P1338" s="258"/>
      <c r="Q1338" s="258"/>
      <c r="R1338" s="258"/>
      <c r="S1338" s="258"/>
      <c r="T1338" s="259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60" t="s">
        <v>332</v>
      </c>
      <c r="AU1338" s="260" t="s">
        <v>83</v>
      </c>
      <c r="AV1338" s="13" t="s">
        <v>83</v>
      </c>
      <c r="AW1338" s="13" t="s">
        <v>32</v>
      </c>
      <c r="AX1338" s="13" t="s">
        <v>70</v>
      </c>
      <c r="AY1338" s="260" t="s">
        <v>322</v>
      </c>
    </row>
    <row r="1339" spans="1:51" s="13" customFormat="1" ht="12">
      <c r="A1339" s="13"/>
      <c r="B1339" s="250"/>
      <c r="C1339" s="251"/>
      <c r="D1339" s="246" t="s">
        <v>332</v>
      </c>
      <c r="E1339" s="252" t="s">
        <v>19</v>
      </c>
      <c r="F1339" s="253" t="s">
        <v>1790</v>
      </c>
      <c r="G1339" s="251"/>
      <c r="H1339" s="254">
        <v>176.1</v>
      </c>
      <c r="I1339" s="255"/>
      <c r="J1339" s="251"/>
      <c r="K1339" s="251"/>
      <c r="L1339" s="256"/>
      <c r="M1339" s="257"/>
      <c r="N1339" s="258"/>
      <c r="O1339" s="258"/>
      <c r="P1339" s="258"/>
      <c r="Q1339" s="258"/>
      <c r="R1339" s="258"/>
      <c r="S1339" s="258"/>
      <c r="T1339" s="25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60" t="s">
        <v>332</v>
      </c>
      <c r="AU1339" s="260" t="s">
        <v>83</v>
      </c>
      <c r="AV1339" s="13" t="s">
        <v>83</v>
      </c>
      <c r="AW1339" s="13" t="s">
        <v>32</v>
      </c>
      <c r="AX1339" s="13" t="s">
        <v>70</v>
      </c>
      <c r="AY1339" s="260" t="s">
        <v>322</v>
      </c>
    </row>
    <row r="1340" spans="1:51" s="14" customFormat="1" ht="12">
      <c r="A1340" s="14"/>
      <c r="B1340" s="261"/>
      <c r="C1340" s="262"/>
      <c r="D1340" s="246" t="s">
        <v>332</v>
      </c>
      <c r="E1340" s="263" t="s">
        <v>286</v>
      </c>
      <c r="F1340" s="264" t="s">
        <v>336</v>
      </c>
      <c r="G1340" s="262"/>
      <c r="H1340" s="265">
        <v>646.3</v>
      </c>
      <c r="I1340" s="266"/>
      <c r="J1340" s="262"/>
      <c r="K1340" s="262"/>
      <c r="L1340" s="267"/>
      <c r="M1340" s="268"/>
      <c r="N1340" s="269"/>
      <c r="O1340" s="269"/>
      <c r="P1340" s="269"/>
      <c r="Q1340" s="269"/>
      <c r="R1340" s="269"/>
      <c r="S1340" s="269"/>
      <c r="T1340" s="27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1" t="s">
        <v>332</v>
      </c>
      <c r="AU1340" s="271" t="s">
        <v>83</v>
      </c>
      <c r="AV1340" s="14" t="s">
        <v>328</v>
      </c>
      <c r="AW1340" s="14" t="s">
        <v>32</v>
      </c>
      <c r="AX1340" s="14" t="s">
        <v>77</v>
      </c>
      <c r="AY1340" s="271" t="s">
        <v>322</v>
      </c>
    </row>
    <row r="1341" spans="1:65" s="2" customFormat="1" ht="21.75" customHeight="1">
      <c r="A1341" s="40"/>
      <c r="B1341" s="41"/>
      <c r="C1341" s="233" t="s">
        <v>1791</v>
      </c>
      <c r="D1341" s="233" t="s">
        <v>324</v>
      </c>
      <c r="E1341" s="234" t="s">
        <v>1792</v>
      </c>
      <c r="F1341" s="235" t="s">
        <v>1793</v>
      </c>
      <c r="G1341" s="236" t="s">
        <v>135</v>
      </c>
      <c r="H1341" s="237">
        <v>678.4</v>
      </c>
      <c r="I1341" s="238"/>
      <c r="J1341" s="239">
        <f>ROUND(I1341*H1341,2)</f>
        <v>0</v>
      </c>
      <c r="K1341" s="235" t="s">
        <v>327</v>
      </c>
      <c r="L1341" s="46"/>
      <c r="M1341" s="240" t="s">
        <v>19</v>
      </c>
      <c r="N1341" s="241" t="s">
        <v>42</v>
      </c>
      <c r="O1341" s="86"/>
      <c r="P1341" s="242">
        <f>O1341*H1341</f>
        <v>0</v>
      </c>
      <c r="Q1341" s="242">
        <v>0</v>
      </c>
      <c r="R1341" s="242">
        <f>Q1341*H1341</f>
        <v>0</v>
      </c>
      <c r="S1341" s="242">
        <v>0.008</v>
      </c>
      <c r="T1341" s="243">
        <f>S1341*H1341</f>
        <v>5.4272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44" t="s">
        <v>418</v>
      </c>
      <c r="AT1341" s="244" t="s">
        <v>324</v>
      </c>
      <c r="AU1341" s="244" t="s">
        <v>83</v>
      </c>
      <c r="AY1341" s="19" t="s">
        <v>322</v>
      </c>
      <c r="BE1341" s="245">
        <f>IF(N1341="základní",J1341,0)</f>
        <v>0</v>
      </c>
      <c r="BF1341" s="245">
        <f>IF(N1341="snížená",J1341,0)</f>
        <v>0</v>
      </c>
      <c r="BG1341" s="245">
        <f>IF(N1341="zákl. přenesená",J1341,0)</f>
        <v>0</v>
      </c>
      <c r="BH1341" s="245">
        <f>IF(N1341="sníž. přenesená",J1341,0)</f>
        <v>0</v>
      </c>
      <c r="BI1341" s="245">
        <f>IF(N1341="nulová",J1341,0)</f>
        <v>0</v>
      </c>
      <c r="BJ1341" s="19" t="s">
        <v>83</v>
      </c>
      <c r="BK1341" s="245">
        <f>ROUND(I1341*H1341,2)</f>
        <v>0</v>
      </c>
      <c r="BL1341" s="19" t="s">
        <v>418</v>
      </c>
      <c r="BM1341" s="244" t="s">
        <v>1794</v>
      </c>
    </row>
    <row r="1342" spans="1:47" s="2" customFormat="1" ht="12">
      <c r="A1342" s="40"/>
      <c r="B1342" s="41"/>
      <c r="C1342" s="42"/>
      <c r="D1342" s="246" t="s">
        <v>330</v>
      </c>
      <c r="E1342" s="42"/>
      <c r="F1342" s="247" t="s">
        <v>1795</v>
      </c>
      <c r="G1342" s="42"/>
      <c r="H1342" s="42"/>
      <c r="I1342" s="150"/>
      <c r="J1342" s="42"/>
      <c r="K1342" s="42"/>
      <c r="L1342" s="46"/>
      <c r="M1342" s="248"/>
      <c r="N1342" s="249"/>
      <c r="O1342" s="86"/>
      <c r="P1342" s="86"/>
      <c r="Q1342" s="86"/>
      <c r="R1342" s="86"/>
      <c r="S1342" s="86"/>
      <c r="T1342" s="87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T1342" s="19" t="s">
        <v>330</v>
      </c>
      <c r="AU1342" s="19" t="s">
        <v>83</v>
      </c>
    </row>
    <row r="1343" spans="1:51" s="13" customFormat="1" ht="12">
      <c r="A1343" s="13"/>
      <c r="B1343" s="250"/>
      <c r="C1343" s="251"/>
      <c r="D1343" s="246" t="s">
        <v>332</v>
      </c>
      <c r="E1343" s="252" t="s">
        <v>19</v>
      </c>
      <c r="F1343" s="253" t="s">
        <v>1796</v>
      </c>
      <c r="G1343" s="251"/>
      <c r="H1343" s="254">
        <v>204.8</v>
      </c>
      <c r="I1343" s="255"/>
      <c r="J1343" s="251"/>
      <c r="K1343" s="251"/>
      <c r="L1343" s="256"/>
      <c r="M1343" s="257"/>
      <c r="N1343" s="258"/>
      <c r="O1343" s="258"/>
      <c r="P1343" s="258"/>
      <c r="Q1343" s="258"/>
      <c r="R1343" s="258"/>
      <c r="S1343" s="258"/>
      <c r="T1343" s="259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0" t="s">
        <v>332</v>
      </c>
      <c r="AU1343" s="260" t="s">
        <v>83</v>
      </c>
      <c r="AV1343" s="13" t="s">
        <v>83</v>
      </c>
      <c r="AW1343" s="13" t="s">
        <v>32</v>
      </c>
      <c r="AX1343" s="13" t="s">
        <v>70</v>
      </c>
      <c r="AY1343" s="260" t="s">
        <v>322</v>
      </c>
    </row>
    <row r="1344" spans="1:51" s="13" customFormat="1" ht="12">
      <c r="A1344" s="13"/>
      <c r="B1344" s="250"/>
      <c r="C1344" s="251"/>
      <c r="D1344" s="246" t="s">
        <v>332</v>
      </c>
      <c r="E1344" s="252" t="s">
        <v>19</v>
      </c>
      <c r="F1344" s="253" t="s">
        <v>1797</v>
      </c>
      <c r="G1344" s="251"/>
      <c r="H1344" s="254">
        <v>236.8</v>
      </c>
      <c r="I1344" s="255"/>
      <c r="J1344" s="251"/>
      <c r="K1344" s="251"/>
      <c r="L1344" s="256"/>
      <c r="M1344" s="257"/>
      <c r="N1344" s="258"/>
      <c r="O1344" s="258"/>
      <c r="P1344" s="258"/>
      <c r="Q1344" s="258"/>
      <c r="R1344" s="258"/>
      <c r="S1344" s="258"/>
      <c r="T1344" s="259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60" t="s">
        <v>332</v>
      </c>
      <c r="AU1344" s="260" t="s">
        <v>83</v>
      </c>
      <c r="AV1344" s="13" t="s">
        <v>83</v>
      </c>
      <c r="AW1344" s="13" t="s">
        <v>32</v>
      </c>
      <c r="AX1344" s="13" t="s">
        <v>70</v>
      </c>
      <c r="AY1344" s="260" t="s">
        <v>322</v>
      </c>
    </row>
    <row r="1345" spans="1:51" s="13" customFormat="1" ht="12">
      <c r="A1345" s="13"/>
      <c r="B1345" s="250"/>
      <c r="C1345" s="251"/>
      <c r="D1345" s="246" t="s">
        <v>332</v>
      </c>
      <c r="E1345" s="252" t="s">
        <v>19</v>
      </c>
      <c r="F1345" s="253" t="s">
        <v>1798</v>
      </c>
      <c r="G1345" s="251"/>
      <c r="H1345" s="254">
        <v>236.8</v>
      </c>
      <c r="I1345" s="255"/>
      <c r="J1345" s="251"/>
      <c r="K1345" s="251"/>
      <c r="L1345" s="256"/>
      <c r="M1345" s="257"/>
      <c r="N1345" s="258"/>
      <c r="O1345" s="258"/>
      <c r="P1345" s="258"/>
      <c r="Q1345" s="258"/>
      <c r="R1345" s="258"/>
      <c r="S1345" s="258"/>
      <c r="T1345" s="259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60" t="s">
        <v>332</v>
      </c>
      <c r="AU1345" s="260" t="s">
        <v>83</v>
      </c>
      <c r="AV1345" s="13" t="s">
        <v>83</v>
      </c>
      <c r="AW1345" s="13" t="s">
        <v>32</v>
      </c>
      <c r="AX1345" s="13" t="s">
        <v>70</v>
      </c>
      <c r="AY1345" s="260" t="s">
        <v>322</v>
      </c>
    </row>
    <row r="1346" spans="1:51" s="14" customFormat="1" ht="12">
      <c r="A1346" s="14"/>
      <c r="B1346" s="261"/>
      <c r="C1346" s="262"/>
      <c r="D1346" s="246" t="s">
        <v>332</v>
      </c>
      <c r="E1346" s="263" t="s">
        <v>265</v>
      </c>
      <c r="F1346" s="264" t="s">
        <v>336</v>
      </c>
      <c r="G1346" s="262"/>
      <c r="H1346" s="265">
        <v>678.4</v>
      </c>
      <c r="I1346" s="266"/>
      <c r="J1346" s="262"/>
      <c r="K1346" s="262"/>
      <c r="L1346" s="267"/>
      <c r="M1346" s="268"/>
      <c r="N1346" s="269"/>
      <c r="O1346" s="269"/>
      <c r="P1346" s="269"/>
      <c r="Q1346" s="269"/>
      <c r="R1346" s="269"/>
      <c r="S1346" s="269"/>
      <c r="T1346" s="270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1" t="s">
        <v>332</v>
      </c>
      <c r="AU1346" s="271" t="s">
        <v>83</v>
      </c>
      <c r="AV1346" s="14" t="s">
        <v>328</v>
      </c>
      <c r="AW1346" s="14" t="s">
        <v>32</v>
      </c>
      <c r="AX1346" s="14" t="s">
        <v>77</v>
      </c>
      <c r="AY1346" s="271" t="s">
        <v>322</v>
      </c>
    </row>
    <row r="1347" spans="1:65" s="2" customFormat="1" ht="21.75" customHeight="1">
      <c r="A1347" s="40"/>
      <c r="B1347" s="41"/>
      <c r="C1347" s="233" t="s">
        <v>1799</v>
      </c>
      <c r="D1347" s="233" t="s">
        <v>324</v>
      </c>
      <c r="E1347" s="234" t="s">
        <v>1800</v>
      </c>
      <c r="F1347" s="235" t="s">
        <v>1801</v>
      </c>
      <c r="G1347" s="236" t="s">
        <v>135</v>
      </c>
      <c r="H1347" s="237">
        <v>315.1</v>
      </c>
      <c r="I1347" s="238"/>
      <c r="J1347" s="239">
        <f>ROUND(I1347*H1347,2)</f>
        <v>0</v>
      </c>
      <c r="K1347" s="235" t="s">
        <v>327</v>
      </c>
      <c r="L1347" s="46"/>
      <c r="M1347" s="240" t="s">
        <v>19</v>
      </c>
      <c r="N1347" s="241" t="s">
        <v>42</v>
      </c>
      <c r="O1347" s="86"/>
      <c r="P1347" s="242">
        <f>O1347*H1347</f>
        <v>0</v>
      </c>
      <c r="Q1347" s="242">
        <v>0</v>
      </c>
      <c r="R1347" s="242">
        <f>Q1347*H1347</f>
        <v>0</v>
      </c>
      <c r="S1347" s="242">
        <v>0.033</v>
      </c>
      <c r="T1347" s="243">
        <f>S1347*H1347</f>
        <v>10.3983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44" t="s">
        <v>418</v>
      </c>
      <c r="AT1347" s="244" t="s">
        <v>324</v>
      </c>
      <c r="AU1347" s="244" t="s">
        <v>83</v>
      </c>
      <c r="AY1347" s="19" t="s">
        <v>322</v>
      </c>
      <c r="BE1347" s="245">
        <f>IF(N1347="základní",J1347,0)</f>
        <v>0</v>
      </c>
      <c r="BF1347" s="245">
        <f>IF(N1347="snížená",J1347,0)</f>
        <v>0</v>
      </c>
      <c r="BG1347" s="245">
        <f>IF(N1347="zákl. přenesená",J1347,0)</f>
        <v>0</v>
      </c>
      <c r="BH1347" s="245">
        <f>IF(N1347="sníž. přenesená",J1347,0)</f>
        <v>0</v>
      </c>
      <c r="BI1347" s="245">
        <f>IF(N1347="nulová",J1347,0)</f>
        <v>0</v>
      </c>
      <c r="BJ1347" s="19" t="s">
        <v>83</v>
      </c>
      <c r="BK1347" s="245">
        <f>ROUND(I1347*H1347,2)</f>
        <v>0</v>
      </c>
      <c r="BL1347" s="19" t="s">
        <v>418</v>
      </c>
      <c r="BM1347" s="244" t="s">
        <v>1802</v>
      </c>
    </row>
    <row r="1348" spans="1:47" s="2" customFormat="1" ht="12">
      <c r="A1348" s="40"/>
      <c r="B1348" s="41"/>
      <c r="C1348" s="42"/>
      <c r="D1348" s="246" t="s">
        <v>330</v>
      </c>
      <c r="E1348" s="42"/>
      <c r="F1348" s="247" t="s">
        <v>1803</v>
      </c>
      <c r="G1348" s="42"/>
      <c r="H1348" s="42"/>
      <c r="I1348" s="150"/>
      <c r="J1348" s="42"/>
      <c r="K1348" s="42"/>
      <c r="L1348" s="46"/>
      <c r="M1348" s="248"/>
      <c r="N1348" s="249"/>
      <c r="O1348" s="86"/>
      <c r="P1348" s="86"/>
      <c r="Q1348" s="86"/>
      <c r="R1348" s="86"/>
      <c r="S1348" s="86"/>
      <c r="T1348" s="87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T1348" s="19" t="s">
        <v>330</v>
      </c>
      <c r="AU1348" s="19" t="s">
        <v>83</v>
      </c>
    </row>
    <row r="1349" spans="1:51" s="13" customFormat="1" ht="12">
      <c r="A1349" s="13"/>
      <c r="B1349" s="250"/>
      <c r="C1349" s="251"/>
      <c r="D1349" s="246" t="s">
        <v>332</v>
      </c>
      <c r="E1349" s="252" t="s">
        <v>19</v>
      </c>
      <c r="F1349" s="253" t="s">
        <v>1804</v>
      </c>
      <c r="G1349" s="251"/>
      <c r="H1349" s="254">
        <v>176.1</v>
      </c>
      <c r="I1349" s="255"/>
      <c r="J1349" s="251"/>
      <c r="K1349" s="251"/>
      <c r="L1349" s="256"/>
      <c r="M1349" s="257"/>
      <c r="N1349" s="258"/>
      <c r="O1349" s="258"/>
      <c r="P1349" s="258"/>
      <c r="Q1349" s="258"/>
      <c r="R1349" s="258"/>
      <c r="S1349" s="258"/>
      <c r="T1349" s="259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60" t="s">
        <v>332</v>
      </c>
      <c r="AU1349" s="260" t="s">
        <v>83</v>
      </c>
      <c r="AV1349" s="13" t="s">
        <v>83</v>
      </c>
      <c r="AW1349" s="13" t="s">
        <v>32</v>
      </c>
      <c r="AX1349" s="13" t="s">
        <v>70</v>
      </c>
      <c r="AY1349" s="260" t="s">
        <v>322</v>
      </c>
    </row>
    <row r="1350" spans="1:51" s="13" customFormat="1" ht="12">
      <c r="A1350" s="13"/>
      <c r="B1350" s="250"/>
      <c r="C1350" s="251"/>
      <c r="D1350" s="246" t="s">
        <v>332</v>
      </c>
      <c r="E1350" s="252" t="s">
        <v>19</v>
      </c>
      <c r="F1350" s="253" t="s">
        <v>1805</v>
      </c>
      <c r="G1350" s="251"/>
      <c r="H1350" s="254">
        <v>139</v>
      </c>
      <c r="I1350" s="255"/>
      <c r="J1350" s="251"/>
      <c r="K1350" s="251"/>
      <c r="L1350" s="256"/>
      <c r="M1350" s="257"/>
      <c r="N1350" s="258"/>
      <c r="O1350" s="258"/>
      <c r="P1350" s="258"/>
      <c r="Q1350" s="258"/>
      <c r="R1350" s="258"/>
      <c r="S1350" s="258"/>
      <c r="T1350" s="259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60" t="s">
        <v>332</v>
      </c>
      <c r="AU1350" s="260" t="s">
        <v>83</v>
      </c>
      <c r="AV1350" s="13" t="s">
        <v>83</v>
      </c>
      <c r="AW1350" s="13" t="s">
        <v>32</v>
      </c>
      <c r="AX1350" s="13" t="s">
        <v>70</v>
      </c>
      <c r="AY1350" s="260" t="s">
        <v>322</v>
      </c>
    </row>
    <row r="1351" spans="1:51" s="14" customFormat="1" ht="12">
      <c r="A1351" s="14"/>
      <c r="B1351" s="261"/>
      <c r="C1351" s="262"/>
      <c r="D1351" s="246" t="s">
        <v>332</v>
      </c>
      <c r="E1351" s="263" t="s">
        <v>268</v>
      </c>
      <c r="F1351" s="264" t="s">
        <v>336</v>
      </c>
      <c r="G1351" s="262"/>
      <c r="H1351" s="265">
        <v>315.1</v>
      </c>
      <c r="I1351" s="266"/>
      <c r="J1351" s="262"/>
      <c r="K1351" s="262"/>
      <c r="L1351" s="267"/>
      <c r="M1351" s="268"/>
      <c r="N1351" s="269"/>
      <c r="O1351" s="269"/>
      <c r="P1351" s="269"/>
      <c r="Q1351" s="269"/>
      <c r="R1351" s="269"/>
      <c r="S1351" s="269"/>
      <c r="T1351" s="270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1" t="s">
        <v>332</v>
      </c>
      <c r="AU1351" s="271" t="s">
        <v>83</v>
      </c>
      <c r="AV1351" s="14" t="s">
        <v>328</v>
      </c>
      <c r="AW1351" s="14" t="s">
        <v>32</v>
      </c>
      <c r="AX1351" s="14" t="s">
        <v>77</v>
      </c>
      <c r="AY1351" s="271" t="s">
        <v>322</v>
      </c>
    </row>
    <row r="1352" spans="1:65" s="2" customFormat="1" ht="21.75" customHeight="1">
      <c r="A1352" s="40"/>
      <c r="B1352" s="41"/>
      <c r="C1352" s="233" t="s">
        <v>1806</v>
      </c>
      <c r="D1352" s="233" t="s">
        <v>324</v>
      </c>
      <c r="E1352" s="234" t="s">
        <v>1807</v>
      </c>
      <c r="F1352" s="235" t="s">
        <v>1808</v>
      </c>
      <c r="G1352" s="236" t="s">
        <v>135</v>
      </c>
      <c r="H1352" s="237">
        <v>150</v>
      </c>
      <c r="I1352" s="238"/>
      <c r="J1352" s="239">
        <f>ROUND(I1352*H1352,2)</f>
        <v>0</v>
      </c>
      <c r="K1352" s="235" t="s">
        <v>327</v>
      </c>
      <c r="L1352" s="46"/>
      <c r="M1352" s="240" t="s">
        <v>19</v>
      </c>
      <c r="N1352" s="241" t="s">
        <v>42</v>
      </c>
      <c r="O1352" s="86"/>
      <c r="P1352" s="242">
        <f>O1352*H1352</f>
        <v>0</v>
      </c>
      <c r="Q1352" s="242">
        <v>0</v>
      </c>
      <c r="R1352" s="242">
        <f>Q1352*H1352</f>
        <v>0</v>
      </c>
      <c r="S1352" s="242">
        <v>0.045</v>
      </c>
      <c r="T1352" s="243">
        <f>S1352*H1352</f>
        <v>6.75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44" t="s">
        <v>418</v>
      </c>
      <c r="AT1352" s="244" t="s">
        <v>324</v>
      </c>
      <c r="AU1352" s="244" t="s">
        <v>83</v>
      </c>
      <c r="AY1352" s="19" t="s">
        <v>322</v>
      </c>
      <c r="BE1352" s="245">
        <f>IF(N1352="základní",J1352,0)</f>
        <v>0</v>
      </c>
      <c r="BF1352" s="245">
        <f>IF(N1352="snížená",J1352,0)</f>
        <v>0</v>
      </c>
      <c r="BG1352" s="245">
        <f>IF(N1352="zákl. přenesená",J1352,0)</f>
        <v>0</v>
      </c>
      <c r="BH1352" s="245">
        <f>IF(N1352="sníž. přenesená",J1352,0)</f>
        <v>0</v>
      </c>
      <c r="BI1352" s="245">
        <f>IF(N1352="nulová",J1352,0)</f>
        <v>0</v>
      </c>
      <c r="BJ1352" s="19" t="s">
        <v>83</v>
      </c>
      <c r="BK1352" s="245">
        <f>ROUND(I1352*H1352,2)</f>
        <v>0</v>
      </c>
      <c r="BL1352" s="19" t="s">
        <v>418</v>
      </c>
      <c r="BM1352" s="244" t="s">
        <v>1809</v>
      </c>
    </row>
    <row r="1353" spans="1:47" s="2" customFormat="1" ht="12">
      <c r="A1353" s="40"/>
      <c r="B1353" s="41"/>
      <c r="C1353" s="42"/>
      <c r="D1353" s="246" t="s">
        <v>330</v>
      </c>
      <c r="E1353" s="42"/>
      <c r="F1353" s="247" t="s">
        <v>1810</v>
      </c>
      <c r="G1353" s="42"/>
      <c r="H1353" s="42"/>
      <c r="I1353" s="150"/>
      <c r="J1353" s="42"/>
      <c r="K1353" s="42"/>
      <c r="L1353" s="46"/>
      <c r="M1353" s="248"/>
      <c r="N1353" s="249"/>
      <c r="O1353" s="86"/>
      <c r="P1353" s="86"/>
      <c r="Q1353" s="86"/>
      <c r="R1353" s="86"/>
      <c r="S1353" s="86"/>
      <c r="T1353" s="87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T1353" s="19" t="s">
        <v>330</v>
      </c>
      <c r="AU1353" s="19" t="s">
        <v>83</v>
      </c>
    </row>
    <row r="1354" spans="1:51" s="13" customFormat="1" ht="12">
      <c r="A1354" s="13"/>
      <c r="B1354" s="250"/>
      <c r="C1354" s="251"/>
      <c r="D1354" s="246" t="s">
        <v>332</v>
      </c>
      <c r="E1354" s="252" t="s">
        <v>19</v>
      </c>
      <c r="F1354" s="253" t="s">
        <v>1811</v>
      </c>
      <c r="G1354" s="251"/>
      <c r="H1354" s="254">
        <v>150</v>
      </c>
      <c r="I1354" s="255"/>
      <c r="J1354" s="251"/>
      <c r="K1354" s="251"/>
      <c r="L1354" s="256"/>
      <c r="M1354" s="257"/>
      <c r="N1354" s="258"/>
      <c r="O1354" s="258"/>
      <c r="P1354" s="258"/>
      <c r="Q1354" s="258"/>
      <c r="R1354" s="258"/>
      <c r="S1354" s="258"/>
      <c r="T1354" s="259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60" t="s">
        <v>332</v>
      </c>
      <c r="AU1354" s="260" t="s">
        <v>83</v>
      </c>
      <c r="AV1354" s="13" t="s">
        <v>83</v>
      </c>
      <c r="AW1354" s="13" t="s">
        <v>32</v>
      </c>
      <c r="AX1354" s="13" t="s">
        <v>70</v>
      </c>
      <c r="AY1354" s="260" t="s">
        <v>322</v>
      </c>
    </row>
    <row r="1355" spans="1:51" s="14" customFormat="1" ht="12">
      <c r="A1355" s="14"/>
      <c r="B1355" s="261"/>
      <c r="C1355" s="262"/>
      <c r="D1355" s="246" t="s">
        <v>332</v>
      </c>
      <c r="E1355" s="263" t="s">
        <v>271</v>
      </c>
      <c r="F1355" s="264" t="s">
        <v>336</v>
      </c>
      <c r="G1355" s="262"/>
      <c r="H1355" s="265">
        <v>150</v>
      </c>
      <c r="I1355" s="266"/>
      <c r="J1355" s="262"/>
      <c r="K1355" s="262"/>
      <c r="L1355" s="267"/>
      <c r="M1355" s="268"/>
      <c r="N1355" s="269"/>
      <c r="O1355" s="269"/>
      <c r="P1355" s="269"/>
      <c r="Q1355" s="269"/>
      <c r="R1355" s="269"/>
      <c r="S1355" s="269"/>
      <c r="T1355" s="27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1" t="s">
        <v>332</v>
      </c>
      <c r="AU1355" s="271" t="s">
        <v>83</v>
      </c>
      <c r="AV1355" s="14" t="s">
        <v>328</v>
      </c>
      <c r="AW1355" s="14" t="s">
        <v>32</v>
      </c>
      <c r="AX1355" s="14" t="s">
        <v>77</v>
      </c>
      <c r="AY1355" s="271" t="s">
        <v>322</v>
      </c>
    </row>
    <row r="1356" spans="1:65" s="2" customFormat="1" ht="21.75" customHeight="1">
      <c r="A1356" s="40"/>
      <c r="B1356" s="41"/>
      <c r="C1356" s="233" t="s">
        <v>1812</v>
      </c>
      <c r="D1356" s="233" t="s">
        <v>324</v>
      </c>
      <c r="E1356" s="234" t="s">
        <v>1813</v>
      </c>
      <c r="F1356" s="235" t="s">
        <v>1814</v>
      </c>
      <c r="G1356" s="236" t="s">
        <v>750</v>
      </c>
      <c r="H1356" s="237">
        <v>2</v>
      </c>
      <c r="I1356" s="238"/>
      <c r="J1356" s="239">
        <f>ROUND(I1356*H1356,2)</f>
        <v>0</v>
      </c>
      <c r="K1356" s="235" t="s">
        <v>532</v>
      </c>
      <c r="L1356" s="46"/>
      <c r="M1356" s="240" t="s">
        <v>19</v>
      </c>
      <c r="N1356" s="241" t="s">
        <v>42</v>
      </c>
      <c r="O1356" s="86"/>
      <c r="P1356" s="242">
        <f>O1356*H1356</f>
        <v>0</v>
      </c>
      <c r="Q1356" s="242">
        <v>0.15</v>
      </c>
      <c r="R1356" s="242">
        <f>Q1356*H1356</f>
        <v>0.3</v>
      </c>
      <c r="S1356" s="242">
        <v>0</v>
      </c>
      <c r="T1356" s="243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44" t="s">
        <v>418</v>
      </c>
      <c r="AT1356" s="244" t="s">
        <v>324</v>
      </c>
      <c r="AU1356" s="244" t="s">
        <v>83</v>
      </c>
      <c r="AY1356" s="19" t="s">
        <v>322</v>
      </c>
      <c r="BE1356" s="245">
        <f>IF(N1356="základní",J1356,0)</f>
        <v>0</v>
      </c>
      <c r="BF1356" s="245">
        <f>IF(N1356="snížená",J1356,0)</f>
        <v>0</v>
      </c>
      <c r="BG1356" s="245">
        <f>IF(N1356="zákl. přenesená",J1356,0)</f>
        <v>0</v>
      </c>
      <c r="BH1356" s="245">
        <f>IF(N1356="sníž. přenesená",J1356,0)</f>
        <v>0</v>
      </c>
      <c r="BI1356" s="245">
        <f>IF(N1356="nulová",J1356,0)</f>
        <v>0</v>
      </c>
      <c r="BJ1356" s="19" t="s">
        <v>83</v>
      </c>
      <c r="BK1356" s="245">
        <f>ROUND(I1356*H1356,2)</f>
        <v>0</v>
      </c>
      <c r="BL1356" s="19" t="s">
        <v>418</v>
      </c>
      <c r="BM1356" s="244" t="s">
        <v>1815</v>
      </c>
    </row>
    <row r="1357" spans="1:47" s="2" customFormat="1" ht="12">
      <c r="A1357" s="40"/>
      <c r="B1357" s="41"/>
      <c r="C1357" s="42"/>
      <c r="D1357" s="246" t="s">
        <v>330</v>
      </c>
      <c r="E1357" s="42"/>
      <c r="F1357" s="247" t="s">
        <v>1814</v>
      </c>
      <c r="G1357" s="42"/>
      <c r="H1357" s="42"/>
      <c r="I1357" s="150"/>
      <c r="J1357" s="42"/>
      <c r="K1357" s="42"/>
      <c r="L1357" s="46"/>
      <c r="M1357" s="248"/>
      <c r="N1357" s="249"/>
      <c r="O1357" s="86"/>
      <c r="P1357" s="86"/>
      <c r="Q1357" s="86"/>
      <c r="R1357" s="86"/>
      <c r="S1357" s="86"/>
      <c r="T1357" s="87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T1357" s="19" t="s">
        <v>330</v>
      </c>
      <c r="AU1357" s="19" t="s">
        <v>83</v>
      </c>
    </row>
    <row r="1358" spans="1:65" s="2" customFormat="1" ht="21.75" customHeight="1">
      <c r="A1358" s="40"/>
      <c r="B1358" s="41"/>
      <c r="C1358" s="233" t="s">
        <v>1816</v>
      </c>
      <c r="D1358" s="233" t="s">
        <v>324</v>
      </c>
      <c r="E1358" s="234" t="s">
        <v>1817</v>
      </c>
      <c r="F1358" s="235" t="s">
        <v>1818</v>
      </c>
      <c r="G1358" s="236" t="s">
        <v>750</v>
      </c>
      <c r="H1358" s="237">
        <v>1</v>
      </c>
      <c r="I1358" s="238"/>
      <c r="J1358" s="239">
        <f>ROUND(I1358*H1358,2)</f>
        <v>0</v>
      </c>
      <c r="K1358" s="235" t="s">
        <v>532</v>
      </c>
      <c r="L1358" s="46"/>
      <c r="M1358" s="240" t="s">
        <v>19</v>
      </c>
      <c r="N1358" s="241" t="s">
        <v>42</v>
      </c>
      <c r="O1358" s="86"/>
      <c r="P1358" s="242">
        <f>O1358*H1358</f>
        <v>0</v>
      </c>
      <c r="Q1358" s="242">
        <v>0.15</v>
      </c>
      <c r="R1358" s="242">
        <f>Q1358*H1358</f>
        <v>0.15</v>
      </c>
      <c r="S1358" s="242">
        <v>0</v>
      </c>
      <c r="T1358" s="243">
        <f>S1358*H1358</f>
        <v>0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44" t="s">
        <v>418</v>
      </c>
      <c r="AT1358" s="244" t="s">
        <v>324</v>
      </c>
      <c r="AU1358" s="244" t="s">
        <v>83</v>
      </c>
      <c r="AY1358" s="19" t="s">
        <v>322</v>
      </c>
      <c r="BE1358" s="245">
        <f>IF(N1358="základní",J1358,0)</f>
        <v>0</v>
      </c>
      <c r="BF1358" s="245">
        <f>IF(N1358="snížená",J1358,0)</f>
        <v>0</v>
      </c>
      <c r="BG1358" s="245">
        <f>IF(N1358="zákl. přenesená",J1358,0)</f>
        <v>0</v>
      </c>
      <c r="BH1358" s="245">
        <f>IF(N1358="sníž. přenesená",J1358,0)</f>
        <v>0</v>
      </c>
      <c r="BI1358" s="245">
        <f>IF(N1358="nulová",J1358,0)</f>
        <v>0</v>
      </c>
      <c r="BJ1358" s="19" t="s">
        <v>83</v>
      </c>
      <c r="BK1358" s="245">
        <f>ROUND(I1358*H1358,2)</f>
        <v>0</v>
      </c>
      <c r="BL1358" s="19" t="s">
        <v>418</v>
      </c>
      <c r="BM1358" s="244" t="s">
        <v>1819</v>
      </c>
    </row>
    <row r="1359" spans="1:47" s="2" customFormat="1" ht="12">
      <c r="A1359" s="40"/>
      <c r="B1359" s="41"/>
      <c r="C1359" s="42"/>
      <c r="D1359" s="246" t="s">
        <v>330</v>
      </c>
      <c r="E1359" s="42"/>
      <c r="F1359" s="247" t="s">
        <v>1818</v>
      </c>
      <c r="G1359" s="42"/>
      <c r="H1359" s="42"/>
      <c r="I1359" s="150"/>
      <c r="J1359" s="42"/>
      <c r="K1359" s="42"/>
      <c r="L1359" s="46"/>
      <c r="M1359" s="248"/>
      <c r="N1359" s="249"/>
      <c r="O1359" s="86"/>
      <c r="P1359" s="86"/>
      <c r="Q1359" s="86"/>
      <c r="R1359" s="86"/>
      <c r="S1359" s="86"/>
      <c r="T1359" s="87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T1359" s="19" t="s">
        <v>330</v>
      </c>
      <c r="AU1359" s="19" t="s">
        <v>83</v>
      </c>
    </row>
    <row r="1360" spans="1:65" s="2" customFormat="1" ht="21.75" customHeight="1">
      <c r="A1360" s="40"/>
      <c r="B1360" s="41"/>
      <c r="C1360" s="233" t="s">
        <v>1820</v>
      </c>
      <c r="D1360" s="233" t="s">
        <v>324</v>
      </c>
      <c r="E1360" s="234" t="s">
        <v>1821</v>
      </c>
      <c r="F1360" s="235" t="s">
        <v>1822</v>
      </c>
      <c r="G1360" s="236" t="s">
        <v>750</v>
      </c>
      <c r="H1360" s="237">
        <v>5</v>
      </c>
      <c r="I1360" s="238"/>
      <c r="J1360" s="239">
        <f>ROUND(I1360*H1360,2)</f>
        <v>0</v>
      </c>
      <c r="K1360" s="235" t="s">
        <v>532</v>
      </c>
      <c r="L1360" s="46"/>
      <c r="M1360" s="240" t="s">
        <v>19</v>
      </c>
      <c r="N1360" s="241" t="s">
        <v>42</v>
      </c>
      <c r="O1360" s="86"/>
      <c r="P1360" s="242">
        <f>O1360*H1360</f>
        <v>0</v>
      </c>
      <c r="Q1360" s="242">
        <v>0.2</v>
      </c>
      <c r="R1360" s="242">
        <f>Q1360*H1360</f>
        <v>1</v>
      </c>
      <c r="S1360" s="242">
        <v>0</v>
      </c>
      <c r="T1360" s="243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44" t="s">
        <v>418</v>
      </c>
      <c r="AT1360" s="244" t="s">
        <v>324</v>
      </c>
      <c r="AU1360" s="244" t="s">
        <v>83</v>
      </c>
      <c r="AY1360" s="19" t="s">
        <v>322</v>
      </c>
      <c r="BE1360" s="245">
        <f>IF(N1360="základní",J1360,0)</f>
        <v>0</v>
      </c>
      <c r="BF1360" s="245">
        <f>IF(N1360="snížená",J1360,0)</f>
        <v>0</v>
      </c>
      <c r="BG1360" s="245">
        <f>IF(N1360="zákl. přenesená",J1360,0)</f>
        <v>0</v>
      </c>
      <c r="BH1360" s="245">
        <f>IF(N1360="sníž. přenesená",J1360,0)</f>
        <v>0</v>
      </c>
      <c r="BI1360" s="245">
        <f>IF(N1360="nulová",J1360,0)</f>
        <v>0</v>
      </c>
      <c r="BJ1360" s="19" t="s">
        <v>83</v>
      </c>
      <c r="BK1360" s="245">
        <f>ROUND(I1360*H1360,2)</f>
        <v>0</v>
      </c>
      <c r="BL1360" s="19" t="s">
        <v>418</v>
      </c>
      <c r="BM1360" s="244" t="s">
        <v>1823</v>
      </c>
    </row>
    <row r="1361" spans="1:47" s="2" customFormat="1" ht="12">
      <c r="A1361" s="40"/>
      <c r="B1361" s="41"/>
      <c r="C1361" s="42"/>
      <c r="D1361" s="246" t="s">
        <v>330</v>
      </c>
      <c r="E1361" s="42"/>
      <c r="F1361" s="247" t="s">
        <v>1822</v>
      </c>
      <c r="G1361" s="42"/>
      <c r="H1361" s="42"/>
      <c r="I1361" s="150"/>
      <c r="J1361" s="42"/>
      <c r="K1361" s="42"/>
      <c r="L1361" s="46"/>
      <c r="M1361" s="248"/>
      <c r="N1361" s="249"/>
      <c r="O1361" s="86"/>
      <c r="P1361" s="86"/>
      <c r="Q1361" s="86"/>
      <c r="R1361" s="86"/>
      <c r="S1361" s="86"/>
      <c r="T1361" s="87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T1361" s="19" t="s">
        <v>330</v>
      </c>
      <c r="AU1361" s="19" t="s">
        <v>83</v>
      </c>
    </row>
    <row r="1362" spans="1:65" s="2" customFormat="1" ht="21.75" customHeight="1">
      <c r="A1362" s="40"/>
      <c r="B1362" s="41"/>
      <c r="C1362" s="233" t="s">
        <v>1824</v>
      </c>
      <c r="D1362" s="233" t="s">
        <v>324</v>
      </c>
      <c r="E1362" s="234" t="s">
        <v>1825</v>
      </c>
      <c r="F1362" s="235" t="s">
        <v>1826</v>
      </c>
      <c r="G1362" s="236" t="s">
        <v>160</v>
      </c>
      <c r="H1362" s="237">
        <v>10.857</v>
      </c>
      <c r="I1362" s="238"/>
      <c r="J1362" s="239">
        <f>ROUND(I1362*H1362,2)</f>
        <v>0</v>
      </c>
      <c r="K1362" s="235" t="s">
        <v>327</v>
      </c>
      <c r="L1362" s="46"/>
      <c r="M1362" s="240" t="s">
        <v>19</v>
      </c>
      <c r="N1362" s="241" t="s">
        <v>42</v>
      </c>
      <c r="O1362" s="86"/>
      <c r="P1362" s="242">
        <f>O1362*H1362</f>
        <v>0</v>
      </c>
      <c r="Q1362" s="242">
        <v>0</v>
      </c>
      <c r="R1362" s="242">
        <f>Q1362*H1362</f>
        <v>0</v>
      </c>
      <c r="S1362" s="242">
        <v>0</v>
      </c>
      <c r="T1362" s="243">
        <f>S1362*H1362</f>
        <v>0</v>
      </c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R1362" s="244" t="s">
        <v>418</v>
      </c>
      <c r="AT1362" s="244" t="s">
        <v>324</v>
      </c>
      <c r="AU1362" s="244" t="s">
        <v>83</v>
      </c>
      <c r="AY1362" s="19" t="s">
        <v>322</v>
      </c>
      <c r="BE1362" s="245">
        <f>IF(N1362="základní",J1362,0)</f>
        <v>0</v>
      </c>
      <c r="BF1362" s="245">
        <f>IF(N1362="snížená",J1362,0)</f>
        <v>0</v>
      </c>
      <c r="BG1362" s="245">
        <f>IF(N1362="zákl. přenesená",J1362,0)</f>
        <v>0</v>
      </c>
      <c r="BH1362" s="245">
        <f>IF(N1362="sníž. přenesená",J1362,0)</f>
        <v>0</v>
      </c>
      <c r="BI1362" s="245">
        <f>IF(N1362="nulová",J1362,0)</f>
        <v>0</v>
      </c>
      <c r="BJ1362" s="19" t="s">
        <v>83</v>
      </c>
      <c r="BK1362" s="245">
        <f>ROUND(I1362*H1362,2)</f>
        <v>0</v>
      </c>
      <c r="BL1362" s="19" t="s">
        <v>418</v>
      </c>
      <c r="BM1362" s="244" t="s">
        <v>1827</v>
      </c>
    </row>
    <row r="1363" spans="1:47" s="2" customFormat="1" ht="12">
      <c r="A1363" s="40"/>
      <c r="B1363" s="41"/>
      <c r="C1363" s="42"/>
      <c r="D1363" s="246" t="s">
        <v>330</v>
      </c>
      <c r="E1363" s="42"/>
      <c r="F1363" s="247" t="s">
        <v>1828</v>
      </c>
      <c r="G1363" s="42"/>
      <c r="H1363" s="42"/>
      <c r="I1363" s="150"/>
      <c r="J1363" s="42"/>
      <c r="K1363" s="42"/>
      <c r="L1363" s="46"/>
      <c r="M1363" s="248"/>
      <c r="N1363" s="249"/>
      <c r="O1363" s="86"/>
      <c r="P1363" s="86"/>
      <c r="Q1363" s="86"/>
      <c r="R1363" s="86"/>
      <c r="S1363" s="86"/>
      <c r="T1363" s="87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T1363" s="19" t="s">
        <v>330</v>
      </c>
      <c r="AU1363" s="19" t="s">
        <v>83</v>
      </c>
    </row>
    <row r="1364" spans="1:65" s="2" customFormat="1" ht="21.75" customHeight="1">
      <c r="A1364" s="40"/>
      <c r="B1364" s="41"/>
      <c r="C1364" s="233" t="s">
        <v>1829</v>
      </c>
      <c r="D1364" s="233" t="s">
        <v>324</v>
      </c>
      <c r="E1364" s="234" t="s">
        <v>1830</v>
      </c>
      <c r="F1364" s="235" t="s">
        <v>1831</v>
      </c>
      <c r="G1364" s="236" t="s">
        <v>160</v>
      </c>
      <c r="H1364" s="237">
        <v>10.857</v>
      </c>
      <c r="I1364" s="238"/>
      <c r="J1364" s="239">
        <f>ROUND(I1364*H1364,2)</f>
        <v>0</v>
      </c>
      <c r="K1364" s="235" t="s">
        <v>327</v>
      </c>
      <c r="L1364" s="46"/>
      <c r="M1364" s="240" t="s">
        <v>19</v>
      </c>
      <c r="N1364" s="241" t="s">
        <v>42</v>
      </c>
      <c r="O1364" s="86"/>
      <c r="P1364" s="242">
        <f>O1364*H1364</f>
        <v>0</v>
      </c>
      <c r="Q1364" s="242">
        <v>0</v>
      </c>
      <c r="R1364" s="242">
        <f>Q1364*H1364</f>
        <v>0</v>
      </c>
      <c r="S1364" s="242">
        <v>0</v>
      </c>
      <c r="T1364" s="243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44" t="s">
        <v>418</v>
      </c>
      <c r="AT1364" s="244" t="s">
        <v>324</v>
      </c>
      <c r="AU1364" s="244" t="s">
        <v>83</v>
      </c>
      <c r="AY1364" s="19" t="s">
        <v>322</v>
      </c>
      <c r="BE1364" s="245">
        <f>IF(N1364="základní",J1364,0)</f>
        <v>0</v>
      </c>
      <c r="BF1364" s="245">
        <f>IF(N1364="snížená",J1364,0)</f>
        <v>0</v>
      </c>
      <c r="BG1364" s="245">
        <f>IF(N1364="zákl. přenesená",J1364,0)</f>
        <v>0</v>
      </c>
      <c r="BH1364" s="245">
        <f>IF(N1364="sníž. přenesená",J1364,0)</f>
        <v>0</v>
      </c>
      <c r="BI1364" s="245">
        <f>IF(N1364="nulová",J1364,0)</f>
        <v>0</v>
      </c>
      <c r="BJ1364" s="19" t="s">
        <v>83</v>
      </c>
      <c r="BK1364" s="245">
        <f>ROUND(I1364*H1364,2)</f>
        <v>0</v>
      </c>
      <c r="BL1364" s="19" t="s">
        <v>418</v>
      </c>
      <c r="BM1364" s="244" t="s">
        <v>1832</v>
      </c>
    </row>
    <row r="1365" spans="1:47" s="2" customFormat="1" ht="12">
      <c r="A1365" s="40"/>
      <c r="B1365" s="41"/>
      <c r="C1365" s="42"/>
      <c r="D1365" s="246" t="s">
        <v>330</v>
      </c>
      <c r="E1365" s="42"/>
      <c r="F1365" s="247" t="s">
        <v>1833</v>
      </c>
      <c r="G1365" s="42"/>
      <c r="H1365" s="42"/>
      <c r="I1365" s="150"/>
      <c r="J1365" s="42"/>
      <c r="K1365" s="42"/>
      <c r="L1365" s="46"/>
      <c r="M1365" s="248"/>
      <c r="N1365" s="249"/>
      <c r="O1365" s="86"/>
      <c r="P1365" s="86"/>
      <c r="Q1365" s="86"/>
      <c r="R1365" s="86"/>
      <c r="S1365" s="86"/>
      <c r="T1365" s="87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T1365" s="19" t="s">
        <v>330</v>
      </c>
      <c r="AU1365" s="19" t="s">
        <v>83</v>
      </c>
    </row>
    <row r="1366" spans="1:63" s="12" customFormat="1" ht="22.8" customHeight="1">
      <c r="A1366" s="12"/>
      <c r="B1366" s="217"/>
      <c r="C1366" s="218"/>
      <c r="D1366" s="219" t="s">
        <v>69</v>
      </c>
      <c r="E1366" s="231" t="s">
        <v>1834</v>
      </c>
      <c r="F1366" s="231" t="s">
        <v>1835</v>
      </c>
      <c r="G1366" s="218"/>
      <c r="H1366" s="218"/>
      <c r="I1366" s="221"/>
      <c r="J1366" s="232">
        <f>BK1366</f>
        <v>0</v>
      </c>
      <c r="K1366" s="218"/>
      <c r="L1366" s="223"/>
      <c r="M1366" s="224"/>
      <c r="N1366" s="225"/>
      <c r="O1366" s="225"/>
      <c r="P1366" s="226">
        <f>SUM(P1367:P1433)</f>
        <v>0</v>
      </c>
      <c r="Q1366" s="225"/>
      <c r="R1366" s="226">
        <f>SUM(R1367:R1433)</f>
        <v>46.133585000000004</v>
      </c>
      <c r="S1366" s="225"/>
      <c r="T1366" s="227">
        <f>SUM(T1367:T1433)</f>
        <v>0</v>
      </c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R1366" s="228" t="s">
        <v>83</v>
      </c>
      <c r="AT1366" s="229" t="s">
        <v>69</v>
      </c>
      <c r="AU1366" s="229" t="s">
        <v>77</v>
      </c>
      <c r="AY1366" s="228" t="s">
        <v>322</v>
      </c>
      <c r="BK1366" s="230">
        <f>SUM(BK1367:BK1433)</f>
        <v>0</v>
      </c>
    </row>
    <row r="1367" spans="1:65" s="2" customFormat="1" ht="21.75" customHeight="1">
      <c r="A1367" s="40"/>
      <c r="B1367" s="41"/>
      <c r="C1367" s="233" t="s">
        <v>1836</v>
      </c>
      <c r="D1367" s="233" t="s">
        <v>324</v>
      </c>
      <c r="E1367" s="234" t="s">
        <v>1837</v>
      </c>
      <c r="F1367" s="235" t="s">
        <v>1838</v>
      </c>
      <c r="G1367" s="236" t="s">
        <v>546</v>
      </c>
      <c r="H1367" s="237">
        <v>22</v>
      </c>
      <c r="I1367" s="238"/>
      <c r="J1367" s="239">
        <f>ROUND(I1367*H1367,2)</f>
        <v>0</v>
      </c>
      <c r="K1367" s="235" t="s">
        <v>327</v>
      </c>
      <c r="L1367" s="46"/>
      <c r="M1367" s="240" t="s">
        <v>19</v>
      </c>
      <c r="N1367" s="241" t="s">
        <v>42</v>
      </c>
      <c r="O1367" s="86"/>
      <c r="P1367" s="242">
        <f>O1367*H1367</f>
        <v>0</v>
      </c>
      <c r="Q1367" s="242">
        <v>0.00022</v>
      </c>
      <c r="R1367" s="242">
        <f>Q1367*H1367</f>
        <v>0.0048400000000000006</v>
      </c>
      <c r="S1367" s="242">
        <v>0</v>
      </c>
      <c r="T1367" s="243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44" t="s">
        <v>418</v>
      </c>
      <c r="AT1367" s="244" t="s">
        <v>324</v>
      </c>
      <c r="AU1367" s="244" t="s">
        <v>83</v>
      </c>
      <c r="AY1367" s="19" t="s">
        <v>322</v>
      </c>
      <c r="BE1367" s="245">
        <f>IF(N1367="základní",J1367,0)</f>
        <v>0</v>
      </c>
      <c r="BF1367" s="245">
        <f>IF(N1367="snížená",J1367,0)</f>
        <v>0</v>
      </c>
      <c r="BG1367" s="245">
        <f>IF(N1367="zákl. přenesená",J1367,0)</f>
        <v>0</v>
      </c>
      <c r="BH1367" s="245">
        <f>IF(N1367="sníž. přenesená",J1367,0)</f>
        <v>0</v>
      </c>
      <c r="BI1367" s="245">
        <f>IF(N1367="nulová",J1367,0)</f>
        <v>0</v>
      </c>
      <c r="BJ1367" s="19" t="s">
        <v>83</v>
      </c>
      <c r="BK1367" s="245">
        <f>ROUND(I1367*H1367,2)</f>
        <v>0</v>
      </c>
      <c r="BL1367" s="19" t="s">
        <v>418</v>
      </c>
      <c r="BM1367" s="244" t="s">
        <v>1839</v>
      </c>
    </row>
    <row r="1368" spans="1:47" s="2" customFormat="1" ht="12">
      <c r="A1368" s="40"/>
      <c r="B1368" s="41"/>
      <c r="C1368" s="42"/>
      <c r="D1368" s="246" t="s">
        <v>330</v>
      </c>
      <c r="E1368" s="42"/>
      <c r="F1368" s="247" t="s">
        <v>1840</v>
      </c>
      <c r="G1368" s="42"/>
      <c r="H1368" s="42"/>
      <c r="I1368" s="150"/>
      <c r="J1368" s="42"/>
      <c r="K1368" s="42"/>
      <c r="L1368" s="46"/>
      <c r="M1368" s="248"/>
      <c r="N1368" s="249"/>
      <c r="O1368" s="86"/>
      <c r="P1368" s="86"/>
      <c r="Q1368" s="86"/>
      <c r="R1368" s="86"/>
      <c r="S1368" s="86"/>
      <c r="T1368" s="87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T1368" s="19" t="s">
        <v>330</v>
      </c>
      <c r="AU1368" s="19" t="s">
        <v>83</v>
      </c>
    </row>
    <row r="1369" spans="1:51" s="13" customFormat="1" ht="12">
      <c r="A1369" s="13"/>
      <c r="B1369" s="250"/>
      <c r="C1369" s="251"/>
      <c r="D1369" s="246" t="s">
        <v>332</v>
      </c>
      <c r="E1369" s="252" t="s">
        <v>19</v>
      </c>
      <c r="F1369" s="253" t="s">
        <v>1841</v>
      </c>
      <c r="G1369" s="251"/>
      <c r="H1369" s="254">
        <v>22</v>
      </c>
      <c r="I1369" s="255"/>
      <c r="J1369" s="251"/>
      <c r="K1369" s="251"/>
      <c r="L1369" s="256"/>
      <c r="M1369" s="257"/>
      <c r="N1369" s="258"/>
      <c r="O1369" s="258"/>
      <c r="P1369" s="258"/>
      <c r="Q1369" s="258"/>
      <c r="R1369" s="258"/>
      <c r="S1369" s="258"/>
      <c r="T1369" s="259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60" t="s">
        <v>332</v>
      </c>
      <c r="AU1369" s="260" t="s">
        <v>83</v>
      </c>
      <c r="AV1369" s="13" t="s">
        <v>83</v>
      </c>
      <c r="AW1369" s="13" t="s">
        <v>32</v>
      </c>
      <c r="AX1369" s="13" t="s">
        <v>77</v>
      </c>
      <c r="AY1369" s="260" t="s">
        <v>322</v>
      </c>
    </row>
    <row r="1370" spans="1:65" s="2" customFormat="1" ht="21.75" customHeight="1">
      <c r="A1370" s="40"/>
      <c r="B1370" s="41"/>
      <c r="C1370" s="233" t="s">
        <v>1842</v>
      </c>
      <c r="D1370" s="233" t="s">
        <v>324</v>
      </c>
      <c r="E1370" s="234" t="s">
        <v>1843</v>
      </c>
      <c r="F1370" s="235" t="s">
        <v>1844</v>
      </c>
      <c r="G1370" s="236" t="s">
        <v>128</v>
      </c>
      <c r="H1370" s="237">
        <v>318.48</v>
      </c>
      <c r="I1370" s="238"/>
      <c r="J1370" s="239">
        <f>ROUND(I1370*H1370,2)</f>
        <v>0</v>
      </c>
      <c r="K1370" s="235" t="s">
        <v>327</v>
      </c>
      <c r="L1370" s="46"/>
      <c r="M1370" s="240" t="s">
        <v>19</v>
      </c>
      <c r="N1370" s="241" t="s">
        <v>42</v>
      </c>
      <c r="O1370" s="86"/>
      <c r="P1370" s="242">
        <f>O1370*H1370</f>
        <v>0</v>
      </c>
      <c r="Q1370" s="242">
        <v>0.02483</v>
      </c>
      <c r="R1370" s="242">
        <f>Q1370*H1370</f>
        <v>7.907858400000001</v>
      </c>
      <c r="S1370" s="242">
        <v>0</v>
      </c>
      <c r="T1370" s="243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44" t="s">
        <v>418</v>
      </c>
      <c r="AT1370" s="244" t="s">
        <v>324</v>
      </c>
      <c r="AU1370" s="244" t="s">
        <v>83</v>
      </c>
      <c r="AY1370" s="19" t="s">
        <v>322</v>
      </c>
      <c r="BE1370" s="245">
        <f>IF(N1370="základní",J1370,0)</f>
        <v>0</v>
      </c>
      <c r="BF1370" s="245">
        <f>IF(N1370="snížená",J1370,0)</f>
        <v>0</v>
      </c>
      <c r="BG1370" s="245">
        <f>IF(N1370="zákl. přenesená",J1370,0)</f>
        <v>0</v>
      </c>
      <c r="BH1370" s="245">
        <f>IF(N1370="sníž. přenesená",J1370,0)</f>
        <v>0</v>
      </c>
      <c r="BI1370" s="245">
        <f>IF(N1370="nulová",J1370,0)</f>
        <v>0</v>
      </c>
      <c r="BJ1370" s="19" t="s">
        <v>83</v>
      </c>
      <c r="BK1370" s="245">
        <f>ROUND(I1370*H1370,2)</f>
        <v>0</v>
      </c>
      <c r="BL1370" s="19" t="s">
        <v>418</v>
      </c>
      <c r="BM1370" s="244" t="s">
        <v>1845</v>
      </c>
    </row>
    <row r="1371" spans="1:47" s="2" customFormat="1" ht="12">
      <c r="A1371" s="40"/>
      <c r="B1371" s="41"/>
      <c r="C1371" s="42"/>
      <c r="D1371" s="246" t="s">
        <v>330</v>
      </c>
      <c r="E1371" s="42"/>
      <c r="F1371" s="247" t="s">
        <v>1846</v>
      </c>
      <c r="G1371" s="42"/>
      <c r="H1371" s="42"/>
      <c r="I1371" s="150"/>
      <c r="J1371" s="42"/>
      <c r="K1371" s="42"/>
      <c r="L1371" s="46"/>
      <c r="M1371" s="248"/>
      <c r="N1371" s="249"/>
      <c r="O1371" s="86"/>
      <c r="P1371" s="86"/>
      <c r="Q1371" s="86"/>
      <c r="R1371" s="86"/>
      <c r="S1371" s="86"/>
      <c r="T1371" s="87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T1371" s="19" t="s">
        <v>330</v>
      </c>
      <c r="AU1371" s="19" t="s">
        <v>83</v>
      </c>
    </row>
    <row r="1372" spans="1:51" s="13" customFormat="1" ht="12">
      <c r="A1372" s="13"/>
      <c r="B1372" s="250"/>
      <c r="C1372" s="251"/>
      <c r="D1372" s="246" t="s">
        <v>332</v>
      </c>
      <c r="E1372" s="252" t="s">
        <v>19</v>
      </c>
      <c r="F1372" s="253" t="s">
        <v>1573</v>
      </c>
      <c r="G1372" s="251"/>
      <c r="H1372" s="254">
        <v>318.48</v>
      </c>
      <c r="I1372" s="255"/>
      <c r="J1372" s="251"/>
      <c r="K1372" s="251"/>
      <c r="L1372" s="256"/>
      <c r="M1372" s="257"/>
      <c r="N1372" s="258"/>
      <c r="O1372" s="258"/>
      <c r="P1372" s="258"/>
      <c r="Q1372" s="258"/>
      <c r="R1372" s="258"/>
      <c r="S1372" s="258"/>
      <c r="T1372" s="259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60" t="s">
        <v>332</v>
      </c>
      <c r="AU1372" s="260" t="s">
        <v>83</v>
      </c>
      <c r="AV1372" s="13" t="s">
        <v>83</v>
      </c>
      <c r="AW1372" s="13" t="s">
        <v>32</v>
      </c>
      <c r="AX1372" s="13" t="s">
        <v>70</v>
      </c>
      <c r="AY1372" s="260" t="s">
        <v>322</v>
      </c>
    </row>
    <row r="1373" spans="1:51" s="14" customFormat="1" ht="12">
      <c r="A1373" s="14"/>
      <c r="B1373" s="261"/>
      <c r="C1373" s="262"/>
      <c r="D1373" s="246" t="s">
        <v>332</v>
      </c>
      <c r="E1373" s="263" t="s">
        <v>19</v>
      </c>
      <c r="F1373" s="264" t="s">
        <v>336</v>
      </c>
      <c r="G1373" s="262"/>
      <c r="H1373" s="265">
        <v>318.48</v>
      </c>
      <c r="I1373" s="266"/>
      <c r="J1373" s="262"/>
      <c r="K1373" s="262"/>
      <c r="L1373" s="267"/>
      <c r="M1373" s="268"/>
      <c r="N1373" s="269"/>
      <c r="O1373" s="269"/>
      <c r="P1373" s="269"/>
      <c r="Q1373" s="269"/>
      <c r="R1373" s="269"/>
      <c r="S1373" s="269"/>
      <c r="T1373" s="270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71" t="s">
        <v>332</v>
      </c>
      <c r="AU1373" s="271" t="s">
        <v>83</v>
      </c>
      <c r="AV1373" s="14" t="s">
        <v>328</v>
      </c>
      <c r="AW1373" s="14" t="s">
        <v>32</v>
      </c>
      <c r="AX1373" s="14" t="s">
        <v>77</v>
      </c>
      <c r="AY1373" s="271" t="s">
        <v>322</v>
      </c>
    </row>
    <row r="1374" spans="1:65" s="2" customFormat="1" ht="21.75" customHeight="1">
      <c r="A1374" s="40"/>
      <c r="B1374" s="41"/>
      <c r="C1374" s="233" t="s">
        <v>1847</v>
      </c>
      <c r="D1374" s="233" t="s">
        <v>324</v>
      </c>
      <c r="E1374" s="234" t="s">
        <v>1848</v>
      </c>
      <c r="F1374" s="235" t="s">
        <v>1849</v>
      </c>
      <c r="G1374" s="236" t="s">
        <v>128</v>
      </c>
      <c r="H1374" s="237">
        <v>69.1</v>
      </c>
      <c r="I1374" s="238"/>
      <c r="J1374" s="239">
        <f>ROUND(I1374*H1374,2)</f>
        <v>0</v>
      </c>
      <c r="K1374" s="235" t="s">
        <v>532</v>
      </c>
      <c r="L1374" s="46"/>
      <c r="M1374" s="240" t="s">
        <v>19</v>
      </c>
      <c r="N1374" s="241" t="s">
        <v>42</v>
      </c>
      <c r="O1374" s="86"/>
      <c r="P1374" s="242">
        <f>O1374*H1374</f>
        <v>0</v>
      </c>
      <c r="Q1374" s="242">
        <v>0.02767</v>
      </c>
      <c r="R1374" s="242">
        <f>Q1374*H1374</f>
        <v>1.911997</v>
      </c>
      <c r="S1374" s="242">
        <v>0</v>
      </c>
      <c r="T1374" s="243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44" t="s">
        <v>418</v>
      </c>
      <c r="AT1374" s="244" t="s">
        <v>324</v>
      </c>
      <c r="AU1374" s="244" t="s">
        <v>83</v>
      </c>
      <c r="AY1374" s="19" t="s">
        <v>322</v>
      </c>
      <c r="BE1374" s="245">
        <f>IF(N1374="základní",J1374,0)</f>
        <v>0</v>
      </c>
      <c r="BF1374" s="245">
        <f>IF(N1374="snížená",J1374,0)</f>
        <v>0</v>
      </c>
      <c r="BG1374" s="245">
        <f>IF(N1374="zákl. přenesená",J1374,0)</f>
        <v>0</v>
      </c>
      <c r="BH1374" s="245">
        <f>IF(N1374="sníž. přenesená",J1374,0)</f>
        <v>0</v>
      </c>
      <c r="BI1374" s="245">
        <f>IF(N1374="nulová",J1374,0)</f>
        <v>0</v>
      </c>
      <c r="BJ1374" s="19" t="s">
        <v>83</v>
      </c>
      <c r="BK1374" s="245">
        <f>ROUND(I1374*H1374,2)</f>
        <v>0</v>
      </c>
      <c r="BL1374" s="19" t="s">
        <v>418</v>
      </c>
      <c r="BM1374" s="244" t="s">
        <v>1850</v>
      </c>
    </row>
    <row r="1375" spans="1:47" s="2" customFormat="1" ht="12">
      <c r="A1375" s="40"/>
      <c r="B1375" s="41"/>
      <c r="C1375" s="42"/>
      <c r="D1375" s="246" t="s">
        <v>330</v>
      </c>
      <c r="E1375" s="42"/>
      <c r="F1375" s="247" t="s">
        <v>1849</v>
      </c>
      <c r="G1375" s="42"/>
      <c r="H1375" s="42"/>
      <c r="I1375" s="150"/>
      <c r="J1375" s="42"/>
      <c r="K1375" s="42"/>
      <c r="L1375" s="46"/>
      <c r="M1375" s="248"/>
      <c r="N1375" s="249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330</v>
      </c>
      <c r="AU1375" s="19" t="s">
        <v>83</v>
      </c>
    </row>
    <row r="1376" spans="1:65" s="2" customFormat="1" ht="33" customHeight="1">
      <c r="A1376" s="40"/>
      <c r="B1376" s="41"/>
      <c r="C1376" s="233" t="s">
        <v>1851</v>
      </c>
      <c r="D1376" s="233" t="s">
        <v>324</v>
      </c>
      <c r="E1376" s="234" t="s">
        <v>1852</v>
      </c>
      <c r="F1376" s="235" t="s">
        <v>1853</v>
      </c>
      <c r="G1376" s="236" t="s">
        <v>128</v>
      </c>
      <c r="H1376" s="237">
        <v>78.18</v>
      </c>
      <c r="I1376" s="238"/>
      <c r="J1376" s="239">
        <f>ROUND(I1376*H1376,2)</f>
        <v>0</v>
      </c>
      <c r="K1376" s="235" t="s">
        <v>532</v>
      </c>
      <c r="L1376" s="46"/>
      <c r="M1376" s="240" t="s">
        <v>19</v>
      </c>
      <c r="N1376" s="241" t="s">
        <v>42</v>
      </c>
      <c r="O1376" s="86"/>
      <c r="P1376" s="242">
        <f>O1376*H1376</f>
        <v>0</v>
      </c>
      <c r="Q1376" s="242">
        <v>0.03082</v>
      </c>
      <c r="R1376" s="242">
        <f>Q1376*H1376</f>
        <v>2.4095076000000004</v>
      </c>
      <c r="S1376" s="242">
        <v>0</v>
      </c>
      <c r="T1376" s="243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44" t="s">
        <v>418</v>
      </c>
      <c r="AT1376" s="244" t="s">
        <v>324</v>
      </c>
      <c r="AU1376" s="244" t="s">
        <v>83</v>
      </c>
      <c r="AY1376" s="19" t="s">
        <v>322</v>
      </c>
      <c r="BE1376" s="245">
        <f>IF(N1376="základní",J1376,0)</f>
        <v>0</v>
      </c>
      <c r="BF1376" s="245">
        <f>IF(N1376="snížená",J1376,0)</f>
        <v>0</v>
      </c>
      <c r="BG1376" s="245">
        <f>IF(N1376="zákl. přenesená",J1376,0)</f>
        <v>0</v>
      </c>
      <c r="BH1376" s="245">
        <f>IF(N1376="sníž. přenesená",J1376,0)</f>
        <v>0</v>
      </c>
      <c r="BI1376" s="245">
        <f>IF(N1376="nulová",J1376,0)</f>
        <v>0</v>
      </c>
      <c r="BJ1376" s="19" t="s">
        <v>83</v>
      </c>
      <c r="BK1376" s="245">
        <f>ROUND(I1376*H1376,2)</f>
        <v>0</v>
      </c>
      <c r="BL1376" s="19" t="s">
        <v>418</v>
      </c>
      <c r="BM1376" s="244" t="s">
        <v>1854</v>
      </c>
    </row>
    <row r="1377" spans="1:47" s="2" customFormat="1" ht="12">
      <c r="A1377" s="40"/>
      <c r="B1377" s="41"/>
      <c r="C1377" s="42"/>
      <c r="D1377" s="246" t="s">
        <v>330</v>
      </c>
      <c r="E1377" s="42"/>
      <c r="F1377" s="247" t="s">
        <v>1853</v>
      </c>
      <c r="G1377" s="42"/>
      <c r="H1377" s="42"/>
      <c r="I1377" s="150"/>
      <c r="J1377" s="42"/>
      <c r="K1377" s="42"/>
      <c r="L1377" s="46"/>
      <c r="M1377" s="248"/>
      <c r="N1377" s="249"/>
      <c r="O1377" s="86"/>
      <c r="P1377" s="86"/>
      <c r="Q1377" s="86"/>
      <c r="R1377" s="86"/>
      <c r="S1377" s="86"/>
      <c r="T1377" s="87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T1377" s="19" t="s">
        <v>330</v>
      </c>
      <c r="AU1377" s="19" t="s">
        <v>83</v>
      </c>
    </row>
    <row r="1378" spans="1:65" s="2" customFormat="1" ht="44.25" customHeight="1">
      <c r="A1378" s="40"/>
      <c r="B1378" s="41"/>
      <c r="C1378" s="233" t="s">
        <v>1855</v>
      </c>
      <c r="D1378" s="233" t="s">
        <v>324</v>
      </c>
      <c r="E1378" s="234" t="s">
        <v>1856</v>
      </c>
      <c r="F1378" s="235" t="s">
        <v>1857</v>
      </c>
      <c r="G1378" s="236" t="s">
        <v>128</v>
      </c>
      <c r="H1378" s="237">
        <v>84.6</v>
      </c>
      <c r="I1378" s="238"/>
      <c r="J1378" s="239">
        <f>ROUND(I1378*H1378,2)</f>
        <v>0</v>
      </c>
      <c r="K1378" s="235" t="s">
        <v>532</v>
      </c>
      <c r="L1378" s="46"/>
      <c r="M1378" s="240" t="s">
        <v>19</v>
      </c>
      <c r="N1378" s="241" t="s">
        <v>42</v>
      </c>
      <c r="O1378" s="86"/>
      <c r="P1378" s="242">
        <f>O1378*H1378</f>
        <v>0</v>
      </c>
      <c r="Q1378" s="242">
        <v>0.06547</v>
      </c>
      <c r="R1378" s="242">
        <f>Q1378*H1378</f>
        <v>5.538761999999999</v>
      </c>
      <c r="S1378" s="242">
        <v>0</v>
      </c>
      <c r="T1378" s="243">
        <f>S1378*H1378</f>
        <v>0</v>
      </c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R1378" s="244" t="s">
        <v>418</v>
      </c>
      <c r="AT1378" s="244" t="s">
        <v>324</v>
      </c>
      <c r="AU1378" s="244" t="s">
        <v>83</v>
      </c>
      <c r="AY1378" s="19" t="s">
        <v>322</v>
      </c>
      <c r="BE1378" s="245">
        <f>IF(N1378="základní",J1378,0)</f>
        <v>0</v>
      </c>
      <c r="BF1378" s="245">
        <f>IF(N1378="snížená",J1378,0)</f>
        <v>0</v>
      </c>
      <c r="BG1378" s="245">
        <f>IF(N1378="zákl. přenesená",J1378,0)</f>
        <v>0</v>
      </c>
      <c r="BH1378" s="245">
        <f>IF(N1378="sníž. přenesená",J1378,0)</f>
        <v>0</v>
      </c>
      <c r="BI1378" s="245">
        <f>IF(N1378="nulová",J1378,0)</f>
        <v>0</v>
      </c>
      <c r="BJ1378" s="19" t="s">
        <v>83</v>
      </c>
      <c r="BK1378" s="245">
        <f>ROUND(I1378*H1378,2)</f>
        <v>0</v>
      </c>
      <c r="BL1378" s="19" t="s">
        <v>418</v>
      </c>
      <c r="BM1378" s="244" t="s">
        <v>1858</v>
      </c>
    </row>
    <row r="1379" spans="1:47" s="2" customFormat="1" ht="12">
      <c r="A1379" s="40"/>
      <c r="B1379" s="41"/>
      <c r="C1379" s="42"/>
      <c r="D1379" s="246" t="s">
        <v>330</v>
      </c>
      <c r="E1379" s="42"/>
      <c r="F1379" s="247" t="s">
        <v>1857</v>
      </c>
      <c r="G1379" s="42"/>
      <c r="H1379" s="42"/>
      <c r="I1379" s="150"/>
      <c r="J1379" s="42"/>
      <c r="K1379" s="42"/>
      <c r="L1379" s="46"/>
      <c r="M1379" s="248"/>
      <c r="N1379" s="249"/>
      <c r="O1379" s="86"/>
      <c r="P1379" s="86"/>
      <c r="Q1379" s="86"/>
      <c r="R1379" s="86"/>
      <c r="S1379" s="86"/>
      <c r="T1379" s="87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T1379" s="19" t="s">
        <v>330</v>
      </c>
      <c r="AU1379" s="19" t="s">
        <v>83</v>
      </c>
    </row>
    <row r="1380" spans="1:65" s="2" customFormat="1" ht="21.75" customHeight="1">
      <c r="A1380" s="40"/>
      <c r="B1380" s="41"/>
      <c r="C1380" s="233" t="s">
        <v>1859</v>
      </c>
      <c r="D1380" s="233" t="s">
        <v>324</v>
      </c>
      <c r="E1380" s="234" t="s">
        <v>1860</v>
      </c>
      <c r="F1380" s="235" t="s">
        <v>1861</v>
      </c>
      <c r="G1380" s="236" t="s">
        <v>128</v>
      </c>
      <c r="H1380" s="237">
        <v>26.46</v>
      </c>
      <c r="I1380" s="238"/>
      <c r="J1380" s="239">
        <f>ROUND(I1380*H1380,2)</f>
        <v>0</v>
      </c>
      <c r="K1380" s="235" t="s">
        <v>532</v>
      </c>
      <c r="L1380" s="46"/>
      <c r="M1380" s="240" t="s">
        <v>19</v>
      </c>
      <c r="N1380" s="241" t="s">
        <v>42</v>
      </c>
      <c r="O1380" s="86"/>
      <c r="P1380" s="242">
        <f>O1380*H1380</f>
        <v>0</v>
      </c>
      <c r="Q1380" s="242">
        <v>0.0462</v>
      </c>
      <c r="R1380" s="242">
        <f>Q1380*H1380</f>
        <v>1.222452</v>
      </c>
      <c r="S1380" s="242">
        <v>0</v>
      </c>
      <c r="T1380" s="243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44" t="s">
        <v>418</v>
      </c>
      <c r="AT1380" s="244" t="s">
        <v>324</v>
      </c>
      <c r="AU1380" s="244" t="s">
        <v>83</v>
      </c>
      <c r="AY1380" s="19" t="s">
        <v>322</v>
      </c>
      <c r="BE1380" s="245">
        <f>IF(N1380="základní",J1380,0)</f>
        <v>0</v>
      </c>
      <c r="BF1380" s="245">
        <f>IF(N1380="snížená",J1380,0)</f>
        <v>0</v>
      </c>
      <c r="BG1380" s="245">
        <f>IF(N1380="zákl. přenesená",J1380,0)</f>
        <v>0</v>
      </c>
      <c r="BH1380" s="245">
        <f>IF(N1380="sníž. přenesená",J1380,0)</f>
        <v>0</v>
      </c>
      <c r="BI1380" s="245">
        <f>IF(N1380="nulová",J1380,0)</f>
        <v>0</v>
      </c>
      <c r="BJ1380" s="19" t="s">
        <v>83</v>
      </c>
      <c r="BK1380" s="245">
        <f>ROUND(I1380*H1380,2)</f>
        <v>0</v>
      </c>
      <c r="BL1380" s="19" t="s">
        <v>418</v>
      </c>
      <c r="BM1380" s="244" t="s">
        <v>1862</v>
      </c>
    </row>
    <row r="1381" spans="1:47" s="2" customFormat="1" ht="12">
      <c r="A1381" s="40"/>
      <c r="B1381" s="41"/>
      <c r="C1381" s="42"/>
      <c r="D1381" s="246" t="s">
        <v>330</v>
      </c>
      <c r="E1381" s="42"/>
      <c r="F1381" s="247" t="s">
        <v>1861</v>
      </c>
      <c r="G1381" s="42"/>
      <c r="H1381" s="42"/>
      <c r="I1381" s="150"/>
      <c r="J1381" s="42"/>
      <c r="K1381" s="42"/>
      <c r="L1381" s="46"/>
      <c r="M1381" s="248"/>
      <c r="N1381" s="249"/>
      <c r="O1381" s="86"/>
      <c r="P1381" s="86"/>
      <c r="Q1381" s="86"/>
      <c r="R1381" s="86"/>
      <c r="S1381" s="86"/>
      <c r="T1381" s="87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T1381" s="19" t="s">
        <v>330</v>
      </c>
      <c r="AU1381" s="19" t="s">
        <v>83</v>
      </c>
    </row>
    <row r="1382" spans="1:51" s="13" customFormat="1" ht="12">
      <c r="A1382" s="13"/>
      <c r="B1382" s="250"/>
      <c r="C1382" s="251"/>
      <c r="D1382" s="246" t="s">
        <v>332</v>
      </c>
      <c r="E1382" s="252" t="s">
        <v>19</v>
      </c>
      <c r="F1382" s="253" t="s">
        <v>240</v>
      </c>
      <c r="G1382" s="251"/>
      <c r="H1382" s="254">
        <v>19.5</v>
      </c>
      <c r="I1382" s="255"/>
      <c r="J1382" s="251"/>
      <c r="K1382" s="251"/>
      <c r="L1382" s="256"/>
      <c r="M1382" s="257"/>
      <c r="N1382" s="258"/>
      <c r="O1382" s="258"/>
      <c r="P1382" s="258"/>
      <c r="Q1382" s="258"/>
      <c r="R1382" s="258"/>
      <c r="S1382" s="258"/>
      <c r="T1382" s="259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60" t="s">
        <v>332</v>
      </c>
      <c r="AU1382" s="260" t="s">
        <v>83</v>
      </c>
      <c r="AV1382" s="13" t="s">
        <v>83</v>
      </c>
      <c r="AW1382" s="13" t="s">
        <v>32</v>
      </c>
      <c r="AX1382" s="13" t="s">
        <v>70</v>
      </c>
      <c r="AY1382" s="260" t="s">
        <v>322</v>
      </c>
    </row>
    <row r="1383" spans="1:51" s="13" customFormat="1" ht="12">
      <c r="A1383" s="13"/>
      <c r="B1383" s="250"/>
      <c r="C1383" s="251"/>
      <c r="D1383" s="246" t="s">
        <v>332</v>
      </c>
      <c r="E1383" s="252" t="s">
        <v>19</v>
      </c>
      <c r="F1383" s="253" t="s">
        <v>1863</v>
      </c>
      <c r="G1383" s="251"/>
      <c r="H1383" s="254">
        <v>6.96</v>
      </c>
      <c r="I1383" s="255"/>
      <c r="J1383" s="251"/>
      <c r="K1383" s="251"/>
      <c r="L1383" s="256"/>
      <c r="M1383" s="257"/>
      <c r="N1383" s="258"/>
      <c r="O1383" s="258"/>
      <c r="P1383" s="258"/>
      <c r="Q1383" s="258"/>
      <c r="R1383" s="258"/>
      <c r="S1383" s="258"/>
      <c r="T1383" s="259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60" t="s">
        <v>332</v>
      </c>
      <c r="AU1383" s="260" t="s">
        <v>83</v>
      </c>
      <c r="AV1383" s="13" t="s">
        <v>83</v>
      </c>
      <c r="AW1383" s="13" t="s">
        <v>32</v>
      </c>
      <c r="AX1383" s="13" t="s">
        <v>70</v>
      </c>
      <c r="AY1383" s="260" t="s">
        <v>322</v>
      </c>
    </row>
    <row r="1384" spans="1:51" s="14" customFormat="1" ht="12">
      <c r="A1384" s="14"/>
      <c r="B1384" s="261"/>
      <c r="C1384" s="262"/>
      <c r="D1384" s="246" t="s">
        <v>332</v>
      </c>
      <c r="E1384" s="263" t="s">
        <v>19</v>
      </c>
      <c r="F1384" s="264" t="s">
        <v>336</v>
      </c>
      <c r="G1384" s="262"/>
      <c r="H1384" s="265">
        <v>26.46</v>
      </c>
      <c r="I1384" s="266"/>
      <c r="J1384" s="262"/>
      <c r="K1384" s="262"/>
      <c r="L1384" s="267"/>
      <c r="M1384" s="268"/>
      <c r="N1384" s="269"/>
      <c r="O1384" s="269"/>
      <c r="P1384" s="269"/>
      <c r="Q1384" s="269"/>
      <c r="R1384" s="269"/>
      <c r="S1384" s="269"/>
      <c r="T1384" s="270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71" t="s">
        <v>332</v>
      </c>
      <c r="AU1384" s="271" t="s">
        <v>83</v>
      </c>
      <c r="AV1384" s="14" t="s">
        <v>328</v>
      </c>
      <c r="AW1384" s="14" t="s">
        <v>32</v>
      </c>
      <c r="AX1384" s="14" t="s">
        <v>77</v>
      </c>
      <c r="AY1384" s="271" t="s">
        <v>322</v>
      </c>
    </row>
    <row r="1385" spans="1:65" s="2" customFormat="1" ht="44.25" customHeight="1">
      <c r="A1385" s="40"/>
      <c r="B1385" s="41"/>
      <c r="C1385" s="233" t="s">
        <v>1864</v>
      </c>
      <c r="D1385" s="233" t="s">
        <v>324</v>
      </c>
      <c r="E1385" s="234" t="s">
        <v>1865</v>
      </c>
      <c r="F1385" s="235" t="s">
        <v>1866</v>
      </c>
      <c r="G1385" s="236" t="s">
        <v>128</v>
      </c>
      <c r="H1385" s="237">
        <v>15.2</v>
      </c>
      <c r="I1385" s="238"/>
      <c r="J1385" s="239">
        <f>ROUND(I1385*H1385,2)</f>
        <v>0</v>
      </c>
      <c r="K1385" s="235" t="s">
        <v>532</v>
      </c>
      <c r="L1385" s="46"/>
      <c r="M1385" s="240" t="s">
        <v>19</v>
      </c>
      <c r="N1385" s="241" t="s">
        <v>42</v>
      </c>
      <c r="O1385" s="86"/>
      <c r="P1385" s="242">
        <f>O1385*H1385</f>
        <v>0</v>
      </c>
      <c r="Q1385" s="242">
        <v>0.07272</v>
      </c>
      <c r="R1385" s="242">
        <f>Q1385*H1385</f>
        <v>1.105344</v>
      </c>
      <c r="S1385" s="242">
        <v>0</v>
      </c>
      <c r="T1385" s="243">
        <f>S1385*H1385</f>
        <v>0</v>
      </c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R1385" s="244" t="s">
        <v>418</v>
      </c>
      <c r="AT1385" s="244" t="s">
        <v>324</v>
      </c>
      <c r="AU1385" s="244" t="s">
        <v>83</v>
      </c>
      <c r="AY1385" s="19" t="s">
        <v>322</v>
      </c>
      <c r="BE1385" s="245">
        <f>IF(N1385="základní",J1385,0)</f>
        <v>0</v>
      </c>
      <c r="BF1385" s="245">
        <f>IF(N1385="snížená",J1385,0)</f>
        <v>0</v>
      </c>
      <c r="BG1385" s="245">
        <f>IF(N1385="zákl. přenesená",J1385,0)</f>
        <v>0</v>
      </c>
      <c r="BH1385" s="245">
        <f>IF(N1385="sníž. přenesená",J1385,0)</f>
        <v>0</v>
      </c>
      <c r="BI1385" s="245">
        <f>IF(N1385="nulová",J1385,0)</f>
        <v>0</v>
      </c>
      <c r="BJ1385" s="19" t="s">
        <v>83</v>
      </c>
      <c r="BK1385" s="245">
        <f>ROUND(I1385*H1385,2)</f>
        <v>0</v>
      </c>
      <c r="BL1385" s="19" t="s">
        <v>418</v>
      </c>
      <c r="BM1385" s="244" t="s">
        <v>1867</v>
      </c>
    </row>
    <row r="1386" spans="1:47" s="2" customFormat="1" ht="12">
      <c r="A1386" s="40"/>
      <c r="B1386" s="41"/>
      <c r="C1386" s="42"/>
      <c r="D1386" s="246" t="s">
        <v>330</v>
      </c>
      <c r="E1386" s="42"/>
      <c r="F1386" s="247" t="s">
        <v>1866</v>
      </c>
      <c r="G1386" s="42"/>
      <c r="H1386" s="42"/>
      <c r="I1386" s="150"/>
      <c r="J1386" s="42"/>
      <c r="K1386" s="42"/>
      <c r="L1386" s="46"/>
      <c r="M1386" s="248"/>
      <c r="N1386" s="249"/>
      <c r="O1386" s="86"/>
      <c r="P1386" s="86"/>
      <c r="Q1386" s="86"/>
      <c r="R1386" s="86"/>
      <c r="S1386" s="86"/>
      <c r="T1386" s="87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T1386" s="19" t="s">
        <v>330</v>
      </c>
      <c r="AU1386" s="19" t="s">
        <v>83</v>
      </c>
    </row>
    <row r="1387" spans="1:65" s="2" customFormat="1" ht="21.75" customHeight="1">
      <c r="A1387" s="40"/>
      <c r="B1387" s="41"/>
      <c r="C1387" s="233" t="s">
        <v>1868</v>
      </c>
      <c r="D1387" s="233" t="s">
        <v>324</v>
      </c>
      <c r="E1387" s="234" t="s">
        <v>1869</v>
      </c>
      <c r="F1387" s="235" t="s">
        <v>1870</v>
      </c>
      <c r="G1387" s="236" t="s">
        <v>128</v>
      </c>
      <c r="H1387" s="237">
        <v>81.4</v>
      </c>
      <c r="I1387" s="238"/>
      <c r="J1387" s="239">
        <f>ROUND(I1387*H1387,2)</f>
        <v>0</v>
      </c>
      <c r="K1387" s="235" t="s">
        <v>532</v>
      </c>
      <c r="L1387" s="46"/>
      <c r="M1387" s="240" t="s">
        <v>19</v>
      </c>
      <c r="N1387" s="241" t="s">
        <v>42</v>
      </c>
      <c r="O1387" s="86"/>
      <c r="P1387" s="242">
        <f>O1387*H1387</f>
        <v>0</v>
      </c>
      <c r="Q1387" s="242">
        <v>0.0462</v>
      </c>
      <c r="R1387" s="242">
        <f>Q1387*H1387</f>
        <v>3.7606800000000002</v>
      </c>
      <c r="S1387" s="242">
        <v>0</v>
      </c>
      <c r="T1387" s="243">
        <f>S1387*H1387</f>
        <v>0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44" t="s">
        <v>418</v>
      </c>
      <c r="AT1387" s="244" t="s">
        <v>324</v>
      </c>
      <c r="AU1387" s="244" t="s">
        <v>83</v>
      </c>
      <c r="AY1387" s="19" t="s">
        <v>322</v>
      </c>
      <c r="BE1387" s="245">
        <f>IF(N1387="základní",J1387,0)</f>
        <v>0</v>
      </c>
      <c r="BF1387" s="245">
        <f>IF(N1387="snížená",J1387,0)</f>
        <v>0</v>
      </c>
      <c r="BG1387" s="245">
        <f>IF(N1387="zákl. přenesená",J1387,0)</f>
        <v>0</v>
      </c>
      <c r="BH1387" s="245">
        <f>IF(N1387="sníž. přenesená",J1387,0)</f>
        <v>0</v>
      </c>
      <c r="BI1387" s="245">
        <f>IF(N1387="nulová",J1387,0)</f>
        <v>0</v>
      </c>
      <c r="BJ1387" s="19" t="s">
        <v>83</v>
      </c>
      <c r="BK1387" s="245">
        <f>ROUND(I1387*H1387,2)</f>
        <v>0</v>
      </c>
      <c r="BL1387" s="19" t="s">
        <v>418</v>
      </c>
      <c r="BM1387" s="244" t="s">
        <v>1871</v>
      </c>
    </row>
    <row r="1388" spans="1:47" s="2" customFormat="1" ht="12">
      <c r="A1388" s="40"/>
      <c r="B1388" s="41"/>
      <c r="C1388" s="42"/>
      <c r="D1388" s="246" t="s">
        <v>330</v>
      </c>
      <c r="E1388" s="42"/>
      <c r="F1388" s="247" t="s">
        <v>1872</v>
      </c>
      <c r="G1388" s="42"/>
      <c r="H1388" s="42"/>
      <c r="I1388" s="150"/>
      <c r="J1388" s="42"/>
      <c r="K1388" s="42"/>
      <c r="L1388" s="46"/>
      <c r="M1388" s="248"/>
      <c r="N1388" s="249"/>
      <c r="O1388" s="86"/>
      <c r="P1388" s="86"/>
      <c r="Q1388" s="86"/>
      <c r="R1388" s="86"/>
      <c r="S1388" s="86"/>
      <c r="T1388" s="87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T1388" s="19" t="s">
        <v>330</v>
      </c>
      <c r="AU1388" s="19" t="s">
        <v>83</v>
      </c>
    </row>
    <row r="1389" spans="1:65" s="2" customFormat="1" ht="33" customHeight="1">
      <c r="A1389" s="40"/>
      <c r="B1389" s="41"/>
      <c r="C1389" s="233" t="s">
        <v>1873</v>
      </c>
      <c r="D1389" s="233" t="s">
        <v>324</v>
      </c>
      <c r="E1389" s="234" t="s">
        <v>1874</v>
      </c>
      <c r="F1389" s="235" t="s">
        <v>1875</v>
      </c>
      <c r="G1389" s="236" t="s">
        <v>128</v>
      </c>
      <c r="H1389" s="237">
        <v>72.4</v>
      </c>
      <c r="I1389" s="238"/>
      <c r="J1389" s="239">
        <f>ROUND(I1389*H1389,2)</f>
        <v>0</v>
      </c>
      <c r="K1389" s="235" t="s">
        <v>532</v>
      </c>
      <c r="L1389" s="46"/>
      <c r="M1389" s="240" t="s">
        <v>19</v>
      </c>
      <c r="N1389" s="241" t="s">
        <v>42</v>
      </c>
      <c r="O1389" s="86"/>
      <c r="P1389" s="242">
        <f>O1389*H1389</f>
        <v>0</v>
      </c>
      <c r="Q1389" s="242">
        <v>0.04729</v>
      </c>
      <c r="R1389" s="242">
        <f>Q1389*H1389</f>
        <v>3.4237960000000003</v>
      </c>
      <c r="S1389" s="242">
        <v>0</v>
      </c>
      <c r="T1389" s="243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44" t="s">
        <v>418</v>
      </c>
      <c r="AT1389" s="244" t="s">
        <v>324</v>
      </c>
      <c r="AU1389" s="244" t="s">
        <v>83</v>
      </c>
      <c r="AY1389" s="19" t="s">
        <v>322</v>
      </c>
      <c r="BE1389" s="245">
        <f>IF(N1389="základní",J1389,0)</f>
        <v>0</v>
      </c>
      <c r="BF1389" s="245">
        <f>IF(N1389="snížená",J1389,0)</f>
        <v>0</v>
      </c>
      <c r="BG1389" s="245">
        <f>IF(N1389="zákl. přenesená",J1389,0)</f>
        <v>0</v>
      </c>
      <c r="BH1389" s="245">
        <f>IF(N1389="sníž. přenesená",J1389,0)</f>
        <v>0</v>
      </c>
      <c r="BI1389" s="245">
        <f>IF(N1389="nulová",J1389,0)</f>
        <v>0</v>
      </c>
      <c r="BJ1389" s="19" t="s">
        <v>83</v>
      </c>
      <c r="BK1389" s="245">
        <f>ROUND(I1389*H1389,2)</f>
        <v>0</v>
      </c>
      <c r="BL1389" s="19" t="s">
        <v>418</v>
      </c>
      <c r="BM1389" s="244" t="s">
        <v>1876</v>
      </c>
    </row>
    <row r="1390" spans="1:47" s="2" customFormat="1" ht="12">
      <c r="A1390" s="40"/>
      <c r="B1390" s="41"/>
      <c r="C1390" s="42"/>
      <c r="D1390" s="246" t="s">
        <v>330</v>
      </c>
      <c r="E1390" s="42"/>
      <c r="F1390" s="247" t="s">
        <v>1875</v>
      </c>
      <c r="G1390" s="42"/>
      <c r="H1390" s="42"/>
      <c r="I1390" s="150"/>
      <c r="J1390" s="42"/>
      <c r="K1390" s="42"/>
      <c r="L1390" s="46"/>
      <c r="M1390" s="248"/>
      <c r="N1390" s="249"/>
      <c r="O1390" s="86"/>
      <c r="P1390" s="86"/>
      <c r="Q1390" s="86"/>
      <c r="R1390" s="86"/>
      <c r="S1390" s="86"/>
      <c r="T1390" s="87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T1390" s="19" t="s">
        <v>330</v>
      </c>
      <c r="AU1390" s="19" t="s">
        <v>83</v>
      </c>
    </row>
    <row r="1391" spans="1:65" s="2" customFormat="1" ht="21.75" customHeight="1">
      <c r="A1391" s="40"/>
      <c r="B1391" s="41"/>
      <c r="C1391" s="233" t="s">
        <v>1877</v>
      </c>
      <c r="D1391" s="233" t="s">
        <v>324</v>
      </c>
      <c r="E1391" s="234" t="s">
        <v>1878</v>
      </c>
      <c r="F1391" s="235" t="s">
        <v>1879</v>
      </c>
      <c r="G1391" s="236" t="s">
        <v>128</v>
      </c>
      <c r="H1391" s="237">
        <v>6</v>
      </c>
      <c r="I1391" s="238"/>
      <c r="J1391" s="239">
        <f>ROUND(I1391*H1391,2)</f>
        <v>0</v>
      </c>
      <c r="K1391" s="235" t="s">
        <v>532</v>
      </c>
      <c r="L1391" s="46"/>
      <c r="M1391" s="240" t="s">
        <v>19</v>
      </c>
      <c r="N1391" s="241" t="s">
        <v>42</v>
      </c>
      <c r="O1391" s="86"/>
      <c r="P1391" s="242">
        <f>O1391*H1391</f>
        <v>0</v>
      </c>
      <c r="Q1391" s="242">
        <v>0.04536</v>
      </c>
      <c r="R1391" s="242">
        <f>Q1391*H1391</f>
        <v>0.27215999999999996</v>
      </c>
      <c r="S1391" s="242">
        <v>0</v>
      </c>
      <c r="T1391" s="243">
        <f>S1391*H1391</f>
        <v>0</v>
      </c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R1391" s="244" t="s">
        <v>418</v>
      </c>
      <c r="AT1391" s="244" t="s">
        <v>324</v>
      </c>
      <c r="AU1391" s="244" t="s">
        <v>83</v>
      </c>
      <c r="AY1391" s="19" t="s">
        <v>322</v>
      </c>
      <c r="BE1391" s="245">
        <f>IF(N1391="základní",J1391,0)</f>
        <v>0</v>
      </c>
      <c r="BF1391" s="245">
        <f>IF(N1391="snížená",J1391,0)</f>
        <v>0</v>
      </c>
      <c r="BG1391" s="245">
        <f>IF(N1391="zákl. přenesená",J1391,0)</f>
        <v>0</v>
      </c>
      <c r="BH1391" s="245">
        <f>IF(N1391="sníž. přenesená",J1391,0)</f>
        <v>0</v>
      </c>
      <c r="BI1391" s="245">
        <f>IF(N1391="nulová",J1391,0)</f>
        <v>0</v>
      </c>
      <c r="BJ1391" s="19" t="s">
        <v>83</v>
      </c>
      <c r="BK1391" s="245">
        <f>ROUND(I1391*H1391,2)</f>
        <v>0</v>
      </c>
      <c r="BL1391" s="19" t="s">
        <v>418</v>
      </c>
      <c r="BM1391" s="244" t="s">
        <v>1880</v>
      </c>
    </row>
    <row r="1392" spans="1:47" s="2" customFormat="1" ht="12">
      <c r="A1392" s="40"/>
      <c r="B1392" s="41"/>
      <c r="C1392" s="42"/>
      <c r="D1392" s="246" t="s">
        <v>330</v>
      </c>
      <c r="E1392" s="42"/>
      <c r="F1392" s="247" t="s">
        <v>1879</v>
      </c>
      <c r="G1392" s="42"/>
      <c r="H1392" s="42"/>
      <c r="I1392" s="150"/>
      <c r="J1392" s="42"/>
      <c r="K1392" s="42"/>
      <c r="L1392" s="46"/>
      <c r="M1392" s="248"/>
      <c r="N1392" s="249"/>
      <c r="O1392" s="86"/>
      <c r="P1392" s="86"/>
      <c r="Q1392" s="86"/>
      <c r="R1392" s="86"/>
      <c r="S1392" s="86"/>
      <c r="T1392" s="87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T1392" s="19" t="s">
        <v>330</v>
      </c>
      <c r="AU1392" s="19" t="s">
        <v>83</v>
      </c>
    </row>
    <row r="1393" spans="1:65" s="2" customFormat="1" ht="33" customHeight="1">
      <c r="A1393" s="40"/>
      <c r="B1393" s="41"/>
      <c r="C1393" s="233" t="s">
        <v>1881</v>
      </c>
      <c r="D1393" s="233" t="s">
        <v>324</v>
      </c>
      <c r="E1393" s="234" t="s">
        <v>1882</v>
      </c>
      <c r="F1393" s="235" t="s">
        <v>1883</v>
      </c>
      <c r="G1393" s="236" t="s">
        <v>128</v>
      </c>
      <c r="H1393" s="237">
        <v>32.5</v>
      </c>
      <c r="I1393" s="238"/>
      <c r="J1393" s="239">
        <f>ROUND(I1393*H1393,2)</f>
        <v>0</v>
      </c>
      <c r="K1393" s="235" t="s">
        <v>532</v>
      </c>
      <c r="L1393" s="46"/>
      <c r="M1393" s="240" t="s">
        <v>19</v>
      </c>
      <c r="N1393" s="241" t="s">
        <v>42</v>
      </c>
      <c r="O1393" s="86"/>
      <c r="P1393" s="242">
        <f>O1393*H1393</f>
        <v>0</v>
      </c>
      <c r="Q1393" s="242">
        <v>0.04729</v>
      </c>
      <c r="R1393" s="242">
        <f>Q1393*H1393</f>
        <v>1.5369249999999999</v>
      </c>
      <c r="S1393" s="242">
        <v>0</v>
      </c>
      <c r="T1393" s="243">
        <f>S1393*H1393</f>
        <v>0</v>
      </c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R1393" s="244" t="s">
        <v>418</v>
      </c>
      <c r="AT1393" s="244" t="s">
        <v>324</v>
      </c>
      <c r="AU1393" s="244" t="s">
        <v>83</v>
      </c>
      <c r="AY1393" s="19" t="s">
        <v>322</v>
      </c>
      <c r="BE1393" s="245">
        <f>IF(N1393="základní",J1393,0)</f>
        <v>0</v>
      </c>
      <c r="BF1393" s="245">
        <f>IF(N1393="snížená",J1393,0)</f>
        <v>0</v>
      </c>
      <c r="BG1393" s="245">
        <f>IF(N1393="zákl. přenesená",J1393,0)</f>
        <v>0</v>
      </c>
      <c r="BH1393" s="245">
        <f>IF(N1393="sníž. přenesená",J1393,0)</f>
        <v>0</v>
      </c>
      <c r="BI1393" s="245">
        <f>IF(N1393="nulová",J1393,0)</f>
        <v>0</v>
      </c>
      <c r="BJ1393" s="19" t="s">
        <v>83</v>
      </c>
      <c r="BK1393" s="245">
        <f>ROUND(I1393*H1393,2)</f>
        <v>0</v>
      </c>
      <c r="BL1393" s="19" t="s">
        <v>418</v>
      </c>
      <c r="BM1393" s="244" t="s">
        <v>1884</v>
      </c>
    </row>
    <row r="1394" spans="1:47" s="2" customFormat="1" ht="12">
      <c r="A1394" s="40"/>
      <c r="B1394" s="41"/>
      <c r="C1394" s="42"/>
      <c r="D1394" s="246" t="s">
        <v>330</v>
      </c>
      <c r="E1394" s="42"/>
      <c r="F1394" s="247" t="s">
        <v>1885</v>
      </c>
      <c r="G1394" s="42"/>
      <c r="H1394" s="42"/>
      <c r="I1394" s="150"/>
      <c r="J1394" s="42"/>
      <c r="K1394" s="42"/>
      <c r="L1394" s="46"/>
      <c r="M1394" s="248"/>
      <c r="N1394" s="249"/>
      <c r="O1394" s="86"/>
      <c r="P1394" s="86"/>
      <c r="Q1394" s="86"/>
      <c r="R1394" s="86"/>
      <c r="S1394" s="86"/>
      <c r="T1394" s="87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T1394" s="19" t="s">
        <v>330</v>
      </c>
      <c r="AU1394" s="19" t="s">
        <v>83</v>
      </c>
    </row>
    <row r="1395" spans="1:65" s="2" customFormat="1" ht="21.75" customHeight="1">
      <c r="A1395" s="40"/>
      <c r="B1395" s="41"/>
      <c r="C1395" s="233" t="s">
        <v>1886</v>
      </c>
      <c r="D1395" s="233" t="s">
        <v>324</v>
      </c>
      <c r="E1395" s="234" t="s">
        <v>1887</v>
      </c>
      <c r="F1395" s="235" t="s">
        <v>1888</v>
      </c>
      <c r="G1395" s="236" t="s">
        <v>128</v>
      </c>
      <c r="H1395" s="237">
        <v>59.6</v>
      </c>
      <c r="I1395" s="238"/>
      <c r="J1395" s="239">
        <f>ROUND(I1395*H1395,2)</f>
        <v>0</v>
      </c>
      <c r="K1395" s="235" t="s">
        <v>532</v>
      </c>
      <c r="L1395" s="46"/>
      <c r="M1395" s="240" t="s">
        <v>19</v>
      </c>
      <c r="N1395" s="241" t="s">
        <v>42</v>
      </c>
      <c r="O1395" s="86"/>
      <c r="P1395" s="242">
        <f>O1395*H1395</f>
        <v>0</v>
      </c>
      <c r="Q1395" s="242">
        <v>0.03116</v>
      </c>
      <c r="R1395" s="242">
        <f>Q1395*H1395</f>
        <v>1.8571360000000001</v>
      </c>
      <c r="S1395" s="242">
        <v>0</v>
      </c>
      <c r="T1395" s="243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44" t="s">
        <v>418</v>
      </c>
      <c r="AT1395" s="244" t="s">
        <v>324</v>
      </c>
      <c r="AU1395" s="244" t="s">
        <v>83</v>
      </c>
      <c r="AY1395" s="19" t="s">
        <v>322</v>
      </c>
      <c r="BE1395" s="245">
        <f>IF(N1395="základní",J1395,0)</f>
        <v>0</v>
      </c>
      <c r="BF1395" s="245">
        <f>IF(N1395="snížená",J1395,0)</f>
        <v>0</v>
      </c>
      <c r="BG1395" s="245">
        <f>IF(N1395="zákl. přenesená",J1395,0)</f>
        <v>0</v>
      </c>
      <c r="BH1395" s="245">
        <f>IF(N1395="sníž. přenesená",J1395,0)</f>
        <v>0</v>
      </c>
      <c r="BI1395" s="245">
        <f>IF(N1395="nulová",J1395,0)</f>
        <v>0</v>
      </c>
      <c r="BJ1395" s="19" t="s">
        <v>83</v>
      </c>
      <c r="BK1395" s="245">
        <f>ROUND(I1395*H1395,2)</f>
        <v>0</v>
      </c>
      <c r="BL1395" s="19" t="s">
        <v>418</v>
      </c>
      <c r="BM1395" s="244" t="s">
        <v>1889</v>
      </c>
    </row>
    <row r="1396" spans="1:47" s="2" customFormat="1" ht="12">
      <c r="A1396" s="40"/>
      <c r="B1396" s="41"/>
      <c r="C1396" s="42"/>
      <c r="D1396" s="246" t="s">
        <v>330</v>
      </c>
      <c r="E1396" s="42"/>
      <c r="F1396" s="247" t="s">
        <v>1888</v>
      </c>
      <c r="G1396" s="42"/>
      <c r="H1396" s="42"/>
      <c r="I1396" s="150"/>
      <c r="J1396" s="42"/>
      <c r="K1396" s="42"/>
      <c r="L1396" s="46"/>
      <c r="M1396" s="248"/>
      <c r="N1396" s="249"/>
      <c r="O1396" s="86"/>
      <c r="P1396" s="86"/>
      <c r="Q1396" s="86"/>
      <c r="R1396" s="86"/>
      <c r="S1396" s="86"/>
      <c r="T1396" s="87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T1396" s="19" t="s">
        <v>330</v>
      </c>
      <c r="AU1396" s="19" t="s">
        <v>83</v>
      </c>
    </row>
    <row r="1397" spans="1:65" s="2" customFormat="1" ht="33" customHeight="1">
      <c r="A1397" s="40"/>
      <c r="B1397" s="41"/>
      <c r="C1397" s="233" t="s">
        <v>1890</v>
      </c>
      <c r="D1397" s="233" t="s">
        <v>324</v>
      </c>
      <c r="E1397" s="234" t="s">
        <v>1891</v>
      </c>
      <c r="F1397" s="235" t="s">
        <v>1892</v>
      </c>
      <c r="G1397" s="236" t="s">
        <v>128</v>
      </c>
      <c r="H1397" s="237">
        <v>24.92</v>
      </c>
      <c r="I1397" s="238"/>
      <c r="J1397" s="239">
        <f>ROUND(I1397*H1397,2)</f>
        <v>0</v>
      </c>
      <c r="K1397" s="235" t="s">
        <v>532</v>
      </c>
      <c r="L1397" s="46"/>
      <c r="M1397" s="240" t="s">
        <v>19</v>
      </c>
      <c r="N1397" s="241" t="s">
        <v>42</v>
      </c>
      <c r="O1397" s="86"/>
      <c r="P1397" s="242">
        <f>O1397*H1397</f>
        <v>0</v>
      </c>
      <c r="Q1397" s="242">
        <v>0.05233</v>
      </c>
      <c r="R1397" s="242">
        <f>Q1397*H1397</f>
        <v>1.3040636</v>
      </c>
      <c r="S1397" s="242">
        <v>0</v>
      </c>
      <c r="T1397" s="243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44" t="s">
        <v>418</v>
      </c>
      <c r="AT1397" s="244" t="s">
        <v>324</v>
      </c>
      <c r="AU1397" s="244" t="s">
        <v>83</v>
      </c>
      <c r="AY1397" s="19" t="s">
        <v>322</v>
      </c>
      <c r="BE1397" s="245">
        <f>IF(N1397="základní",J1397,0)</f>
        <v>0</v>
      </c>
      <c r="BF1397" s="245">
        <f>IF(N1397="snížená",J1397,0)</f>
        <v>0</v>
      </c>
      <c r="BG1397" s="245">
        <f>IF(N1397="zákl. přenesená",J1397,0)</f>
        <v>0</v>
      </c>
      <c r="BH1397" s="245">
        <f>IF(N1397="sníž. přenesená",J1397,0)</f>
        <v>0</v>
      </c>
      <c r="BI1397" s="245">
        <f>IF(N1397="nulová",J1397,0)</f>
        <v>0</v>
      </c>
      <c r="BJ1397" s="19" t="s">
        <v>83</v>
      </c>
      <c r="BK1397" s="245">
        <f>ROUND(I1397*H1397,2)</f>
        <v>0</v>
      </c>
      <c r="BL1397" s="19" t="s">
        <v>418</v>
      </c>
      <c r="BM1397" s="244" t="s">
        <v>1893</v>
      </c>
    </row>
    <row r="1398" spans="1:47" s="2" customFormat="1" ht="12">
      <c r="A1398" s="40"/>
      <c r="B1398" s="41"/>
      <c r="C1398" s="42"/>
      <c r="D1398" s="246" t="s">
        <v>330</v>
      </c>
      <c r="E1398" s="42"/>
      <c r="F1398" s="247" t="s">
        <v>1892</v>
      </c>
      <c r="G1398" s="42"/>
      <c r="H1398" s="42"/>
      <c r="I1398" s="150"/>
      <c r="J1398" s="42"/>
      <c r="K1398" s="42"/>
      <c r="L1398" s="46"/>
      <c r="M1398" s="248"/>
      <c r="N1398" s="249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330</v>
      </c>
      <c r="AU1398" s="19" t="s">
        <v>83</v>
      </c>
    </row>
    <row r="1399" spans="1:65" s="2" customFormat="1" ht="33" customHeight="1">
      <c r="A1399" s="40"/>
      <c r="B1399" s="41"/>
      <c r="C1399" s="233" t="s">
        <v>1894</v>
      </c>
      <c r="D1399" s="233" t="s">
        <v>324</v>
      </c>
      <c r="E1399" s="234" t="s">
        <v>1895</v>
      </c>
      <c r="F1399" s="235" t="s">
        <v>1896</v>
      </c>
      <c r="G1399" s="236" t="s">
        <v>128</v>
      </c>
      <c r="H1399" s="237">
        <v>27</v>
      </c>
      <c r="I1399" s="238"/>
      <c r="J1399" s="239">
        <f>ROUND(I1399*H1399,2)</f>
        <v>0</v>
      </c>
      <c r="K1399" s="235" t="s">
        <v>532</v>
      </c>
      <c r="L1399" s="46"/>
      <c r="M1399" s="240" t="s">
        <v>19</v>
      </c>
      <c r="N1399" s="241" t="s">
        <v>42</v>
      </c>
      <c r="O1399" s="86"/>
      <c r="P1399" s="242">
        <f>O1399*H1399</f>
        <v>0</v>
      </c>
      <c r="Q1399" s="242">
        <v>0.015</v>
      </c>
      <c r="R1399" s="242">
        <f>Q1399*H1399</f>
        <v>0.40499999999999997</v>
      </c>
      <c r="S1399" s="242">
        <v>0</v>
      </c>
      <c r="T1399" s="243">
        <f>S1399*H1399</f>
        <v>0</v>
      </c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R1399" s="244" t="s">
        <v>418</v>
      </c>
      <c r="AT1399" s="244" t="s">
        <v>324</v>
      </c>
      <c r="AU1399" s="244" t="s">
        <v>83</v>
      </c>
      <c r="AY1399" s="19" t="s">
        <v>322</v>
      </c>
      <c r="BE1399" s="245">
        <f>IF(N1399="základní",J1399,0)</f>
        <v>0</v>
      </c>
      <c r="BF1399" s="245">
        <f>IF(N1399="snížená",J1399,0)</f>
        <v>0</v>
      </c>
      <c r="BG1399" s="245">
        <f>IF(N1399="zákl. přenesená",J1399,0)</f>
        <v>0</v>
      </c>
      <c r="BH1399" s="245">
        <f>IF(N1399="sníž. přenesená",J1399,0)</f>
        <v>0</v>
      </c>
      <c r="BI1399" s="245">
        <f>IF(N1399="nulová",J1399,0)</f>
        <v>0</v>
      </c>
      <c r="BJ1399" s="19" t="s">
        <v>83</v>
      </c>
      <c r="BK1399" s="245">
        <f>ROUND(I1399*H1399,2)</f>
        <v>0</v>
      </c>
      <c r="BL1399" s="19" t="s">
        <v>418</v>
      </c>
      <c r="BM1399" s="244" t="s">
        <v>1897</v>
      </c>
    </row>
    <row r="1400" spans="1:47" s="2" customFormat="1" ht="12">
      <c r="A1400" s="40"/>
      <c r="B1400" s="41"/>
      <c r="C1400" s="42"/>
      <c r="D1400" s="246" t="s">
        <v>330</v>
      </c>
      <c r="E1400" s="42"/>
      <c r="F1400" s="247" t="s">
        <v>1896</v>
      </c>
      <c r="G1400" s="42"/>
      <c r="H1400" s="42"/>
      <c r="I1400" s="150"/>
      <c r="J1400" s="42"/>
      <c r="K1400" s="42"/>
      <c r="L1400" s="46"/>
      <c r="M1400" s="248"/>
      <c r="N1400" s="249"/>
      <c r="O1400" s="86"/>
      <c r="P1400" s="86"/>
      <c r="Q1400" s="86"/>
      <c r="R1400" s="86"/>
      <c r="S1400" s="86"/>
      <c r="T1400" s="87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T1400" s="19" t="s">
        <v>330</v>
      </c>
      <c r="AU1400" s="19" t="s">
        <v>83</v>
      </c>
    </row>
    <row r="1401" spans="1:65" s="2" customFormat="1" ht="21.75" customHeight="1">
      <c r="A1401" s="40"/>
      <c r="B1401" s="41"/>
      <c r="C1401" s="233" t="s">
        <v>1898</v>
      </c>
      <c r="D1401" s="233" t="s">
        <v>324</v>
      </c>
      <c r="E1401" s="234" t="s">
        <v>1899</v>
      </c>
      <c r="F1401" s="235" t="s">
        <v>1900</v>
      </c>
      <c r="G1401" s="236" t="s">
        <v>128</v>
      </c>
      <c r="H1401" s="237">
        <v>255.46</v>
      </c>
      <c r="I1401" s="238"/>
      <c r="J1401" s="239">
        <f>ROUND(I1401*H1401,2)</f>
        <v>0</v>
      </c>
      <c r="K1401" s="235" t="s">
        <v>532</v>
      </c>
      <c r="L1401" s="46"/>
      <c r="M1401" s="240" t="s">
        <v>19</v>
      </c>
      <c r="N1401" s="241" t="s">
        <v>42</v>
      </c>
      <c r="O1401" s="86"/>
      <c r="P1401" s="242">
        <f>O1401*H1401</f>
        <v>0</v>
      </c>
      <c r="Q1401" s="242">
        <v>0.01157</v>
      </c>
      <c r="R1401" s="242">
        <f>Q1401*H1401</f>
        <v>2.9556722000000004</v>
      </c>
      <c r="S1401" s="242">
        <v>0</v>
      </c>
      <c r="T1401" s="243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44" t="s">
        <v>418</v>
      </c>
      <c r="AT1401" s="244" t="s">
        <v>324</v>
      </c>
      <c r="AU1401" s="244" t="s">
        <v>83</v>
      </c>
      <c r="AY1401" s="19" t="s">
        <v>322</v>
      </c>
      <c r="BE1401" s="245">
        <f>IF(N1401="základní",J1401,0)</f>
        <v>0</v>
      </c>
      <c r="BF1401" s="245">
        <f>IF(N1401="snížená",J1401,0)</f>
        <v>0</v>
      </c>
      <c r="BG1401" s="245">
        <f>IF(N1401="zákl. přenesená",J1401,0)</f>
        <v>0</v>
      </c>
      <c r="BH1401" s="245">
        <f>IF(N1401="sníž. přenesená",J1401,0)</f>
        <v>0</v>
      </c>
      <c r="BI1401" s="245">
        <f>IF(N1401="nulová",J1401,0)</f>
        <v>0</v>
      </c>
      <c r="BJ1401" s="19" t="s">
        <v>83</v>
      </c>
      <c r="BK1401" s="245">
        <f>ROUND(I1401*H1401,2)</f>
        <v>0</v>
      </c>
      <c r="BL1401" s="19" t="s">
        <v>418</v>
      </c>
      <c r="BM1401" s="244" t="s">
        <v>1901</v>
      </c>
    </row>
    <row r="1402" spans="1:47" s="2" customFormat="1" ht="12">
      <c r="A1402" s="40"/>
      <c r="B1402" s="41"/>
      <c r="C1402" s="42"/>
      <c r="D1402" s="246" t="s">
        <v>330</v>
      </c>
      <c r="E1402" s="42"/>
      <c r="F1402" s="247" t="s">
        <v>1900</v>
      </c>
      <c r="G1402" s="42"/>
      <c r="H1402" s="42"/>
      <c r="I1402" s="150"/>
      <c r="J1402" s="42"/>
      <c r="K1402" s="42"/>
      <c r="L1402" s="46"/>
      <c r="M1402" s="248"/>
      <c r="N1402" s="249"/>
      <c r="O1402" s="86"/>
      <c r="P1402" s="86"/>
      <c r="Q1402" s="86"/>
      <c r="R1402" s="86"/>
      <c r="S1402" s="86"/>
      <c r="T1402" s="87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T1402" s="19" t="s">
        <v>330</v>
      </c>
      <c r="AU1402" s="19" t="s">
        <v>83</v>
      </c>
    </row>
    <row r="1403" spans="1:51" s="13" customFormat="1" ht="12">
      <c r="A1403" s="13"/>
      <c r="B1403" s="250"/>
      <c r="C1403" s="251"/>
      <c r="D1403" s="246" t="s">
        <v>332</v>
      </c>
      <c r="E1403" s="252" t="s">
        <v>19</v>
      </c>
      <c r="F1403" s="253" t="s">
        <v>1902</v>
      </c>
      <c r="G1403" s="251"/>
      <c r="H1403" s="254">
        <v>98.5</v>
      </c>
      <c r="I1403" s="255"/>
      <c r="J1403" s="251"/>
      <c r="K1403" s="251"/>
      <c r="L1403" s="256"/>
      <c r="M1403" s="257"/>
      <c r="N1403" s="258"/>
      <c r="O1403" s="258"/>
      <c r="P1403" s="258"/>
      <c r="Q1403" s="258"/>
      <c r="R1403" s="258"/>
      <c r="S1403" s="258"/>
      <c r="T1403" s="259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60" t="s">
        <v>332</v>
      </c>
      <c r="AU1403" s="260" t="s">
        <v>83</v>
      </c>
      <c r="AV1403" s="13" t="s">
        <v>83</v>
      </c>
      <c r="AW1403" s="13" t="s">
        <v>32</v>
      </c>
      <c r="AX1403" s="13" t="s">
        <v>70</v>
      </c>
      <c r="AY1403" s="260" t="s">
        <v>322</v>
      </c>
    </row>
    <row r="1404" spans="1:51" s="13" customFormat="1" ht="12">
      <c r="A1404" s="13"/>
      <c r="B1404" s="250"/>
      <c r="C1404" s="251"/>
      <c r="D1404" s="246" t="s">
        <v>332</v>
      </c>
      <c r="E1404" s="252" t="s">
        <v>19</v>
      </c>
      <c r="F1404" s="253" t="s">
        <v>1903</v>
      </c>
      <c r="G1404" s="251"/>
      <c r="H1404" s="254">
        <v>156.96</v>
      </c>
      <c r="I1404" s="255"/>
      <c r="J1404" s="251"/>
      <c r="K1404" s="251"/>
      <c r="L1404" s="256"/>
      <c r="M1404" s="257"/>
      <c r="N1404" s="258"/>
      <c r="O1404" s="258"/>
      <c r="P1404" s="258"/>
      <c r="Q1404" s="258"/>
      <c r="R1404" s="258"/>
      <c r="S1404" s="258"/>
      <c r="T1404" s="259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60" t="s">
        <v>332</v>
      </c>
      <c r="AU1404" s="260" t="s">
        <v>83</v>
      </c>
      <c r="AV1404" s="13" t="s">
        <v>83</v>
      </c>
      <c r="AW1404" s="13" t="s">
        <v>32</v>
      </c>
      <c r="AX1404" s="13" t="s">
        <v>70</v>
      </c>
      <c r="AY1404" s="260" t="s">
        <v>322</v>
      </c>
    </row>
    <row r="1405" spans="1:51" s="14" customFormat="1" ht="12">
      <c r="A1405" s="14"/>
      <c r="B1405" s="261"/>
      <c r="C1405" s="262"/>
      <c r="D1405" s="246" t="s">
        <v>332</v>
      </c>
      <c r="E1405" s="263" t="s">
        <v>19</v>
      </c>
      <c r="F1405" s="264" t="s">
        <v>336</v>
      </c>
      <c r="G1405" s="262"/>
      <c r="H1405" s="265">
        <v>255.46</v>
      </c>
      <c r="I1405" s="266"/>
      <c r="J1405" s="262"/>
      <c r="K1405" s="262"/>
      <c r="L1405" s="267"/>
      <c r="M1405" s="268"/>
      <c r="N1405" s="269"/>
      <c r="O1405" s="269"/>
      <c r="P1405" s="269"/>
      <c r="Q1405" s="269"/>
      <c r="R1405" s="269"/>
      <c r="S1405" s="269"/>
      <c r="T1405" s="270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71" t="s">
        <v>332</v>
      </c>
      <c r="AU1405" s="271" t="s">
        <v>83</v>
      </c>
      <c r="AV1405" s="14" t="s">
        <v>328</v>
      </c>
      <c r="AW1405" s="14" t="s">
        <v>32</v>
      </c>
      <c r="AX1405" s="14" t="s">
        <v>77</v>
      </c>
      <c r="AY1405" s="271" t="s">
        <v>322</v>
      </c>
    </row>
    <row r="1406" spans="1:65" s="2" customFormat="1" ht="33" customHeight="1">
      <c r="A1406" s="40"/>
      <c r="B1406" s="41"/>
      <c r="C1406" s="233" t="s">
        <v>1904</v>
      </c>
      <c r="D1406" s="233" t="s">
        <v>324</v>
      </c>
      <c r="E1406" s="234" t="s">
        <v>1905</v>
      </c>
      <c r="F1406" s="235" t="s">
        <v>1906</v>
      </c>
      <c r="G1406" s="236" t="s">
        <v>128</v>
      </c>
      <c r="H1406" s="237">
        <v>22.61</v>
      </c>
      <c r="I1406" s="238"/>
      <c r="J1406" s="239">
        <f>ROUND(I1406*H1406,2)</f>
        <v>0</v>
      </c>
      <c r="K1406" s="235" t="s">
        <v>532</v>
      </c>
      <c r="L1406" s="46"/>
      <c r="M1406" s="240" t="s">
        <v>19</v>
      </c>
      <c r="N1406" s="241" t="s">
        <v>42</v>
      </c>
      <c r="O1406" s="86"/>
      <c r="P1406" s="242">
        <f>O1406*H1406</f>
        <v>0</v>
      </c>
      <c r="Q1406" s="242">
        <v>0.01188</v>
      </c>
      <c r="R1406" s="242">
        <f>Q1406*H1406</f>
        <v>0.2686068</v>
      </c>
      <c r="S1406" s="242">
        <v>0</v>
      </c>
      <c r="T1406" s="243">
        <f>S1406*H1406</f>
        <v>0</v>
      </c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R1406" s="244" t="s">
        <v>418</v>
      </c>
      <c r="AT1406" s="244" t="s">
        <v>324</v>
      </c>
      <c r="AU1406" s="244" t="s">
        <v>83</v>
      </c>
      <c r="AY1406" s="19" t="s">
        <v>322</v>
      </c>
      <c r="BE1406" s="245">
        <f>IF(N1406="základní",J1406,0)</f>
        <v>0</v>
      </c>
      <c r="BF1406" s="245">
        <f>IF(N1406="snížená",J1406,0)</f>
        <v>0</v>
      </c>
      <c r="BG1406" s="245">
        <f>IF(N1406="zákl. přenesená",J1406,0)</f>
        <v>0</v>
      </c>
      <c r="BH1406" s="245">
        <f>IF(N1406="sníž. přenesená",J1406,0)</f>
        <v>0</v>
      </c>
      <c r="BI1406" s="245">
        <f>IF(N1406="nulová",J1406,0)</f>
        <v>0</v>
      </c>
      <c r="BJ1406" s="19" t="s">
        <v>83</v>
      </c>
      <c r="BK1406" s="245">
        <f>ROUND(I1406*H1406,2)</f>
        <v>0</v>
      </c>
      <c r="BL1406" s="19" t="s">
        <v>418</v>
      </c>
      <c r="BM1406" s="244" t="s">
        <v>1907</v>
      </c>
    </row>
    <row r="1407" spans="1:47" s="2" customFormat="1" ht="12">
      <c r="A1407" s="40"/>
      <c r="B1407" s="41"/>
      <c r="C1407" s="42"/>
      <c r="D1407" s="246" t="s">
        <v>330</v>
      </c>
      <c r="E1407" s="42"/>
      <c r="F1407" s="247" t="s">
        <v>1908</v>
      </c>
      <c r="G1407" s="42"/>
      <c r="H1407" s="42"/>
      <c r="I1407" s="150"/>
      <c r="J1407" s="42"/>
      <c r="K1407" s="42"/>
      <c r="L1407" s="46"/>
      <c r="M1407" s="248"/>
      <c r="N1407" s="249"/>
      <c r="O1407" s="86"/>
      <c r="P1407" s="86"/>
      <c r="Q1407" s="86"/>
      <c r="R1407" s="86"/>
      <c r="S1407" s="86"/>
      <c r="T1407" s="87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T1407" s="19" t="s">
        <v>330</v>
      </c>
      <c r="AU1407" s="19" t="s">
        <v>83</v>
      </c>
    </row>
    <row r="1408" spans="1:51" s="13" customFormat="1" ht="12">
      <c r="A1408" s="13"/>
      <c r="B1408" s="250"/>
      <c r="C1408" s="251"/>
      <c r="D1408" s="246" t="s">
        <v>332</v>
      </c>
      <c r="E1408" s="252" t="s">
        <v>19</v>
      </c>
      <c r="F1408" s="253" t="s">
        <v>1909</v>
      </c>
      <c r="G1408" s="251"/>
      <c r="H1408" s="254">
        <v>11.4</v>
      </c>
      <c r="I1408" s="255"/>
      <c r="J1408" s="251"/>
      <c r="K1408" s="251"/>
      <c r="L1408" s="256"/>
      <c r="M1408" s="257"/>
      <c r="N1408" s="258"/>
      <c r="O1408" s="258"/>
      <c r="P1408" s="258"/>
      <c r="Q1408" s="258"/>
      <c r="R1408" s="258"/>
      <c r="S1408" s="258"/>
      <c r="T1408" s="259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60" t="s">
        <v>332</v>
      </c>
      <c r="AU1408" s="260" t="s">
        <v>83</v>
      </c>
      <c r="AV1408" s="13" t="s">
        <v>83</v>
      </c>
      <c r="AW1408" s="13" t="s">
        <v>32</v>
      </c>
      <c r="AX1408" s="13" t="s">
        <v>70</v>
      </c>
      <c r="AY1408" s="260" t="s">
        <v>322</v>
      </c>
    </row>
    <row r="1409" spans="1:51" s="13" customFormat="1" ht="12">
      <c r="A1409" s="13"/>
      <c r="B1409" s="250"/>
      <c r="C1409" s="251"/>
      <c r="D1409" s="246" t="s">
        <v>332</v>
      </c>
      <c r="E1409" s="252" t="s">
        <v>19</v>
      </c>
      <c r="F1409" s="253" t="s">
        <v>1910</v>
      </c>
      <c r="G1409" s="251"/>
      <c r="H1409" s="254">
        <v>11.21</v>
      </c>
      <c r="I1409" s="255"/>
      <c r="J1409" s="251"/>
      <c r="K1409" s="251"/>
      <c r="L1409" s="256"/>
      <c r="M1409" s="257"/>
      <c r="N1409" s="258"/>
      <c r="O1409" s="258"/>
      <c r="P1409" s="258"/>
      <c r="Q1409" s="258"/>
      <c r="R1409" s="258"/>
      <c r="S1409" s="258"/>
      <c r="T1409" s="259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60" t="s">
        <v>332</v>
      </c>
      <c r="AU1409" s="260" t="s">
        <v>83</v>
      </c>
      <c r="AV1409" s="13" t="s">
        <v>83</v>
      </c>
      <c r="AW1409" s="13" t="s">
        <v>32</v>
      </c>
      <c r="AX1409" s="13" t="s">
        <v>70</v>
      </c>
      <c r="AY1409" s="260" t="s">
        <v>322</v>
      </c>
    </row>
    <row r="1410" spans="1:51" s="14" customFormat="1" ht="12">
      <c r="A1410" s="14"/>
      <c r="B1410" s="261"/>
      <c r="C1410" s="262"/>
      <c r="D1410" s="246" t="s">
        <v>332</v>
      </c>
      <c r="E1410" s="263" t="s">
        <v>19</v>
      </c>
      <c r="F1410" s="264" t="s">
        <v>336</v>
      </c>
      <c r="G1410" s="262"/>
      <c r="H1410" s="265">
        <v>22.61</v>
      </c>
      <c r="I1410" s="266"/>
      <c r="J1410" s="262"/>
      <c r="K1410" s="262"/>
      <c r="L1410" s="267"/>
      <c r="M1410" s="268"/>
      <c r="N1410" s="269"/>
      <c r="O1410" s="269"/>
      <c r="P1410" s="269"/>
      <c r="Q1410" s="269"/>
      <c r="R1410" s="269"/>
      <c r="S1410" s="269"/>
      <c r="T1410" s="270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1" t="s">
        <v>332</v>
      </c>
      <c r="AU1410" s="271" t="s">
        <v>83</v>
      </c>
      <c r="AV1410" s="14" t="s">
        <v>328</v>
      </c>
      <c r="AW1410" s="14" t="s">
        <v>32</v>
      </c>
      <c r="AX1410" s="14" t="s">
        <v>77</v>
      </c>
      <c r="AY1410" s="271" t="s">
        <v>322</v>
      </c>
    </row>
    <row r="1411" spans="1:65" s="2" customFormat="1" ht="21.75" customHeight="1">
      <c r="A1411" s="40"/>
      <c r="B1411" s="41"/>
      <c r="C1411" s="233" t="s">
        <v>1911</v>
      </c>
      <c r="D1411" s="233" t="s">
        <v>324</v>
      </c>
      <c r="E1411" s="234" t="s">
        <v>1912</v>
      </c>
      <c r="F1411" s="235" t="s">
        <v>1913</v>
      </c>
      <c r="G1411" s="236" t="s">
        <v>128</v>
      </c>
      <c r="H1411" s="237">
        <v>195.72</v>
      </c>
      <c r="I1411" s="238"/>
      <c r="J1411" s="239">
        <f>ROUND(I1411*H1411,2)</f>
        <v>0</v>
      </c>
      <c r="K1411" s="235" t="s">
        <v>532</v>
      </c>
      <c r="L1411" s="46"/>
      <c r="M1411" s="240" t="s">
        <v>19</v>
      </c>
      <c r="N1411" s="241" t="s">
        <v>42</v>
      </c>
      <c r="O1411" s="86"/>
      <c r="P1411" s="242">
        <f>O1411*H1411</f>
        <v>0</v>
      </c>
      <c r="Q1411" s="242">
        <v>0.02028</v>
      </c>
      <c r="R1411" s="242">
        <f>Q1411*H1411</f>
        <v>3.9692016</v>
      </c>
      <c r="S1411" s="242">
        <v>0</v>
      </c>
      <c r="T1411" s="243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44" t="s">
        <v>418</v>
      </c>
      <c r="AT1411" s="244" t="s">
        <v>324</v>
      </c>
      <c r="AU1411" s="244" t="s">
        <v>83</v>
      </c>
      <c r="AY1411" s="19" t="s">
        <v>322</v>
      </c>
      <c r="BE1411" s="245">
        <f>IF(N1411="základní",J1411,0)</f>
        <v>0</v>
      </c>
      <c r="BF1411" s="245">
        <f>IF(N1411="snížená",J1411,0)</f>
        <v>0</v>
      </c>
      <c r="BG1411" s="245">
        <f>IF(N1411="zákl. přenesená",J1411,0)</f>
        <v>0</v>
      </c>
      <c r="BH1411" s="245">
        <f>IF(N1411="sníž. přenesená",J1411,0)</f>
        <v>0</v>
      </c>
      <c r="BI1411" s="245">
        <f>IF(N1411="nulová",J1411,0)</f>
        <v>0</v>
      </c>
      <c r="BJ1411" s="19" t="s">
        <v>83</v>
      </c>
      <c r="BK1411" s="245">
        <f>ROUND(I1411*H1411,2)</f>
        <v>0</v>
      </c>
      <c r="BL1411" s="19" t="s">
        <v>418</v>
      </c>
      <c r="BM1411" s="244" t="s">
        <v>1914</v>
      </c>
    </row>
    <row r="1412" spans="1:47" s="2" customFormat="1" ht="12">
      <c r="A1412" s="40"/>
      <c r="B1412" s="41"/>
      <c r="C1412" s="42"/>
      <c r="D1412" s="246" t="s">
        <v>330</v>
      </c>
      <c r="E1412" s="42"/>
      <c r="F1412" s="247" t="s">
        <v>1915</v>
      </c>
      <c r="G1412" s="42"/>
      <c r="H1412" s="42"/>
      <c r="I1412" s="150"/>
      <c r="J1412" s="42"/>
      <c r="K1412" s="42"/>
      <c r="L1412" s="46"/>
      <c r="M1412" s="248"/>
      <c r="N1412" s="249"/>
      <c r="O1412" s="86"/>
      <c r="P1412" s="86"/>
      <c r="Q1412" s="86"/>
      <c r="R1412" s="86"/>
      <c r="S1412" s="86"/>
      <c r="T1412" s="87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T1412" s="19" t="s">
        <v>330</v>
      </c>
      <c r="AU1412" s="19" t="s">
        <v>83</v>
      </c>
    </row>
    <row r="1413" spans="1:47" s="2" customFormat="1" ht="12">
      <c r="A1413" s="40"/>
      <c r="B1413" s="41"/>
      <c r="C1413" s="42"/>
      <c r="D1413" s="246" t="s">
        <v>387</v>
      </c>
      <c r="E1413" s="42"/>
      <c r="F1413" s="282" t="s">
        <v>1916</v>
      </c>
      <c r="G1413" s="42"/>
      <c r="H1413" s="42"/>
      <c r="I1413" s="150"/>
      <c r="J1413" s="42"/>
      <c r="K1413" s="42"/>
      <c r="L1413" s="46"/>
      <c r="M1413" s="248"/>
      <c r="N1413" s="249"/>
      <c r="O1413" s="86"/>
      <c r="P1413" s="86"/>
      <c r="Q1413" s="86"/>
      <c r="R1413" s="86"/>
      <c r="S1413" s="86"/>
      <c r="T1413" s="87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T1413" s="19" t="s">
        <v>387</v>
      </c>
      <c r="AU1413" s="19" t="s">
        <v>83</v>
      </c>
    </row>
    <row r="1414" spans="1:51" s="13" customFormat="1" ht="12">
      <c r="A1414" s="13"/>
      <c r="B1414" s="250"/>
      <c r="C1414" s="251"/>
      <c r="D1414" s="246" t="s">
        <v>332</v>
      </c>
      <c r="E1414" s="252" t="s">
        <v>19</v>
      </c>
      <c r="F1414" s="253" t="s">
        <v>1917</v>
      </c>
      <c r="G1414" s="251"/>
      <c r="H1414" s="254">
        <v>195.72</v>
      </c>
      <c r="I1414" s="255"/>
      <c r="J1414" s="251"/>
      <c r="K1414" s="251"/>
      <c r="L1414" s="256"/>
      <c r="M1414" s="257"/>
      <c r="N1414" s="258"/>
      <c r="O1414" s="258"/>
      <c r="P1414" s="258"/>
      <c r="Q1414" s="258"/>
      <c r="R1414" s="258"/>
      <c r="S1414" s="258"/>
      <c r="T1414" s="259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0" t="s">
        <v>332</v>
      </c>
      <c r="AU1414" s="260" t="s">
        <v>83</v>
      </c>
      <c r="AV1414" s="13" t="s">
        <v>83</v>
      </c>
      <c r="AW1414" s="13" t="s">
        <v>32</v>
      </c>
      <c r="AX1414" s="13" t="s">
        <v>70</v>
      </c>
      <c r="AY1414" s="260" t="s">
        <v>322</v>
      </c>
    </row>
    <row r="1415" spans="1:51" s="14" customFormat="1" ht="12">
      <c r="A1415" s="14"/>
      <c r="B1415" s="261"/>
      <c r="C1415" s="262"/>
      <c r="D1415" s="246" t="s">
        <v>332</v>
      </c>
      <c r="E1415" s="263" t="s">
        <v>19</v>
      </c>
      <c r="F1415" s="264" t="s">
        <v>336</v>
      </c>
      <c r="G1415" s="262"/>
      <c r="H1415" s="265">
        <v>195.72</v>
      </c>
      <c r="I1415" s="266"/>
      <c r="J1415" s="262"/>
      <c r="K1415" s="262"/>
      <c r="L1415" s="267"/>
      <c r="M1415" s="268"/>
      <c r="N1415" s="269"/>
      <c r="O1415" s="269"/>
      <c r="P1415" s="269"/>
      <c r="Q1415" s="269"/>
      <c r="R1415" s="269"/>
      <c r="S1415" s="269"/>
      <c r="T1415" s="270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1" t="s">
        <v>332</v>
      </c>
      <c r="AU1415" s="271" t="s">
        <v>83</v>
      </c>
      <c r="AV1415" s="14" t="s">
        <v>328</v>
      </c>
      <c r="AW1415" s="14" t="s">
        <v>32</v>
      </c>
      <c r="AX1415" s="14" t="s">
        <v>77</v>
      </c>
      <c r="AY1415" s="271" t="s">
        <v>322</v>
      </c>
    </row>
    <row r="1416" spans="1:65" s="2" customFormat="1" ht="21.75" customHeight="1">
      <c r="A1416" s="40"/>
      <c r="B1416" s="41"/>
      <c r="C1416" s="233" t="s">
        <v>1918</v>
      </c>
      <c r="D1416" s="233" t="s">
        <v>324</v>
      </c>
      <c r="E1416" s="234" t="s">
        <v>1919</v>
      </c>
      <c r="F1416" s="235" t="s">
        <v>1920</v>
      </c>
      <c r="G1416" s="236" t="s">
        <v>128</v>
      </c>
      <c r="H1416" s="237">
        <v>278.07</v>
      </c>
      <c r="I1416" s="238"/>
      <c r="J1416" s="239">
        <f>ROUND(I1416*H1416,2)</f>
        <v>0</v>
      </c>
      <c r="K1416" s="235" t="s">
        <v>532</v>
      </c>
      <c r="L1416" s="46"/>
      <c r="M1416" s="240" t="s">
        <v>19</v>
      </c>
      <c r="N1416" s="241" t="s">
        <v>42</v>
      </c>
      <c r="O1416" s="86"/>
      <c r="P1416" s="242">
        <f>O1416*H1416</f>
        <v>0</v>
      </c>
      <c r="Q1416" s="242">
        <v>0.02028</v>
      </c>
      <c r="R1416" s="242">
        <f>Q1416*H1416</f>
        <v>5.6392596</v>
      </c>
      <c r="S1416" s="242">
        <v>0</v>
      </c>
      <c r="T1416" s="243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44" t="s">
        <v>418</v>
      </c>
      <c r="AT1416" s="244" t="s">
        <v>324</v>
      </c>
      <c r="AU1416" s="244" t="s">
        <v>83</v>
      </c>
      <c r="AY1416" s="19" t="s">
        <v>322</v>
      </c>
      <c r="BE1416" s="245">
        <f>IF(N1416="základní",J1416,0)</f>
        <v>0</v>
      </c>
      <c r="BF1416" s="245">
        <f>IF(N1416="snížená",J1416,0)</f>
        <v>0</v>
      </c>
      <c r="BG1416" s="245">
        <f>IF(N1416="zákl. přenesená",J1416,0)</f>
        <v>0</v>
      </c>
      <c r="BH1416" s="245">
        <f>IF(N1416="sníž. přenesená",J1416,0)</f>
        <v>0</v>
      </c>
      <c r="BI1416" s="245">
        <f>IF(N1416="nulová",J1416,0)</f>
        <v>0</v>
      </c>
      <c r="BJ1416" s="19" t="s">
        <v>83</v>
      </c>
      <c r="BK1416" s="245">
        <f>ROUND(I1416*H1416,2)</f>
        <v>0</v>
      </c>
      <c r="BL1416" s="19" t="s">
        <v>418</v>
      </c>
      <c r="BM1416" s="244" t="s">
        <v>1921</v>
      </c>
    </row>
    <row r="1417" spans="1:47" s="2" customFormat="1" ht="12">
      <c r="A1417" s="40"/>
      <c r="B1417" s="41"/>
      <c r="C1417" s="42"/>
      <c r="D1417" s="246" t="s">
        <v>330</v>
      </c>
      <c r="E1417" s="42"/>
      <c r="F1417" s="247" t="s">
        <v>1920</v>
      </c>
      <c r="G1417" s="42"/>
      <c r="H1417" s="42"/>
      <c r="I1417" s="150"/>
      <c r="J1417" s="42"/>
      <c r="K1417" s="42"/>
      <c r="L1417" s="46"/>
      <c r="M1417" s="248"/>
      <c r="N1417" s="249"/>
      <c r="O1417" s="86"/>
      <c r="P1417" s="86"/>
      <c r="Q1417" s="86"/>
      <c r="R1417" s="86"/>
      <c r="S1417" s="86"/>
      <c r="T1417" s="87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T1417" s="19" t="s">
        <v>330</v>
      </c>
      <c r="AU1417" s="19" t="s">
        <v>83</v>
      </c>
    </row>
    <row r="1418" spans="1:51" s="13" customFormat="1" ht="12">
      <c r="A1418" s="13"/>
      <c r="B1418" s="250"/>
      <c r="C1418" s="251"/>
      <c r="D1418" s="246" t="s">
        <v>332</v>
      </c>
      <c r="E1418" s="252" t="s">
        <v>19</v>
      </c>
      <c r="F1418" s="253" t="s">
        <v>1922</v>
      </c>
      <c r="G1418" s="251"/>
      <c r="H1418" s="254">
        <v>109.9</v>
      </c>
      <c r="I1418" s="255"/>
      <c r="J1418" s="251"/>
      <c r="K1418" s="251"/>
      <c r="L1418" s="256"/>
      <c r="M1418" s="257"/>
      <c r="N1418" s="258"/>
      <c r="O1418" s="258"/>
      <c r="P1418" s="258"/>
      <c r="Q1418" s="258"/>
      <c r="R1418" s="258"/>
      <c r="S1418" s="258"/>
      <c r="T1418" s="259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60" t="s">
        <v>332</v>
      </c>
      <c r="AU1418" s="260" t="s">
        <v>83</v>
      </c>
      <c r="AV1418" s="13" t="s">
        <v>83</v>
      </c>
      <c r="AW1418" s="13" t="s">
        <v>32</v>
      </c>
      <c r="AX1418" s="13" t="s">
        <v>70</v>
      </c>
      <c r="AY1418" s="260" t="s">
        <v>322</v>
      </c>
    </row>
    <row r="1419" spans="1:51" s="13" customFormat="1" ht="12">
      <c r="A1419" s="13"/>
      <c r="B1419" s="250"/>
      <c r="C1419" s="251"/>
      <c r="D1419" s="246" t="s">
        <v>332</v>
      </c>
      <c r="E1419" s="252" t="s">
        <v>19</v>
      </c>
      <c r="F1419" s="253" t="s">
        <v>1923</v>
      </c>
      <c r="G1419" s="251"/>
      <c r="H1419" s="254">
        <v>168.17</v>
      </c>
      <c r="I1419" s="255"/>
      <c r="J1419" s="251"/>
      <c r="K1419" s="251"/>
      <c r="L1419" s="256"/>
      <c r="M1419" s="257"/>
      <c r="N1419" s="258"/>
      <c r="O1419" s="258"/>
      <c r="P1419" s="258"/>
      <c r="Q1419" s="258"/>
      <c r="R1419" s="258"/>
      <c r="S1419" s="258"/>
      <c r="T1419" s="259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60" t="s">
        <v>332</v>
      </c>
      <c r="AU1419" s="260" t="s">
        <v>83</v>
      </c>
      <c r="AV1419" s="13" t="s">
        <v>83</v>
      </c>
      <c r="AW1419" s="13" t="s">
        <v>32</v>
      </c>
      <c r="AX1419" s="13" t="s">
        <v>70</v>
      </c>
      <c r="AY1419" s="260" t="s">
        <v>322</v>
      </c>
    </row>
    <row r="1420" spans="1:51" s="14" customFormat="1" ht="12">
      <c r="A1420" s="14"/>
      <c r="B1420" s="261"/>
      <c r="C1420" s="262"/>
      <c r="D1420" s="246" t="s">
        <v>332</v>
      </c>
      <c r="E1420" s="263" t="s">
        <v>19</v>
      </c>
      <c r="F1420" s="264" t="s">
        <v>336</v>
      </c>
      <c r="G1420" s="262"/>
      <c r="H1420" s="265">
        <v>278.07</v>
      </c>
      <c r="I1420" s="266"/>
      <c r="J1420" s="262"/>
      <c r="K1420" s="262"/>
      <c r="L1420" s="267"/>
      <c r="M1420" s="268"/>
      <c r="N1420" s="269"/>
      <c r="O1420" s="269"/>
      <c r="P1420" s="269"/>
      <c r="Q1420" s="269"/>
      <c r="R1420" s="269"/>
      <c r="S1420" s="269"/>
      <c r="T1420" s="270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71" t="s">
        <v>332</v>
      </c>
      <c r="AU1420" s="271" t="s">
        <v>83</v>
      </c>
      <c r="AV1420" s="14" t="s">
        <v>328</v>
      </c>
      <c r="AW1420" s="14" t="s">
        <v>32</v>
      </c>
      <c r="AX1420" s="14" t="s">
        <v>77</v>
      </c>
      <c r="AY1420" s="271" t="s">
        <v>322</v>
      </c>
    </row>
    <row r="1421" spans="1:65" s="2" customFormat="1" ht="21.75" customHeight="1">
      <c r="A1421" s="40"/>
      <c r="B1421" s="41"/>
      <c r="C1421" s="233" t="s">
        <v>1924</v>
      </c>
      <c r="D1421" s="233" t="s">
        <v>324</v>
      </c>
      <c r="E1421" s="234" t="s">
        <v>1925</v>
      </c>
      <c r="F1421" s="235" t="s">
        <v>1926</v>
      </c>
      <c r="G1421" s="236" t="s">
        <v>135</v>
      </c>
      <c r="H1421" s="237">
        <v>53.14</v>
      </c>
      <c r="I1421" s="238"/>
      <c r="J1421" s="239">
        <f>ROUND(I1421*H1421,2)</f>
        <v>0</v>
      </c>
      <c r="K1421" s="235" t="s">
        <v>327</v>
      </c>
      <c r="L1421" s="46"/>
      <c r="M1421" s="240" t="s">
        <v>19</v>
      </c>
      <c r="N1421" s="241" t="s">
        <v>42</v>
      </c>
      <c r="O1421" s="86"/>
      <c r="P1421" s="242">
        <f>O1421*H1421</f>
        <v>0</v>
      </c>
      <c r="Q1421" s="242">
        <v>0.00488</v>
      </c>
      <c r="R1421" s="242">
        <f>Q1421*H1421</f>
        <v>0.2593232</v>
      </c>
      <c r="S1421" s="242">
        <v>0</v>
      </c>
      <c r="T1421" s="243">
        <f>S1421*H1421</f>
        <v>0</v>
      </c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R1421" s="244" t="s">
        <v>418</v>
      </c>
      <c r="AT1421" s="244" t="s">
        <v>324</v>
      </c>
      <c r="AU1421" s="244" t="s">
        <v>83</v>
      </c>
      <c r="AY1421" s="19" t="s">
        <v>322</v>
      </c>
      <c r="BE1421" s="245">
        <f>IF(N1421="základní",J1421,0)</f>
        <v>0</v>
      </c>
      <c r="BF1421" s="245">
        <f>IF(N1421="snížená",J1421,0)</f>
        <v>0</v>
      </c>
      <c r="BG1421" s="245">
        <f>IF(N1421="zákl. přenesená",J1421,0)</f>
        <v>0</v>
      </c>
      <c r="BH1421" s="245">
        <f>IF(N1421="sníž. přenesená",J1421,0)</f>
        <v>0</v>
      </c>
      <c r="BI1421" s="245">
        <f>IF(N1421="nulová",J1421,0)</f>
        <v>0</v>
      </c>
      <c r="BJ1421" s="19" t="s">
        <v>83</v>
      </c>
      <c r="BK1421" s="245">
        <f>ROUND(I1421*H1421,2)</f>
        <v>0</v>
      </c>
      <c r="BL1421" s="19" t="s">
        <v>418</v>
      </c>
      <c r="BM1421" s="244" t="s">
        <v>1927</v>
      </c>
    </row>
    <row r="1422" spans="1:47" s="2" customFormat="1" ht="12">
      <c r="A1422" s="40"/>
      <c r="B1422" s="41"/>
      <c r="C1422" s="42"/>
      <c r="D1422" s="246" t="s">
        <v>330</v>
      </c>
      <c r="E1422" s="42"/>
      <c r="F1422" s="247" t="s">
        <v>1928</v>
      </c>
      <c r="G1422" s="42"/>
      <c r="H1422" s="42"/>
      <c r="I1422" s="150"/>
      <c r="J1422" s="42"/>
      <c r="K1422" s="42"/>
      <c r="L1422" s="46"/>
      <c r="M1422" s="248"/>
      <c r="N1422" s="249"/>
      <c r="O1422" s="86"/>
      <c r="P1422" s="86"/>
      <c r="Q1422" s="86"/>
      <c r="R1422" s="86"/>
      <c r="S1422" s="86"/>
      <c r="T1422" s="87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T1422" s="19" t="s">
        <v>330</v>
      </c>
      <c r="AU1422" s="19" t="s">
        <v>83</v>
      </c>
    </row>
    <row r="1423" spans="1:51" s="13" customFormat="1" ht="12">
      <c r="A1423" s="13"/>
      <c r="B1423" s="250"/>
      <c r="C1423" s="251"/>
      <c r="D1423" s="246" t="s">
        <v>332</v>
      </c>
      <c r="E1423" s="252" t="s">
        <v>19</v>
      </c>
      <c r="F1423" s="253" t="s">
        <v>1929</v>
      </c>
      <c r="G1423" s="251"/>
      <c r="H1423" s="254">
        <v>53.14</v>
      </c>
      <c r="I1423" s="255"/>
      <c r="J1423" s="251"/>
      <c r="K1423" s="251"/>
      <c r="L1423" s="256"/>
      <c r="M1423" s="257"/>
      <c r="N1423" s="258"/>
      <c r="O1423" s="258"/>
      <c r="P1423" s="258"/>
      <c r="Q1423" s="258"/>
      <c r="R1423" s="258"/>
      <c r="S1423" s="258"/>
      <c r="T1423" s="259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60" t="s">
        <v>332</v>
      </c>
      <c r="AU1423" s="260" t="s">
        <v>83</v>
      </c>
      <c r="AV1423" s="13" t="s">
        <v>83</v>
      </c>
      <c r="AW1423" s="13" t="s">
        <v>32</v>
      </c>
      <c r="AX1423" s="13" t="s">
        <v>77</v>
      </c>
      <c r="AY1423" s="260" t="s">
        <v>322</v>
      </c>
    </row>
    <row r="1424" spans="1:65" s="2" customFormat="1" ht="21.75" customHeight="1">
      <c r="A1424" s="40"/>
      <c r="B1424" s="41"/>
      <c r="C1424" s="233" t="s">
        <v>1930</v>
      </c>
      <c r="D1424" s="233" t="s">
        <v>324</v>
      </c>
      <c r="E1424" s="234" t="s">
        <v>1931</v>
      </c>
      <c r="F1424" s="235" t="s">
        <v>1932</v>
      </c>
      <c r="G1424" s="236" t="s">
        <v>546</v>
      </c>
      <c r="H1424" s="237">
        <v>10</v>
      </c>
      <c r="I1424" s="238"/>
      <c r="J1424" s="239">
        <f>ROUND(I1424*H1424,2)</f>
        <v>0</v>
      </c>
      <c r="K1424" s="235" t="s">
        <v>327</v>
      </c>
      <c r="L1424" s="46"/>
      <c r="M1424" s="240" t="s">
        <v>19</v>
      </c>
      <c r="N1424" s="241" t="s">
        <v>42</v>
      </c>
      <c r="O1424" s="86"/>
      <c r="P1424" s="242">
        <f>O1424*H1424</f>
        <v>0</v>
      </c>
      <c r="Q1424" s="242">
        <v>0</v>
      </c>
      <c r="R1424" s="242">
        <f>Q1424*H1424</f>
        <v>0</v>
      </c>
      <c r="S1424" s="242">
        <v>0</v>
      </c>
      <c r="T1424" s="243">
        <f>S1424*H1424</f>
        <v>0</v>
      </c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R1424" s="244" t="s">
        <v>418</v>
      </c>
      <c r="AT1424" s="244" t="s">
        <v>324</v>
      </c>
      <c r="AU1424" s="244" t="s">
        <v>83</v>
      </c>
      <c r="AY1424" s="19" t="s">
        <v>322</v>
      </c>
      <c r="BE1424" s="245">
        <f>IF(N1424="základní",J1424,0)</f>
        <v>0</v>
      </c>
      <c r="BF1424" s="245">
        <f>IF(N1424="snížená",J1424,0)</f>
        <v>0</v>
      </c>
      <c r="BG1424" s="245">
        <f>IF(N1424="zákl. přenesená",J1424,0)</f>
        <v>0</v>
      </c>
      <c r="BH1424" s="245">
        <f>IF(N1424="sníž. přenesená",J1424,0)</f>
        <v>0</v>
      </c>
      <c r="BI1424" s="245">
        <f>IF(N1424="nulová",J1424,0)</f>
        <v>0</v>
      </c>
      <c r="BJ1424" s="19" t="s">
        <v>83</v>
      </c>
      <c r="BK1424" s="245">
        <f>ROUND(I1424*H1424,2)</f>
        <v>0</v>
      </c>
      <c r="BL1424" s="19" t="s">
        <v>418</v>
      </c>
      <c r="BM1424" s="244" t="s">
        <v>1933</v>
      </c>
    </row>
    <row r="1425" spans="1:47" s="2" customFormat="1" ht="12">
      <c r="A1425" s="40"/>
      <c r="B1425" s="41"/>
      <c r="C1425" s="42"/>
      <c r="D1425" s="246" t="s">
        <v>330</v>
      </c>
      <c r="E1425" s="42"/>
      <c r="F1425" s="247" t="s">
        <v>1934</v>
      </c>
      <c r="G1425" s="42"/>
      <c r="H1425" s="42"/>
      <c r="I1425" s="150"/>
      <c r="J1425" s="42"/>
      <c r="K1425" s="42"/>
      <c r="L1425" s="46"/>
      <c r="M1425" s="248"/>
      <c r="N1425" s="249"/>
      <c r="O1425" s="86"/>
      <c r="P1425" s="86"/>
      <c r="Q1425" s="86"/>
      <c r="R1425" s="86"/>
      <c r="S1425" s="86"/>
      <c r="T1425" s="87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T1425" s="19" t="s">
        <v>330</v>
      </c>
      <c r="AU1425" s="19" t="s">
        <v>83</v>
      </c>
    </row>
    <row r="1426" spans="1:65" s="2" customFormat="1" ht="21.75" customHeight="1">
      <c r="A1426" s="40"/>
      <c r="B1426" s="41"/>
      <c r="C1426" s="272" t="s">
        <v>1935</v>
      </c>
      <c r="D1426" s="272" t="s">
        <v>366</v>
      </c>
      <c r="E1426" s="273" t="s">
        <v>1936</v>
      </c>
      <c r="F1426" s="274" t="s">
        <v>1937</v>
      </c>
      <c r="G1426" s="275" t="s">
        <v>546</v>
      </c>
      <c r="H1426" s="276">
        <v>8</v>
      </c>
      <c r="I1426" s="277"/>
      <c r="J1426" s="278">
        <f>ROUND(I1426*H1426,2)</f>
        <v>0</v>
      </c>
      <c r="K1426" s="274" t="s">
        <v>327</v>
      </c>
      <c r="L1426" s="279"/>
      <c r="M1426" s="280" t="s">
        <v>19</v>
      </c>
      <c r="N1426" s="281" t="s">
        <v>42</v>
      </c>
      <c r="O1426" s="86"/>
      <c r="P1426" s="242">
        <f>O1426*H1426</f>
        <v>0</v>
      </c>
      <c r="Q1426" s="242">
        <v>0.037</v>
      </c>
      <c r="R1426" s="242">
        <f>Q1426*H1426</f>
        <v>0.296</v>
      </c>
      <c r="S1426" s="242">
        <v>0</v>
      </c>
      <c r="T1426" s="243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44" t="s">
        <v>557</v>
      </c>
      <c r="AT1426" s="244" t="s">
        <v>366</v>
      </c>
      <c r="AU1426" s="244" t="s">
        <v>83</v>
      </c>
      <c r="AY1426" s="19" t="s">
        <v>322</v>
      </c>
      <c r="BE1426" s="245">
        <f>IF(N1426="základní",J1426,0)</f>
        <v>0</v>
      </c>
      <c r="BF1426" s="245">
        <f>IF(N1426="snížená",J1426,0)</f>
        <v>0</v>
      </c>
      <c r="BG1426" s="245">
        <f>IF(N1426="zákl. přenesená",J1426,0)</f>
        <v>0</v>
      </c>
      <c r="BH1426" s="245">
        <f>IF(N1426="sníž. přenesená",J1426,0)</f>
        <v>0</v>
      </c>
      <c r="BI1426" s="245">
        <f>IF(N1426="nulová",J1426,0)</f>
        <v>0</v>
      </c>
      <c r="BJ1426" s="19" t="s">
        <v>83</v>
      </c>
      <c r="BK1426" s="245">
        <f>ROUND(I1426*H1426,2)</f>
        <v>0</v>
      </c>
      <c r="BL1426" s="19" t="s">
        <v>418</v>
      </c>
      <c r="BM1426" s="244" t="s">
        <v>1938</v>
      </c>
    </row>
    <row r="1427" spans="1:47" s="2" customFormat="1" ht="12">
      <c r="A1427" s="40"/>
      <c r="B1427" s="41"/>
      <c r="C1427" s="42"/>
      <c r="D1427" s="246" t="s">
        <v>330</v>
      </c>
      <c r="E1427" s="42"/>
      <c r="F1427" s="247" t="s">
        <v>1937</v>
      </c>
      <c r="G1427" s="42"/>
      <c r="H1427" s="42"/>
      <c r="I1427" s="150"/>
      <c r="J1427" s="42"/>
      <c r="K1427" s="42"/>
      <c r="L1427" s="46"/>
      <c r="M1427" s="248"/>
      <c r="N1427" s="249"/>
      <c r="O1427" s="86"/>
      <c r="P1427" s="86"/>
      <c r="Q1427" s="86"/>
      <c r="R1427" s="86"/>
      <c r="S1427" s="86"/>
      <c r="T1427" s="87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T1427" s="19" t="s">
        <v>330</v>
      </c>
      <c r="AU1427" s="19" t="s">
        <v>83</v>
      </c>
    </row>
    <row r="1428" spans="1:65" s="2" customFormat="1" ht="21.75" customHeight="1">
      <c r="A1428" s="40"/>
      <c r="B1428" s="41"/>
      <c r="C1428" s="272" t="s">
        <v>1939</v>
      </c>
      <c r="D1428" s="272" t="s">
        <v>366</v>
      </c>
      <c r="E1428" s="273" t="s">
        <v>1940</v>
      </c>
      <c r="F1428" s="274" t="s">
        <v>1941</v>
      </c>
      <c r="G1428" s="275" t="s">
        <v>546</v>
      </c>
      <c r="H1428" s="276">
        <v>2</v>
      </c>
      <c r="I1428" s="277"/>
      <c r="J1428" s="278">
        <f>ROUND(I1428*H1428,2)</f>
        <v>0</v>
      </c>
      <c r="K1428" s="274" t="s">
        <v>327</v>
      </c>
      <c r="L1428" s="279"/>
      <c r="M1428" s="280" t="s">
        <v>19</v>
      </c>
      <c r="N1428" s="281" t="s">
        <v>42</v>
      </c>
      <c r="O1428" s="86"/>
      <c r="P1428" s="242">
        <f>O1428*H1428</f>
        <v>0</v>
      </c>
      <c r="Q1428" s="242">
        <v>0.0425</v>
      </c>
      <c r="R1428" s="242">
        <f>Q1428*H1428</f>
        <v>0.085</v>
      </c>
      <c r="S1428" s="242">
        <v>0</v>
      </c>
      <c r="T1428" s="243">
        <f>S1428*H1428</f>
        <v>0</v>
      </c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R1428" s="244" t="s">
        <v>557</v>
      </c>
      <c r="AT1428" s="244" t="s">
        <v>366</v>
      </c>
      <c r="AU1428" s="244" t="s">
        <v>83</v>
      </c>
      <c r="AY1428" s="19" t="s">
        <v>322</v>
      </c>
      <c r="BE1428" s="245">
        <f>IF(N1428="základní",J1428,0)</f>
        <v>0</v>
      </c>
      <c r="BF1428" s="245">
        <f>IF(N1428="snížená",J1428,0)</f>
        <v>0</v>
      </c>
      <c r="BG1428" s="245">
        <f>IF(N1428="zákl. přenesená",J1428,0)</f>
        <v>0</v>
      </c>
      <c r="BH1428" s="245">
        <f>IF(N1428="sníž. přenesená",J1428,0)</f>
        <v>0</v>
      </c>
      <c r="BI1428" s="245">
        <f>IF(N1428="nulová",J1428,0)</f>
        <v>0</v>
      </c>
      <c r="BJ1428" s="19" t="s">
        <v>83</v>
      </c>
      <c r="BK1428" s="245">
        <f>ROUND(I1428*H1428,2)</f>
        <v>0</v>
      </c>
      <c r="BL1428" s="19" t="s">
        <v>418</v>
      </c>
      <c r="BM1428" s="244" t="s">
        <v>1942</v>
      </c>
    </row>
    <row r="1429" spans="1:47" s="2" customFormat="1" ht="12">
      <c r="A1429" s="40"/>
      <c r="B1429" s="41"/>
      <c r="C1429" s="42"/>
      <c r="D1429" s="246" t="s">
        <v>330</v>
      </c>
      <c r="E1429" s="42"/>
      <c r="F1429" s="247" t="s">
        <v>1941</v>
      </c>
      <c r="G1429" s="42"/>
      <c r="H1429" s="42"/>
      <c r="I1429" s="150"/>
      <c r="J1429" s="42"/>
      <c r="K1429" s="42"/>
      <c r="L1429" s="46"/>
      <c r="M1429" s="248"/>
      <c r="N1429" s="249"/>
      <c r="O1429" s="86"/>
      <c r="P1429" s="86"/>
      <c r="Q1429" s="86"/>
      <c r="R1429" s="86"/>
      <c r="S1429" s="86"/>
      <c r="T1429" s="87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T1429" s="19" t="s">
        <v>330</v>
      </c>
      <c r="AU1429" s="19" t="s">
        <v>83</v>
      </c>
    </row>
    <row r="1430" spans="1:65" s="2" customFormat="1" ht="21.75" customHeight="1">
      <c r="A1430" s="40"/>
      <c r="B1430" s="41"/>
      <c r="C1430" s="233" t="s">
        <v>1943</v>
      </c>
      <c r="D1430" s="233" t="s">
        <v>324</v>
      </c>
      <c r="E1430" s="234" t="s">
        <v>1944</v>
      </c>
      <c r="F1430" s="235" t="s">
        <v>1945</v>
      </c>
      <c r="G1430" s="236" t="s">
        <v>160</v>
      </c>
      <c r="H1430" s="237">
        <v>46.227</v>
      </c>
      <c r="I1430" s="238"/>
      <c r="J1430" s="239">
        <f>ROUND(I1430*H1430,2)</f>
        <v>0</v>
      </c>
      <c r="K1430" s="235" t="s">
        <v>327</v>
      </c>
      <c r="L1430" s="46"/>
      <c r="M1430" s="240" t="s">
        <v>19</v>
      </c>
      <c r="N1430" s="241" t="s">
        <v>42</v>
      </c>
      <c r="O1430" s="86"/>
      <c r="P1430" s="242">
        <f>O1430*H1430</f>
        <v>0</v>
      </c>
      <c r="Q1430" s="242">
        <v>0</v>
      </c>
      <c r="R1430" s="242">
        <f>Q1430*H1430</f>
        <v>0</v>
      </c>
      <c r="S1430" s="242">
        <v>0</v>
      </c>
      <c r="T1430" s="243">
        <f>S1430*H1430</f>
        <v>0</v>
      </c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R1430" s="244" t="s">
        <v>418</v>
      </c>
      <c r="AT1430" s="244" t="s">
        <v>324</v>
      </c>
      <c r="AU1430" s="244" t="s">
        <v>83</v>
      </c>
      <c r="AY1430" s="19" t="s">
        <v>322</v>
      </c>
      <c r="BE1430" s="245">
        <f>IF(N1430="základní",J1430,0)</f>
        <v>0</v>
      </c>
      <c r="BF1430" s="245">
        <f>IF(N1430="snížená",J1430,0)</f>
        <v>0</v>
      </c>
      <c r="BG1430" s="245">
        <f>IF(N1430="zákl. přenesená",J1430,0)</f>
        <v>0</v>
      </c>
      <c r="BH1430" s="245">
        <f>IF(N1430="sníž. přenesená",J1430,0)</f>
        <v>0</v>
      </c>
      <c r="BI1430" s="245">
        <f>IF(N1430="nulová",J1430,0)</f>
        <v>0</v>
      </c>
      <c r="BJ1430" s="19" t="s">
        <v>83</v>
      </c>
      <c r="BK1430" s="245">
        <f>ROUND(I1430*H1430,2)</f>
        <v>0</v>
      </c>
      <c r="BL1430" s="19" t="s">
        <v>418</v>
      </c>
      <c r="BM1430" s="244" t="s">
        <v>1946</v>
      </c>
    </row>
    <row r="1431" spans="1:47" s="2" customFormat="1" ht="12">
      <c r="A1431" s="40"/>
      <c r="B1431" s="41"/>
      <c r="C1431" s="42"/>
      <c r="D1431" s="246" t="s">
        <v>330</v>
      </c>
      <c r="E1431" s="42"/>
      <c r="F1431" s="247" t="s">
        <v>1947</v>
      </c>
      <c r="G1431" s="42"/>
      <c r="H1431" s="42"/>
      <c r="I1431" s="150"/>
      <c r="J1431" s="42"/>
      <c r="K1431" s="42"/>
      <c r="L1431" s="46"/>
      <c r="M1431" s="248"/>
      <c r="N1431" s="249"/>
      <c r="O1431" s="86"/>
      <c r="P1431" s="86"/>
      <c r="Q1431" s="86"/>
      <c r="R1431" s="86"/>
      <c r="S1431" s="86"/>
      <c r="T1431" s="87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T1431" s="19" t="s">
        <v>330</v>
      </c>
      <c r="AU1431" s="19" t="s">
        <v>83</v>
      </c>
    </row>
    <row r="1432" spans="1:65" s="2" customFormat="1" ht="21.75" customHeight="1">
      <c r="A1432" s="40"/>
      <c r="B1432" s="41"/>
      <c r="C1432" s="233" t="s">
        <v>1948</v>
      </c>
      <c r="D1432" s="233" t="s">
        <v>324</v>
      </c>
      <c r="E1432" s="234" t="s">
        <v>1949</v>
      </c>
      <c r="F1432" s="235" t="s">
        <v>1950</v>
      </c>
      <c r="G1432" s="236" t="s">
        <v>160</v>
      </c>
      <c r="H1432" s="237">
        <v>46.227</v>
      </c>
      <c r="I1432" s="238"/>
      <c r="J1432" s="239">
        <f>ROUND(I1432*H1432,2)</f>
        <v>0</v>
      </c>
      <c r="K1432" s="235" t="s">
        <v>327</v>
      </c>
      <c r="L1432" s="46"/>
      <c r="M1432" s="240" t="s">
        <v>19</v>
      </c>
      <c r="N1432" s="241" t="s">
        <v>42</v>
      </c>
      <c r="O1432" s="86"/>
      <c r="P1432" s="242">
        <f>O1432*H1432</f>
        <v>0</v>
      </c>
      <c r="Q1432" s="242">
        <v>0</v>
      </c>
      <c r="R1432" s="242">
        <f>Q1432*H1432</f>
        <v>0</v>
      </c>
      <c r="S1432" s="242">
        <v>0</v>
      </c>
      <c r="T1432" s="243">
        <f>S1432*H1432</f>
        <v>0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44" t="s">
        <v>418</v>
      </c>
      <c r="AT1432" s="244" t="s">
        <v>324</v>
      </c>
      <c r="AU1432" s="244" t="s">
        <v>83</v>
      </c>
      <c r="AY1432" s="19" t="s">
        <v>322</v>
      </c>
      <c r="BE1432" s="245">
        <f>IF(N1432="základní",J1432,0)</f>
        <v>0</v>
      </c>
      <c r="BF1432" s="245">
        <f>IF(N1432="snížená",J1432,0)</f>
        <v>0</v>
      </c>
      <c r="BG1432" s="245">
        <f>IF(N1432="zákl. přenesená",J1432,0)</f>
        <v>0</v>
      </c>
      <c r="BH1432" s="245">
        <f>IF(N1432="sníž. přenesená",J1432,0)</f>
        <v>0</v>
      </c>
      <c r="BI1432" s="245">
        <f>IF(N1432="nulová",J1432,0)</f>
        <v>0</v>
      </c>
      <c r="BJ1432" s="19" t="s">
        <v>83</v>
      </c>
      <c r="BK1432" s="245">
        <f>ROUND(I1432*H1432,2)</f>
        <v>0</v>
      </c>
      <c r="BL1432" s="19" t="s">
        <v>418</v>
      </c>
      <c r="BM1432" s="244" t="s">
        <v>1951</v>
      </c>
    </row>
    <row r="1433" spans="1:47" s="2" customFormat="1" ht="12">
      <c r="A1433" s="40"/>
      <c r="B1433" s="41"/>
      <c r="C1433" s="42"/>
      <c r="D1433" s="246" t="s">
        <v>330</v>
      </c>
      <c r="E1433" s="42"/>
      <c r="F1433" s="247" t="s">
        <v>1952</v>
      </c>
      <c r="G1433" s="42"/>
      <c r="H1433" s="42"/>
      <c r="I1433" s="150"/>
      <c r="J1433" s="42"/>
      <c r="K1433" s="42"/>
      <c r="L1433" s="46"/>
      <c r="M1433" s="248"/>
      <c r="N1433" s="249"/>
      <c r="O1433" s="86"/>
      <c r="P1433" s="86"/>
      <c r="Q1433" s="86"/>
      <c r="R1433" s="86"/>
      <c r="S1433" s="86"/>
      <c r="T1433" s="87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T1433" s="19" t="s">
        <v>330</v>
      </c>
      <c r="AU1433" s="19" t="s">
        <v>83</v>
      </c>
    </row>
    <row r="1434" spans="1:63" s="12" customFormat="1" ht="22.8" customHeight="1">
      <c r="A1434" s="12"/>
      <c r="B1434" s="217"/>
      <c r="C1434" s="218"/>
      <c r="D1434" s="219" t="s">
        <v>69</v>
      </c>
      <c r="E1434" s="231" t="s">
        <v>1953</v>
      </c>
      <c r="F1434" s="231" t="s">
        <v>1954</v>
      </c>
      <c r="G1434" s="218"/>
      <c r="H1434" s="218"/>
      <c r="I1434" s="221"/>
      <c r="J1434" s="232">
        <f>BK1434</f>
        <v>0</v>
      </c>
      <c r="K1434" s="218"/>
      <c r="L1434" s="223"/>
      <c r="M1434" s="224"/>
      <c r="N1434" s="225"/>
      <c r="O1434" s="225"/>
      <c r="P1434" s="226">
        <f>SUM(P1435:P1501)</f>
        <v>0</v>
      </c>
      <c r="Q1434" s="225"/>
      <c r="R1434" s="226">
        <f>SUM(R1435:R1501)</f>
        <v>2.5812294000000002</v>
      </c>
      <c r="S1434" s="225"/>
      <c r="T1434" s="227">
        <f>SUM(T1435:T1501)</f>
        <v>1.959307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28" t="s">
        <v>83</v>
      </c>
      <c r="AT1434" s="229" t="s">
        <v>69</v>
      </c>
      <c r="AU1434" s="229" t="s">
        <v>77</v>
      </c>
      <c r="AY1434" s="228" t="s">
        <v>322</v>
      </c>
      <c r="BK1434" s="230">
        <f>SUM(BK1435:BK1501)</f>
        <v>0</v>
      </c>
    </row>
    <row r="1435" spans="1:65" s="2" customFormat="1" ht="16.5" customHeight="1">
      <c r="A1435" s="40"/>
      <c r="B1435" s="41"/>
      <c r="C1435" s="233" t="s">
        <v>1955</v>
      </c>
      <c r="D1435" s="233" t="s">
        <v>324</v>
      </c>
      <c r="E1435" s="234" t="s">
        <v>1956</v>
      </c>
      <c r="F1435" s="235" t="s">
        <v>1957</v>
      </c>
      <c r="G1435" s="236" t="s">
        <v>128</v>
      </c>
      <c r="H1435" s="237">
        <v>30</v>
      </c>
      <c r="I1435" s="238"/>
      <c r="J1435" s="239">
        <f>ROUND(I1435*H1435,2)</f>
        <v>0</v>
      </c>
      <c r="K1435" s="235" t="s">
        <v>327</v>
      </c>
      <c r="L1435" s="46"/>
      <c r="M1435" s="240" t="s">
        <v>19</v>
      </c>
      <c r="N1435" s="241" t="s">
        <v>42</v>
      </c>
      <c r="O1435" s="86"/>
      <c r="P1435" s="242">
        <f>O1435*H1435</f>
        <v>0</v>
      </c>
      <c r="Q1435" s="242">
        <v>0</v>
      </c>
      <c r="R1435" s="242">
        <f>Q1435*H1435</f>
        <v>0</v>
      </c>
      <c r="S1435" s="242">
        <v>0.00594</v>
      </c>
      <c r="T1435" s="243">
        <f>S1435*H1435</f>
        <v>0.1782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44" t="s">
        <v>418</v>
      </c>
      <c r="AT1435" s="244" t="s">
        <v>324</v>
      </c>
      <c r="AU1435" s="244" t="s">
        <v>83</v>
      </c>
      <c r="AY1435" s="19" t="s">
        <v>322</v>
      </c>
      <c r="BE1435" s="245">
        <f>IF(N1435="základní",J1435,0)</f>
        <v>0</v>
      </c>
      <c r="BF1435" s="245">
        <f>IF(N1435="snížená",J1435,0)</f>
        <v>0</v>
      </c>
      <c r="BG1435" s="245">
        <f>IF(N1435="zákl. přenesená",J1435,0)</f>
        <v>0</v>
      </c>
      <c r="BH1435" s="245">
        <f>IF(N1435="sníž. přenesená",J1435,0)</f>
        <v>0</v>
      </c>
      <c r="BI1435" s="245">
        <f>IF(N1435="nulová",J1435,0)</f>
        <v>0</v>
      </c>
      <c r="BJ1435" s="19" t="s">
        <v>83</v>
      </c>
      <c r="BK1435" s="245">
        <f>ROUND(I1435*H1435,2)</f>
        <v>0</v>
      </c>
      <c r="BL1435" s="19" t="s">
        <v>418</v>
      </c>
      <c r="BM1435" s="244" t="s">
        <v>1958</v>
      </c>
    </row>
    <row r="1436" spans="1:47" s="2" customFormat="1" ht="12">
      <c r="A1436" s="40"/>
      <c r="B1436" s="41"/>
      <c r="C1436" s="42"/>
      <c r="D1436" s="246" t="s">
        <v>330</v>
      </c>
      <c r="E1436" s="42"/>
      <c r="F1436" s="247" t="s">
        <v>1959</v>
      </c>
      <c r="G1436" s="42"/>
      <c r="H1436" s="42"/>
      <c r="I1436" s="150"/>
      <c r="J1436" s="42"/>
      <c r="K1436" s="42"/>
      <c r="L1436" s="46"/>
      <c r="M1436" s="248"/>
      <c r="N1436" s="249"/>
      <c r="O1436" s="86"/>
      <c r="P1436" s="86"/>
      <c r="Q1436" s="86"/>
      <c r="R1436" s="86"/>
      <c r="S1436" s="86"/>
      <c r="T1436" s="87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T1436" s="19" t="s">
        <v>330</v>
      </c>
      <c r="AU1436" s="19" t="s">
        <v>83</v>
      </c>
    </row>
    <row r="1437" spans="1:51" s="13" customFormat="1" ht="12">
      <c r="A1437" s="13"/>
      <c r="B1437" s="250"/>
      <c r="C1437" s="251"/>
      <c r="D1437" s="246" t="s">
        <v>332</v>
      </c>
      <c r="E1437" s="252" t="s">
        <v>19</v>
      </c>
      <c r="F1437" s="253" t="s">
        <v>1960</v>
      </c>
      <c r="G1437" s="251"/>
      <c r="H1437" s="254">
        <v>30</v>
      </c>
      <c r="I1437" s="255"/>
      <c r="J1437" s="251"/>
      <c r="K1437" s="251"/>
      <c r="L1437" s="256"/>
      <c r="M1437" s="257"/>
      <c r="N1437" s="258"/>
      <c r="O1437" s="258"/>
      <c r="P1437" s="258"/>
      <c r="Q1437" s="258"/>
      <c r="R1437" s="258"/>
      <c r="S1437" s="258"/>
      <c r="T1437" s="259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60" t="s">
        <v>332</v>
      </c>
      <c r="AU1437" s="260" t="s">
        <v>83</v>
      </c>
      <c r="AV1437" s="13" t="s">
        <v>83</v>
      </c>
      <c r="AW1437" s="13" t="s">
        <v>32</v>
      </c>
      <c r="AX1437" s="13" t="s">
        <v>77</v>
      </c>
      <c r="AY1437" s="260" t="s">
        <v>322</v>
      </c>
    </row>
    <row r="1438" spans="1:65" s="2" customFormat="1" ht="16.5" customHeight="1">
      <c r="A1438" s="40"/>
      <c r="B1438" s="41"/>
      <c r="C1438" s="233" t="s">
        <v>1961</v>
      </c>
      <c r="D1438" s="233" t="s">
        <v>324</v>
      </c>
      <c r="E1438" s="234" t="s">
        <v>1962</v>
      </c>
      <c r="F1438" s="235" t="s">
        <v>1963</v>
      </c>
      <c r="G1438" s="236" t="s">
        <v>128</v>
      </c>
      <c r="H1438" s="237">
        <v>234</v>
      </c>
      <c r="I1438" s="238"/>
      <c r="J1438" s="239">
        <f>ROUND(I1438*H1438,2)</f>
        <v>0</v>
      </c>
      <c r="K1438" s="235" t="s">
        <v>327</v>
      </c>
      <c r="L1438" s="46"/>
      <c r="M1438" s="240" t="s">
        <v>19</v>
      </c>
      <c r="N1438" s="241" t="s">
        <v>42</v>
      </c>
      <c r="O1438" s="86"/>
      <c r="P1438" s="242">
        <f>O1438*H1438</f>
        <v>0</v>
      </c>
      <c r="Q1438" s="242">
        <v>0</v>
      </c>
      <c r="R1438" s="242">
        <f>Q1438*H1438</f>
        <v>0</v>
      </c>
      <c r="S1438" s="242">
        <v>0.00571</v>
      </c>
      <c r="T1438" s="243">
        <f>S1438*H1438</f>
        <v>1.3361399999999999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44" t="s">
        <v>418</v>
      </c>
      <c r="AT1438" s="244" t="s">
        <v>324</v>
      </c>
      <c r="AU1438" s="244" t="s">
        <v>83</v>
      </c>
      <c r="AY1438" s="19" t="s">
        <v>322</v>
      </c>
      <c r="BE1438" s="245">
        <f>IF(N1438="základní",J1438,0)</f>
        <v>0</v>
      </c>
      <c r="BF1438" s="245">
        <f>IF(N1438="snížená",J1438,0)</f>
        <v>0</v>
      </c>
      <c r="BG1438" s="245">
        <f>IF(N1438="zákl. přenesená",J1438,0)</f>
        <v>0</v>
      </c>
      <c r="BH1438" s="245">
        <f>IF(N1438="sníž. přenesená",J1438,0)</f>
        <v>0</v>
      </c>
      <c r="BI1438" s="245">
        <f>IF(N1438="nulová",J1438,0)</f>
        <v>0</v>
      </c>
      <c r="BJ1438" s="19" t="s">
        <v>83</v>
      </c>
      <c r="BK1438" s="245">
        <f>ROUND(I1438*H1438,2)</f>
        <v>0</v>
      </c>
      <c r="BL1438" s="19" t="s">
        <v>418</v>
      </c>
      <c r="BM1438" s="244" t="s">
        <v>1964</v>
      </c>
    </row>
    <row r="1439" spans="1:47" s="2" customFormat="1" ht="12">
      <c r="A1439" s="40"/>
      <c r="B1439" s="41"/>
      <c r="C1439" s="42"/>
      <c r="D1439" s="246" t="s">
        <v>330</v>
      </c>
      <c r="E1439" s="42"/>
      <c r="F1439" s="247" t="s">
        <v>1965</v>
      </c>
      <c r="G1439" s="42"/>
      <c r="H1439" s="42"/>
      <c r="I1439" s="150"/>
      <c r="J1439" s="42"/>
      <c r="K1439" s="42"/>
      <c r="L1439" s="46"/>
      <c r="M1439" s="248"/>
      <c r="N1439" s="249"/>
      <c r="O1439" s="86"/>
      <c r="P1439" s="86"/>
      <c r="Q1439" s="86"/>
      <c r="R1439" s="86"/>
      <c r="S1439" s="86"/>
      <c r="T1439" s="87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T1439" s="19" t="s">
        <v>330</v>
      </c>
      <c r="AU1439" s="19" t="s">
        <v>83</v>
      </c>
    </row>
    <row r="1440" spans="1:51" s="13" customFormat="1" ht="12">
      <c r="A1440" s="13"/>
      <c r="B1440" s="250"/>
      <c r="C1440" s="251"/>
      <c r="D1440" s="246" t="s">
        <v>332</v>
      </c>
      <c r="E1440" s="252" t="s">
        <v>19</v>
      </c>
      <c r="F1440" s="253" t="s">
        <v>1966</v>
      </c>
      <c r="G1440" s="251"/>
      <c r="H1440" s="254">
        <v>234</v>
      </c>
      <c r="I1440" s="255"/>
      <c r="J1440" s="251"/>
      <c r="K1440" s="251"/>
      <c r="L1440" s="256"/>
      <c r="M1440" s="257"/>
      <c r="N1440" s="258"/>
      <c r="O1440" s="258"/>
      <c r="P1440" s="258"/>
      <c r="Q1440" s="258"/>
      <c r="R1440" s="258"/>
      <c r="S1440" s="258"/>
      <c r="T1440" s="259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60" t="s">
        <v>332</v>
      </c>
      <c r="AU1440" s="260" t="s">
        <v>83</v>
      </c>
      <c r="AV1440" s="13" t="s">
        <v>83</v>
      </c>
      <c r="AW1440" s="13" t="s">
        <v>32</v>
      </c>
      <c r="AX1440" s="13" t="s">
        <v>77</v>
      </c>
      <c r="AY1440" s="260" t="s">
        <v>322</v>
      </c>
    </row>
    <row r="1441" spans="1:65" s="2" customFormat="1" ht="21.75" customHeight="1">
      <c r="A1441" s="40"/>
      <c r="B1441" s="41"/>
      <c r="C1441" s="233" t="s">
        <v>1967</v>
      </c>
      <c r="D1441" s="233" t="s">
        <v>324</v>
      </c>
      <c r="E1441" s="234" t="s">
        <v>1968</v>
      </c>
      <c r="F1441" s="235" t="s">
        <v>1969</v>
      </c>
      <c r="G1441" s="236" t="s">
        <v>135</v>
      </c>
      <c r="H1441" s="237">
        <v>15</v>
      </c>
      <c r="I1441" s="238"/>
      <c r="J1441" s="239">
        <f>ROUND(I1441*H1441,2)</f>
        <v>0</v>
      </c>
      <c r="K1441" s="235" t="s">
        <v>327</v>
      </c>
      <c r="L1441" s="46"/>
      <c r="M1441" s="240" t="s">
        <v>19</v>
      </c>
      <c r="N1441" s="241" t="s">
        <v>42</v>
      </c>
      <c r="O1441" s="86"/>
      <c r="P1441" s="242">
        <f>O1441*H1441</f>
        <v>0</v>
      </c>
      <c r="Q1441" s="242">
        <v>0</v>
      </c>
      <c r="R1441" s="242">
        <f>Q1441*H1441</f>
        <v>0</v>
      </c>
      <c r="S1441" s="242">
        <v>0.00338</v>
      </c>
      <c r="T1441" s="243">
        <f>S1441*H1441</f>
        <v>0.0507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44" t="s">
        <v>418</v>
      </c>
      <c r="AT1441" s="244" t="s">
        <v>324</v>
      </c>
      <c r="AU1441" s="244" t="s">
        <v>83</v>
      </c>
      <c r="AY1441" s="19" t="s">
        <v>322</v>
      </c>
      <c r="BE1441" s="245">
        <f>IF(N1441="základní",J1441,0)</f>
        <v>0</v>
      </c>
      <c r="BF1441" s="245">
        <f>IF(N1441="snížená",J1441,0)</f>
        <v>0</v>
      </c>
      <c r="BG1441" s="245">
        <f>IF(N1441="zákl. přenesená",J1441,0)</f>
        <v>0</v>
      </c>
      <c r="BH1441" s="245">
        <f>IF(N1441="sníž. přenesená",J1441,0)</f>
        <v>0</v>
      </c>
      <c r="BI1441" s="245">
        <f>IF(N1441="nulová",J1441,0)</f>
        <v>0</v>
      </c>
      <c r="BJ1441" s="19" t="s">
        <v>83</v>
      </c>
      <c r="BK1441" s="245">
        <f>ROUND(I1441*H1441,2)</f>
        <v>0</v>
      </c>
      <c r="BL1441" s="19" t="s">
        <v>418</v>
      </c>
      <c r="BM1441" s="244" t="s">
        <v>1970</v>
      </c>
    </row>
    <row r="1442" spans="1:47" s="2" customFormat="1" ht="12">
      <c r="A1442" s="40"/>
      <c r="B1442" s="41"/>
      <c r="C1442" s="42"/>
      <c r="D1442" s="246" t="s">
        <v>330</v>
      </c>
      <c r="E1442" s="42"/>
      <c r="F1442" s="247" t="s">
        <v>1971</v>
      </c>
      <c r="G1442" s="42"/>
      <c r="H1442" s="42"/>
      <c r="I1442" s="150"/>
      <c r="J1442" s="42"/>
      <c r="K1442" s="42"/>
      <c r="L1442" s="46"/>
      <c r="M1442" s="248"/>
      <c r="N1442" s="249"/>
      <c r="O1442" s="86"/>
      <c r="P1442" s="86"/>
      <c r="Q1442" s="86"/>
      <c r="R1442" s="86"/>
      <c r="S1442" s="86"/>
      <c r="T1442" s="87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T1442" s="19" t="s">
        <v>330</v>
      </c>
      <c r="AU1442" s="19" t="s">
        <v>83</v>
      </c>
    </row>
    <row r="1443" spans="1:65" s="2" customFormat="1" ht="16.5" customHeight="1">
      <c r="A1443" s="40"/>
      <c r="B1443" s="41"/>
      <c r="C1443" s="233" t="s">
        <v>1972</v>
      </c>
      <c r="D1443" s="233" t="s">
        <v>324</v>
      </c>
      <c r="E1443" s="234" t="s">
        <v>1973</v>
      </c>
      <c r="F1443" s="235" t="s">
        <v>1974</v>
      </c>
      <c r="G1443" s="236" t="s">
        <v>135</v>
      </c>
      <c r="H1443" s="237">
        <v>35.1</v>
      </c>
      <c r="I1443" s="238"/>
      <c r="J1443" s="239">
        <f>ROUND(I1443*H1443,2)</f>
        <v>0</v>
      </c>
      <c r="K1443" s="235" t="s">
        <v>327</v>
      </c>
      <c r="L1443" s="46"/>
      <c r="M1443" s="240" t="s">
        <v>19</v>
      </c>
      <c r="N1443" s="241" t="s">
        <v>42</v>
      </c>
      <c r="O1443" s="86"/>
      <c r="P1443" s="242">
        <f>O1443*H1443</f>
        <v>0</v>
      </c>
      <c r="Q1443" s="242">
        <v>0</v>
      </c>
      <c r="R1443" s="242">
        <f>Q1443*H1443</f>
        <v>0</v>
      </c>
      <c r="S1443" s="242">
        <v>0.00177</v>
      </c>
      <c r="T1443" s="243">
        <f>S1443*H1443</f>
        <v>0.06212700000000001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R1443" s="244" t="s">
        <v>418</v>
      </c>
      <c r="AT1443" s="244" t="s">
        <v>324</v>
      </c>
      <c r="AU1443" s="244" t="s">
        <v>83</v>
      </c>
      <c r="AY1443" s="19" t="s">
        <v>322</v>
      </c>
      <c r="BE1443" s="245">
        <f>IF(N1443="základní",J1443,0)</f>
        <v>0</v>
      </c>
      <c r="BF1443" s="245">
        <f>IF(N1443="snížená",J1443,0)</f>
        <v>0</v>
      </c>
      <c r="BG1443" s="245">
        <f>IF(N1443="zákl. přenesená",J1443,0)</f>
        <v>0</v>
      </c>
      <c r="BH1443" s="245">
        <f>IF(N1443="sníž. přenesená",J1443,0)</f>
        <v>0</v>
      </c>
      <c r="BI1443" s="245">
        <f>IF(N1443="nulová",J1443,0)</f>
        <v>0</v>
      </c>
      <c r="BJ1443" s="19" t="s">
        <v>83</v>
      </c>
      <c r="BK1443" s="245">
        <f>ROUND(I1443*H1443,2)</f>
        <v>0</v>
      </c>
      <c r="BL1443" s="19" t="s">
        <v>418</v>
      </c>
      <c r="BM1443" s="244" t="s">
        <v>1975</v>
      </c>
    </row>
    <row r="1444" spans="1:47" s="2" customFormat="1" ht="12">
      <c r="A1444" s="40"/>
      <c r="B1444" s="41"/>
      <c r="C1444" s="42"/>
      <c r="D1444" s="246" t="s">
        <v>330</v>
      </c>
      <c r="E1444" s="42"/>
      <c r="F1444" s="247" t="s">
        <v>1976</v>
      </c>
      <c r="G1444" s="42"/>
      <c r="H1444" s="42"/>
      <c r="I1444" s="150"/>
      <c r="J1444" s="42"/>
      <c r="K1444" s="42"/>
      <c r="L1444" s="46"/>
      <c r="M1444" s="248"/>
      <c r="N1444" s="249"/>
      <c r="O1444" s="86"/>
      <c r="P1444" s="86"/>
      <c r="Q1444" s="86"/>
      <c r="R1444" s="86"/>
      <c r="S1444" s="86"/>
      <c r="T1444" s="87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T1444" s="19" t="s">
        <v>330</v>
      </c>
      <c r="AU1444" s="19" t="s">
        <v>83</v>
      </c>
    </row>
    <row r="1445" spans="1:65" s="2" customFormat="1" ht="16.5" customHeight="1">
      <c r="A1445" s="40"/>
      <c r="B1445" s="41"/>
      <c r="C1445" s="233" t="s">
        <v>1977</v>
      </c>
      <c r="D1445" s="233" t="s">
        <v>324</v>
      </c>
      <c r="E1445" s="234" t="s">
        <v>1978</v>
      </c>
      <c r="F1445" s="235" t="s">
        <v>1979</v>
      </c>
      <c r="G1445" s="236" t="s">
        <v>546</v>
      </c>
      <c r="H1445" s="237">
        <v>2</v>
      </c>
      <c r="I1445" s="238"/>
      <c r="J1445" s="239">
        <f>ROUND(I1445*H1445,2)</f>
        <v>0</v>
      </c>
      <c r="K1445" s="235" t="s">
        <v>327</v>
      </c>
      <c r="L1445" s="46"/>
      <c r="M1445" s="240" t="s">
        <v>19</v>
      </c>
      <c r="N1445" s="241" t="s">
        <v>42</v>
      </c>
      <c r="O1445" s="86"/>
      <c r="P1445" s="242">
        <f>O1445*H1445</f>
        <v>0</v>
      </c>
      <c r="Q1445" s="242">
        <v>0</v>
      </c>
      <c r="R1445" s="242">
        <f>Q1445*H1445</f>
        <v>0</v>
      </c>
      <c r="S1445" s="242">
        <v>0.00906</v>
      </c>
      <c r="T1445" s="243">
        <f>S1445*H1445</f>
        <v>0.01812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44" t="s">
        <v>418</v>
      </c>
      <c r="AT1445" s="244" t="s">
        <v>324</v>
      </c>
      <c r="AU1445" s="244" t="s">
        <v>83</v>
      </c>
      <c r="AY1445" s="19" t="s">
        <v>322</v>
      </c>
      <c r="BE1445" s="245">
        <f>IF(N1445="základní",J1445,0)</f>
        <v>0</v>
      </c>
      <c r="BF1445" s="245">
        <f>IF(N1445="snížená",J1445,0)</f>
        <v>0</v>
      </c>
      <c r="BG1445" s="245">
        <f>IF(N1445="zákl. přenesená",J1445,0)</f>
        <v>0</v>
      </c>
      <c r="BH1445" s="245">
        <f>IF(N1445="sníž. přenesená",J1445,0)</f>
        <v>0</v>
      </c>
      <c r="BI1445" s="245">
        <f>IF(N1445="nulová",J1445,0)</f>
        <v>0</v>
      </c>
      <c r="BJ1445" s="19" t="s">
        <v>83</v>
      </c>
      <c r="BK1445" s="245">
        <f>ROUND(I1445*H1445,2)</f>
        <v>0</v>
      </c>
      <c r="BL1445" s="19" t="s">
        <v>418</v>
      </c>
      <c r="BM1445" s="244" t="s">
        <v>1980</v>
      </c>
    </row>
    <row r="1446" spans="1:47" s="2" customFormat="1" ht="12">
      <c r="A1446" s="40"/>
      <c r="B1446" s="41"/>
      <c r="C1446" s="42"/>
      <c r="D1446" s="246" t="s">
        <v>330</v>
      </c>
      <c r="E1446" s="42"/>
      <c r="F1446" s="247" t="s">
        <v>1981</v>
      </c>
      <c r="G1446" s="42"/>
      <c r="H1446" s="42"/>
      <c r="I1446" s="150"/>
      <c r="J1446" s="42"/>
      <c r="K1446" s="42"/>
      <c r="L1446" s="46"/>
      <c r="M1446" s="248"/>
      <c r="N1446" s="249"/>
      <c r="O1446" s="86"/>
      <c r="P1446" s="86"/>
      <c r="Q1446" s="86"/>
      <c r="R1446" s="86"/>
      <c r="S1446" s="86"/>
      <c r="T1446" s="87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T1446" s="19" t="s">
        <v>330</v>
      </c>
      <c r="AU1446" s="19" t="s">
        <v>83</v>
      </c>
    </row>
    <row r="1447" spans="1:65" s="2" customFormat="1" ht="16.5" customHeight="1">
      <c r="A1447" s="40"/>
      <c r="B1447" s="41"/>
      <c r="C1447" s="233" t="s">
        <v>1982</v>
      </c>
      <c r="D1447" s="233" t="s">
        <v>324</v>
      </c>
      <c r="E1447" s="234" t="s">
        <v>1983</v>
      </c>
      <c r="F1447" s="235" t="s">
        <v>1984</v>
      </c>
      <c r="G1447" s="236" t="s">
        <v>135</v>
      </c>
      <c r="H1447" s="237">
        <v>30</v>
      </c>
      <c r="I1447" s="238"/>
      <c r="J1447" s="239">
        <f>ROUND(I1447*H1447,2)</f>
        <v>0</v>
      </c>
      <c r="K1447" s="235" t="s">
        <v>327</v>
      </c>
      <c r="L1447" s="46"/>
      <c r="M1447" s="240" t="s">
        <v>19</v>
      </c>
      <c r="N1447" s="241" t="s">
        <v>42</v>
      </c>
      <c r="O1447" s="86"/>
      <c r="P1447" s="242">
        <f>O1447*H1447</f>
        <v>0</v>
      </c>
      <c r="Q1447" s="242">
        <v>0</v>
      </c>
      <c r="R1447" s="242">
        <f>Q1447*H1447</f>
        <v>0</v>
      </c>
      <c r="S1447" s="242">
        <v>0.00167</v>
      </c>
      <c r="T1447" s="243">
        <f>S1447*H1447</f>
        <v>0.0501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44" t="s">
        <v>418</v>
      </c>
      <c r="AT1447" s="244" t="s">
        <v>324</v>
      </c>
      <c r="AU1447" s="244" t="s">
        <v>83</v>
      </c>
      <c r="AY1447" s="19" t="s">
        <v>322</v>
      </c>
      <c r="BE1447" s="245">
        <f>IF(N1447="základní",J1447,0)</f>
        <v>0</v>
      </c>
      <c r="BF1447" s="245">
        <f>IF(N1447="snížená",J1447,0)</f>
        <v>0</v>
      </c>
      <c r="BG1447" s="245">
        <f>IF(N1447="zákl. přenesená",J1447,0)</f>
        <v>0</v>
      </c>
      <c r="BH1447" s="245">
        <f>IF(N1447="sníž. přenesená",J1447,0)</f>
        <v>0</v>
      </c>
      <c r="BI1447" s="245">
        <f>IF(N1447="nulová",J1447,0)</f>
        <v>0</v>
      </c>
      <c r="BJ1447" s="19" t="s">
        <v>83</v>
      </c>
      <c r="BK1447" s="245">
        <f>ROUND(I1447*H1447,2)</f>
        <v>0</v>
      </c>
      <c r="BL1447" s="19" t="s">
        <v>418</v>
      </c>
      <c r="BM1447" s="244" t="s">
        <v>1985</v>
      </c>
    </row>
    <row r="1448" spans="1:47" s="2" customFormat="1" ht="12">
      <c r="A1448" s="40"/>
      <c r="B1448" s="41"/>
      <c r="C1448" s="42"/>
      <c r="D1448" s="246" t="s">
        <v>330</v>
      </c>
      <c r="E1448" s="42"/>
      <c r="F1448" s="247" t="s">
        <v>1986</v>
      </c>
      <c r="G1448" s="42"/>
      <c r="H1448" s="42"/>
      <c r="I1448" s="150"/>
      <c r="J1448" s="42"/>
      <c r="K1448" s="42"/>
      <c r="L1448" s="46"/>
      <c r="M1448" s="248"/>
      <c r="N1448" s="249"/>
      <c r="O1448" s="86"/>
      <c r="P1448" s="86"/>
      <c r="Q1448" s="86"/>
      <c r="R1448" s="86"/>
      <c r="S1448" s="86"/>
      <c r="T1448" s="87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T1448" s="19" t="s">
        <v>330</v>
      </c>
      <c r="AU1448" s="19" t="s">
        <v>83</v>
      </c>
    </row>
    <row r="1449" spans="1:65" s="2" customFormat="1" ht="16.5" customHeight="1">
      <c r="A1449" s="40"/>
      <c r="B1449" s="41"/>
      <c r="C1449" s="233" t="s">
        <v>1987</v>
      </c>
      <c r="D1449" s="233" t="s">
        <v>324</v>
      </c>
      <c r="E1449" s="234" t="s">
        <v>1988</v>
      </c>
      <c r="F1449" s="235" t="s">
        <v>1989</v>
      </c>
      <c r="G1449" s="236" t="s">
        <v>128</v>
      </c>
      <c r="H1449" s="237">
        <v>10</v>
      </c>
      <c r="I1449" s="238"/>
      <c r="J1449" s="239">
        <f>ROUND(I1449*H1449,2)</f>
        <v>0</v>
      </c>
      <c r="K1449" s="235" t="s">
        <v>327</v>
      </c>
      <c r="L1449" s="46"/>
      <c r="M1449" s="240" t="s">
        <v>19</v>
      </c>
      <c r="N1449" s="241" t="s">
        <v>42</v>
      </c>
      <c r="O1449" s="86"/>
      <c r="P1449" s="242">
        <f>O1449*H1449</f>
        <v>0</v>
      </c>
      <c r="Q1449" s="242">
        <v>0</v>
      </c>
      <c r="R1449" s="242">
        <f>Q1449*H1449</f>
        <v>0</v>
      </c>
      <c r="S1449" s="242">
        <v>0.00584</v>
      </c>
      <c r="T1449" s="243">
        <f>S1449*H1449</f>
        <v>0.058399999999999994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44" t="s">
        <v>418</v>
      </c>
      <c r="AT1449" s="244" t="s">
        <v>324</v>
      </c>
      <c r="AU1449" s="244" t="s">
        <v>83</v>
      </c>
      <c r="AY1449" s="19" t="s">
        <v>322</v>
      </c>
      <c r="BE1449" s="245">
        <f>IF(N1449="základní",J1449,0)</f>
        <v>0</v>
      </c>
      <c r="BF1449" s="245">
        <f>IF(N1449="snížená",J1449,0)</f>
        <v>0</v>
      </c>
      <c r="BG1449" s="245">
        <f>IF(N1449="zákl. přenesená",J1449,0)</f>
        <v>0</v>
      </c>
      <c r="BH1449" s="245">
        <f>IF(N1449="sníž. přenesená",J1449,0)</f>
        <v>0</v>
      </c>
      <c r="BI1449" s="245">
        <f>IF(N1449="nulová",J1449,0)</f>
        <v>0</v>
      </c>
      <c r="BJ1449" s="19" t="s">
        <v>83</v>
      </c>
      <c r="BK1449" s="245">
        <f>ROUND(I1449*H1449,2)</f>
        <v>0</v>
      </c>
      <c r="BL1449" s="19" t="s">
        <v>418</v>
      </c>
      <c r="BM1449" s="244" t="s">
        <v>1990</v>
      </c>
    </row>
    <row r="1450" spans="1:47" s="2" customFormat="1" ht="12">
      <c r="A1450" s="40"/>
      <c r="B1450" s="41"/>
      <c r="C1450" s="42"/>
      <c r="D1450" s="246" t="s">
        <v>330</v>
      </c>
      <c r="E1450" s="42"/>
      <c r="F1450" s="247" t="s">
        <v>1991</v>
      </c>
      <c r="G1450" s="42"/>
      <c r="H1450" s="42"/>
      <c r="I1450" s="150"/>
      <c r="J1450" s="42"/>
      <c r="K1450" s="42"/>
      <c r="L1450" s="46"/>
      <c r="M1450" s="248"/>
      <c r="N1450" s="249"/>
      <c r="O1450" s="86"/>
      <c r="P1450" s="86"/>
      <c r="Q1450" s="86"/>
      <c r="R1450" s="86"/>
      <c r="S1450" s="86"/>
      <c r="T1450" s="87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T1450" s="19" t="s">
        <v>330</v>
      </c>
      <c r="AU1450" s="19" t="s">
        <v>83</v>
      </c>
    </row>
    <row r="1451" spans="1:65" s="2" customFormat="1" ht="16.5" customHeight="1">
      <c r="A1451" s="40"/>
      <c r="B1451" s="41"/>
      <c r="C1451" s="233" t="s">
        <v>1992</v>
      </c>
      <c r="D1451" s="233" t="s">
        <v>324</v>
      </c>
      <c r="E1451" s="234" t="s">
        <v>1993</v>
      </c>
      <c r="F1451" s="235" t="s">
        <v>1994</v>
      </c>
      <c r="G1451" s="236" t="s">
        <v>135</v>
      </c>
      <c r="H1451" s="237">
        <v>35.1</v>
      </c>
      <c r="I1451" s="238"/>
      <c r="J1451" s="239">
        <f>ROUND(I1451*H1451,2)</f>
        <v>0</v>
      </c>
      <c r="K1451" s="235" t="s">
        <v>327</v>
      </c>
      <c r="L1451" s="46"/>
      <c r="M1451" s="240" t="s">
        <v>19</v>
      </c>
      <c r="N1451" s="241" t="s">
        <v>42</v>
      </c>
      <c r="O1451" s="86"/>
      <c r="P1451" s="242">
        <f>O1451*H1451</f>
        <v>0</v>
      </c>
      <c r="Q1451" s="242">
        <v>0</v>
      </c>
      <c r="R1451" s="242">
        <f>Q1451*H1451</f>
        <v>0</v>
      </c>
      <c r="S1451" s="242">
        <v>0.0026</v>
      </c>
      <c r="T1451" s="243">
        <f>S1451*H1451</f>
        <v>0.09126</v>
      </c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R1451" s="244" t="s">
        <v>418</v>
      </c>
      <c r="AT1451" s="244" t="s">
        <v>324</v>
      </c>
      <c r="AU1451" s="244" t="s">
        <v>83</v>
      </c>
      <c r="AY1451" s="19" t="s">
        <v>322</v>
      </c>
      <c r="BE1451" s="245">
        <f>IF(N1451="základní",J1451,0)</f>
        <v>0</v>
      </c>
      <c r="BF1451" s="245">
        <f>IF(N1451="snížená",J1451,0)</f>
        <v>0</v>
      </c>
      <c r="BG1451" s="245">
        <f>IF(N1451="zákl. přenesená",J1451,0)</f>
        <v>0</v>
      </c>
      <c r="BH1451" s="245">
        <f>IF(N1451="sníž. přenesená",J1451,0)</f>
        <v>0</v>
      </c>
      <c r="BI1451" s="245">
        <f>IF(N1451="nulová",J1451,0)</f>
        <v>0</v>
      </c>
      <c r="BJ1451" s="19" t="s">
        <v>83</v>
      </c>
      <c r="BK1451" s="245">
        <f>ROUND(I1451*H1451,2)</f>
        <v>0</v>
      </c>
      <c r="BL1451" s="19" t="s">
        <v>418</v>
      </c>
      <c r="BM1451" s="244" t="s">
        <v>1995</v>
      </c>
    </row>
    <row r="1452" spans="1:47" s="2" customFormat="1" ht="12">
      <c r="A1452" s="40"/>
      <c r="B1452" s="41"/>
      <c r="C1452" s="42"/>
      <c r="D1452" s="246" t="s">
        <v>330</v>
      </c>
      <c r="E1452" s="42"/>
      <c r="F1452" s="247" t="s">
        <v>1996</v>
      </c>
      <c r="G1452" s="42"/>
      <c r="H1452" s="42"/>
      <c r="I1452" s="150"/>
      <c r="J1452" s="42"/>
      <c r="K1452" s="42"/>
      <c r="L1452" s="46"/>
      <c r="M1452" s="248"/>
      <c r="N1452" s="249"/>
      <c r="O1452" s="86"/>
      <c r="P1452" s="86"/>
      <c r="Q1452" s="86"/>
      <c r="R1452" s="86"/>
      <c r="S1452" s="86"/>
      <c r="T1452" s="87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T1452" s="19" t="s">
        <v>330</v>
      </c>
      <c r="AU1452" s="19" t="s">
        <v>83</v>
      </c>
    </row>
    <row r="1453" spans="1:65" s="2" customFormat="1" ht="16.5" customHeight="1">
      <c r="A1453" s="40"/>
      <c r="B1453" s="41"/>
      <c r="C1453" s="233" t="s">
        <v>1997</v>
      </c>
      <c r="D1453" s="233" t="s">
        <v>324</v>
      </c>
      <c r="E1453" s="234" t="s">
        <v>1998</v>
      </c>
      <c r="F1453" s="235" t="s">
        <v>1999</v>
      </c>
      <c r="G1453" s="236" t="s">
        <v>135</v>
      </c>
      <c r="H1453" s="237">
        <v>29</v>
      </c>
      <c r="I1453" s="238"/>
      <c r="J1453" s="239">
        <f>ROUND(I1453*H1453,2)</f>
        <v>0</v>
      </c>
      <c r="K1453" s="235" t="s">
        <v>327</v>
      </c>
      <c r="L1453" s="46"/>
      <c r="M1453" s="240" t="s">
        <v>19</v>
      </c>
      <c r="N1453" s="241" t="s">
        <v>42</v>
      </c>
      <c r="O1453" s="86"/>
      <c r="P1453" s="242">
        <f>O1453*H1453</f>
        <v>0</v>
      </c>
      <c r="Q1453" s="242">
        <v>0</v>
      </c>
      <c r="R1453" s="242">
        <f>Q1453*H1453</f>
        <v>0</v>
      </c>
      <c r="S1453" s="242">
        <v>0.00394</v>
      </c>
      <c r="T1453" s="243">
        <f>S1453*H1453</f>
        <v>0.11426</v>
      </c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R1453" s="244" t="s">
        <v>418</v>
      </c>
      <c r="AT1453" s="244" t="s">
        <v>324</v>
      </c>
      <c r="AU1453" s="244" t="s">
        <v>83</v>
      </c>
      <c r="AY1453" s="19" t="s">
        <v>322</v>
      </c>
      <c r="BE1453" s="245">
        <f>IF(N1453="základní",J1453,0)</f>
        <v>0</v>
      </c>
      <c r="BF1453" s="245">
        <f>IF(N1453="snížená",J1453,0)</f>
        <v>0</v>
      </c>
      <c r="BG1453" s="245">
        <f>IF(N1453="zákl. přenesená",J1453,0)</f>
        <v>0</v>
      </c>
      <c r="BH1453" s="245">
        <f>IF(N1453="sníž. přenesená",J1453,0)</f>
        <v>0</v>
      </c>
      <c r="BI1453" s="245">
        <f>IF(N1453="nulová",J1453,0)</f>
        <v>0</v>
      </c>
      <c r="BJ1453" s="19" t="s">
        <v>83</v>
      </c>
      <c r="BK1453" s="245">
        <f>ROUND(I1453*H1453,2)</f>
        <v>0</v>
      </c>
      <c r="BL1453" s="19" t="s">
        <v>418</v>
      </c>
      <c r="BM1453" s="244" t="s">
        <v>2000</v>
      </c>
    </row>
    <row r="1454" spans="1:47" s="2" customFormat="1" ht="12">
      <c r="A1454" s="40"/>
      <c r="B1454" s="41"/>
      <c r="C1454" s="42"/>
      <c r="D1454" s="246" t="s">
        <v>330</v>
      </c>
      <c r="E1454" s="42"/>
      <c r="F1454" s="247" t="s">
        <v>2001</v>
      </c>
      <c r="G1454" s="42"/>
      <c r="H1454" s="42"/>
      <c r="I1454" s="150"/>
      <c r="J1454" s="42"/>
      <c r="K1454" s="42"/>
      <c r="L1454" s="46"/>
      <c r="M1454" s="248"/>
      <c r="N1454" s="249"/>
      <c r="O1454" s="86"/>
      <c r="P1454" s="86"/>
      <c r="Q1454" s="86"/>
      <c r="R1454" s="86"/>
      <c r="S1454" s="86"/>
      <c r="T1454" s="87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T1454" s="19" t="s">
        <v>330</v>
      </c>
      <c r="AU1454" s="19" t="s">
        <v>83</v>
      </c>
    </row>
    <row r="1455" spans="1:65" s="2" customFormat="1" ht="21.75" customHeight="1">
      <c r="A1455" s="40"/>
      <c r="B1455" s="41"/>
      <c r="C1455" s="233" t="s">
        <v>2002</v>
      </c>
      <c r="D1455" s="233" t="s">
        <v>324</v>
      </c>
      <c r="E1455" s="234" t="s">
        <v>2003</v>
      </c>
      <c r="F1455" s="235" t="s">
        <v>2004</v>
      </c>
      <c r="G1455" s="236" t="s">
        <v>135</v>
      </c>
      <c r="H1455" s="237">
        <v>409.004</v>
      </c>
      <c r="I1455" s="238"/>
      <c r="J1455" s="239">
        <f>ROUND(I1455*H1455,2)</f>
        <v>0</v>
      </c>
      <c r="K1455" s="235" t="s">
        <v>327</v>
      </c>
      <c r="L1455" s="46"/>
      <c r="M1455" s="240" t="s">
        <v>19</v>
      </c>
      <c r="N1455" s="241" t="s">
        <v>42</v>
      </c>
      <c r="O1455" s="86"/>
      <c r="P1455" s="242">
        <f>O1455*H1455</f>
        <v>0</v>
      </c>
      <c r="Q1455" s="242">
        <v>0.00036</v>
      </c>
      <c r="R1455" s="242">
        <f>Q1455*H1455</f>
        <v>0.14724144000000003</v>
      </c>
      <c r="S1455" s="242">
        <v>0</v>
      </c>
      <c r="T1455" s="243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44" t="s">
        <v>418</v>
      </c>
      <c r="AT1455" s="244" t="s">
        <v>324</v>
      </c>
      <c r="AU1455" s="244" t="s">
        <v>83</v>
      </c>
      <c r="AY1455" s="19" t="s">
        <v>322</v>
      </c>
      <c r="BE1455" s="245">
        <f>IF(N1455="základní",J1455,0)</f>
        <v>0</v>
      </c>
      <c r="BF1455" s="245">
        <f>IF(N1455="snížená",J1455,0)</f>
        <v>0</v>
      </c>
      <c r="BG1455" s="245">
        <f>IF(N1455="zákl. přenesená",J1455,0)</f>
        <v>0</v>
      </c>
      <c r="BH1455" s="245">
        <f>IF(N1455="sníž. přenesená",J1455,0)</f>
        <v>0</v>
      </c>
      <c r="BI1455" s="245">
        <f>IF(N1455="nulová",J1455,0)</f>
        <v>0</v>
      </c>
      <c r="BJ1455" s="19" t="s">
        <v>83</v>
      </c>
      <c r="BK1455" s="245">
        <f>ROUND(I1455*H1455,2)</f>
        <v>0</v>
      </c>
      <c r="BL1455" s="19" t="s">
        <v>418</v>
      </c>
      <c r="BM1455" s="244" t="s">
        <v>2005</v>
      </c>
    </row>
    <row r="1456" spans="1:47" s="2" customFormat="1" ht="12">
      <c r="A1456" s="40"/>
      <c r="B1456" s="41"/>
      <c r="C1456" s="42"/>
      <c r="D1456" s="246" t="s">
        <v>330</v>
      </c>
      <c r="E1456" s="42"/>
      <c r="F1456" s="247" t="s">
        <v>2006</v>
      </c>
      <c r="G1456" s="42"/>
      <c r="H1456" s="42"/>
      <c r="I1456" s="150"/>
      <c r="J1456" s="42"/>
      <c r="K1456" s="42"/>
      <c r="L1456" s="46"/>
      <c r="M1456" s="248"/>
      <c r="N1456" s="249"/>
      <c r="O1456" s="86"/>
      <c r="P1456" s="86"/>
      <c r="Q1456" s="86"/>
      <c r="R1456" s="86"/>
      <c r="S1456" s="86"/>
      <c r="T1456" s="87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T1456" s="19" t="s">
        <v>330</v>
      </c>
      <c r="AU1456" s="19" t="s">
        <v>83</v>
      </c>
    </row>
    <row r="1457" spans="1:51" s="13" customFormat="1" ht="12">
      <c r="A1457" s="13"/>
      <c r="B1457" s="250"/>
      <c r="C1457" s="251"/>
      <c r="D1457" s="246" t="s">
        <v>332</v>
      </c>
      <c r="E1457" s="252" t="s">
        <v>19</v>
      </c>
      <c r="F1457" s="253" t="s">
        <v>2007</v>
      </c>
      <c r="G1457" s="251"/>
      <c r="H1457" s="254">
        <v>331.906</v>
      </c>
      <c r="I1457" s="255"/>
      <c r="J1457" s="251"/>
      <c r="K1457" s="251"/>
      <c r="L1457" s="256"/>
      <c r="M1457" s="257"/>
      <c r="N1457" s="258"/>
      <c r="O1457" s="258"/>
      <c r="P1457" s="258"/>
      <c r="Q1457" s="258"/>
      <c r="R1457" s="258"/>
      <c r="S1457" s="258"/>
      <c r="T1457" s="259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60" t="s">
        <v>332</v>
      </c>
      <c r="AU1457" s="260" t="s">
        <v>83</v>
      </c>
      <c r="AV1457" s="13" t="s">
        <v>83</v>
      </c>
      <c r="AW1457" s="13" t="s">
        <v>32</v>
      </c>
      <c r="AX1457" s="13" t="s">
        <v>70</v>
      </c>
      <c r="AY1457" s="260" t="s">
        <v>322</v>
      </c>
    </row>
    <row r="1458" spans="1:51" s="13" customFormat="1" ht="12">
      <c r="A1458" s="13"/>
      <c r="B1458" s="250"/>
      <c r="C1458" s="251"/>
      <c r="D1458" s="246" t="s">
        <v>332</v>
      </c>
      <c r="E1458" s="252" t="s">
        <v>19</v>
      </c>
      <c r="F1458" s="253" t="s">
        <v>2008</v>
      </c>
      <c r="G1458" s="251"/>
      <c r="H1458" s="254">
        <v>23.75</v>
      </c>
      <c r="I1458" s="255"/>
      <c r="J1458" s="251"/>
      <c r="K1458" s="251"/>
      <c r="L1458" s="256"/>
      <c r="M1458" s="257"/>
      <c r="N1458" s="258"/>
      <c r="O1458" s="258"/>
      <c r="P1458" s="258"/>
      <c r="Q1458" s="258"/>
      <c r="R1458" s="258"/>
      <c r="S1458" s="258"/>
      <c r="T1458" s="259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60" t="s">
        <v>332</v>
      </c>
      <c r="AU1458" s="260" t="s">
        <v>83</v>
      </c>
      <c r="AV1458" s="13" t="s">
        <v>83</v>
      </c>
      <c r="AW1458" s="13" t="s">
        <v>32</v>
      </c>
      <c r="AX1458" s="13" t="s">
        <v>70</v>
      </c>
      <c r="AY1458" s="260" t="s">
        <v>322</v>
      </c>
    </row>
    <row r="1459" spans="1:51" s="14" customFormat="1" ht="12">
      <c r="A1459" s="14"/>
      <c r="B1459" s="261"/>
      <c r="C1459" s="262"/>
      <c r="D1459" s="246" t="s">
        <v>332</v>
      </c>
      <c r="E1459" s="263" t="s">
        <v>19</v>
      </c>
      <c r="F1459" s="264" t="s">
        <v>336</v>
      </c>
      <c r="G1459" s="262"/>
      <c r="H1459" s="265">
        <v>355.656</v>
      </c>
      <c r="I1459" s="266"/>
      <c r="J1459" s="262"/>
      <c r="K1459" s="262"/>
      <c r="L1459" s="267"/>
      <c r="M1459" s="268"/>
      <c r="N1459" s="269"/>
      <c r="O1459" s="269"/>
      <c r="P1459" s="269"/>
      <c r="Q1459" s="269"/>
      <c r="R1459" s="269"/>
      <c r="S1459" s="269"/>
      <c r="T1459" s="270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71" t="s">
        <v>332</v>
      </c>
      <c r="AU1459" s="271" t="s">
        <v>83</v>
      </c>
      <c r="AV1459" s="14" t="s">
        <v>328</v>
      </c>
      <c r="AW1459" s="14" t="s">
        <v>32</v>
      </c>
      <c r="AX1459" s="14" t="s">
        <v>70</v>
      </c>
      <c r="AY1459" s="271" t="s">
        <v>322</v>
      </c>
    </row>
    <row r="1460" spans="1:51" s="13" customFormat="1" ht="12">
      <c r="A1460" s="13"/>
      <c r="B1460" s="250"/>
      <c r="C1460" s="251"/>
      <c r="D1460" s="246" t="s">
        <v>332</v>
      </c>
      <c r="E1460" s="252" t="s">
        <v>19</v>
      </c>
      <c r="F1460" s="253" t="s">
        <v>2009</v>
      </c>
      <c r="G1460" s="251"/>
      <c r="H1460" s="254">
        <v>409.004</v>
      </c>
      <c r="I1460" s="255"/>
      <c r="J1460" s="251"/>
      <c r="K1460" s="251"/>
      <c r="L1460" s="256"/>
      <c r="M1460" s="257"/>
      <c r="N1460" s="258"/>
      <c r="O1460" s="258"/>
      <c r="P1460" s="258"/>
      <c r="Q1460" s="258"/>
      <c r="R1460" s="258"/>
      <c r="S1460" s="258"/>
      <c r="T1460" s="259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60" t="s">
        <v>332</v>
      </c>
      <c r="AU1460" s="260" t="s">
        <v>83</v>
      </c>
      <c r="AV1460" s="13" t="s">
        <v>83</v>
      </c>
      <c r="AW1460" s="13" t="s">
        <v>32</v>
      </c>
      <c r="AX1460" s="13" t="s">
        <v>77</v>
      </c>
      <c r="AY1460" s="260" t="s">
        <v>322</v>
      </c>
    </row>
    <row r="1461" spans="1:65" s="2" customFormat="1" ht="21.75" customHeight="1">
      <c r="A1461" s="40"/>
      <c r="B1461" s="41"/>
      <c r="C1461" s="233" t="s">
        <v>2010</v>
      </c>
      <c r="D1461" s="233" t="s">
        <v>324</v>
      </c>
      <c r="E1461" s="234" t="s">
        <v>2011</v>
      </c>
      <c r="F1461" s="235" t="s">
        <v>2012</v>
      </c>
      <c r="G1461" s="236" t="s">
        <v>128</v>
      </c>
      <c r="H1461" s="237">
        <v>312.978</v>
      </c>
      <c r="I1461" s="238"/>
      <c r="J1461" s="239">
        <f>ROUND(I1461*H1461,2)</f>
        <v>0</v>
      </c>
      <c r="K1461" s="235" t="s">
        <v>327</v>
      </c>
      <c r="L1461" s="46"/>
      <c r="M1461" s="240" t="s">
        <v>19</v>
      </c>
      <c r="N1461" s="241" t="s">
        <v>42</v>
      </c>
      <c r="O1461" s="86"/>
      <c r="P1461" s="242">
        <f>O1461*H1461</f>
        <v>0</v>
      </c>
      <c r="Q1461" s="242">
        <v>0.00682</v>
      </c>
      <c r="R1461" s="242">
        <f>Q1461*H1461</f>
        <v>2.13450996</v>
      </c>
      <c r="S1461" s="242">
        <v>0</v>
      </c>
      <c r="T1461" s="243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44" t="s">
        <v>418</v>
      </c>
      <c r="AT1461" s="244" t="s">
        <v>324</v>
      </c>
      <c r="AU1461" s="244" t="s">
        <v>83</v>
      </c>
      <c r="AY1461" s="19" t="s">
        <v>322</v>
      </c>
      <c r="BE1461" s="245">
        <f>IF(N1461="základní",J1461,0)</f>
        <v>0</v>
      </c>
      <c r="BF1461" s="245">
        <f>IF(N1461="snížená",J1461,0)</f>
        <v>0</v>
      </c>
      <c r="BG1461" s="245">
        <f>IF(N1461="zákl. přenesená",J1461,0)</f>
        <v>0</v>
      </c>
      <c r="BH1461" s="245">
        <f>IF(N1461="sníž. přenesená",J1461,0)</f>
        <v>0</v>
      </c>
      <c r="BI1461" s="245">
        <f>IF(N1461="nulová",J1461,0)</f>
        <v>0</v>
      </c>
      <c r="BJ1461" s="19" t="s">
        <v>83</v>
      </c>
      <c r="BK1461" s="245">
        <f>ROUND(I1461*H1461,2)</f>
        <v>0</v>
      </c>
      <c r="BL1461" s="19" t="s">
        <v>418</v>
      </c>
      <c r="BM1461" s="244" t="s">
        <v>2013</v>
      </c>
    </row>
    <row r="1462" spans="1:47" s="2" customFormat="1" ht="12">
      <c r="A1462" s="40"/>
      <c r="B1462" s="41"/>
      <c r="C1462" s="42"/>
      <c r="D1462" s="246" t="s">
        <v>330</v>
      </c>
      <c r="E1462" s="42"/>
      <c r="F1462" s="247" t="s">
        <v>2014</v>
      </c>
      <c r="G1462" s="42"/>
      <c r="H1462" s="42"/>
      <c r="I1462" s="150"/>
      <c r="J1462" s="42"/>
      <c r="K1462" s="42"/>
      <c r="L1462" s="46"/>
      <c r="M1462" s="248"/>
      <c r="N1462" s="249"/>
      <c r="O1462" s="86"/>
      <c r="P1462" s="86"/>
      <c r="Q1462" s="86"/>
      <c r="R1462" s="86"/>
      <c r="S1462" s="86"/>
      <c r="T1462" s="87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T1462" s="19" t="s">
        <v>330</v>
      </c>
      <c r="AU1462" s="19" t="s">
        <v>83</v>
      </c>
    </row>
    <row r="1463" spans="1:51" s="13" customFormat="1" ht="12">
      <c r="A1463" s="13"/>
      <c r="B1463" s="250"/>
      <c r="C1463" s="251"/>
      <c r="D1463" s="246" t="s">
        <v>332</v>
      </c>
      <c r="E1463" s="252" t="s">
        <v>19</v>
      </c>
      <c r="F1463" s="253" t="s">
        <v>2015</v>
      </c>
      <c r="G1463" s="251"/>
      <c r="H1463" s="254">
        <v>265.525</v>
      </c>
      <c r="I1463" s="255"/>
      <c r="J1463" s="251"/>
      <c r="K1463" s="251"/>
      <c r="L1463" s="256"/>
      <c r="M1463" s="257"/>
      <c r="N1463" s="258"/>
      <c r="O1463" s="258"/>
      <c r="P1463" s="258"/>
      <c r="Q1463" s="258"/>
      <c r="R1463" s="258"/>
      <c r="S1463" s="258"/>
      <c r="T1463" s="259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60" t="s">
        <v>332</v>
      </c>
      <c r="AU1463" s="260" t="s">
        <v>83</v>
      </c>
      <c r="AV1463" s="13" t="s">
        <v>83</v>
      </c>
      <c r="AW1463" s="13" t="s">
        <v>32</v>
      </c>
      <c r="AX1463" s="13" t="s">
        <v>70</v>
      </c>
      <c r="AY1463" s="260" t="s">
        <v>322</v>
      </c>
    </row>
    <row r="1464" spans="1:51" s="13" customFormat="1" ht="12">
      <c r="A1464" s="13"/>
      <c r="B1464" s="250"/>
      <c r="C1464" s="251"/>
      <c r="D1464" s="246" t="s">
        <v>332</v>
      </c>
      <c r="E1464" s="252" t="s">
        <v>19</v>
      </c>
      <c r="F1464" s="253" t="s">
        <v>1732</v>
      </c>
      <c r="G1464" s="251"/>
      <c r="H1464" s="254">
        <v>19</v>
      </c>
      <c r="I1464" s="255"/>
      <c r="J1464" s="251"/>
      <c r="K1464" s="251"/>
      <c r="L1464" s="256"/>
      <c r="M1464" s="257"/>
      <c r="N1464" s="258"/>
      <c r="O1464" s="258"/>
      <c r="P1464" s="258"/>
      <c r="Q1464" s="258"/>
      <c r="R1464" s="258"/>
      <c r="S1464" s="258"/>
      <c r="T1464" s="25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60" t="s">
        <v>332</v>
      </c>
      <c r="AU1464" s="260" t="s">
        <v>83</v>
      </c>
      <c r="AV1464" s="13" t="s">
        <v>83</v>
      </c>
      <c r="AW1464" s="13" t="s">
        <v>32</v>
      </c>
      <c r="AX1464" s="13" t="s">
        <v>70</v>
      </c>
      <c r="AY1464" s="260" t="s">
        <v>322</v>
      </c>
    </row>
    <row r="1465" spans="1:51" s="14" customFormat="1" ht="12">
      <c r="A1465" s="14"/>
      <c r="B1465" s="261"/>
      <c r="C1465" s="262"/>
      <c r="D1465" s="246" t="s">
        <v>332</v>
      </c>
      <c r="E1465" s="263" t="s">
        <v>19</v>
      </c>
      <c r="F1465" s="264" t="s">
        <v>336</v>
      </c>
      <c r="G1465" s="262"/>
      <c r="H1465" s="265">
        <v>284.525</v>
      </c>
      <c r="I1465" s="266"/>
      <c r="J1465" s="262"/>
      <c r="K1465" s="262"/>
      <c r="L1465" s="267"/>
      <c r="M1465" s="268"/>
      <c r="N1465" s="269"/>
      <c r="O1465" s="269"/>
      <c r="P1465" s="269"/>
      <c r="Q1465" s="269"/>
      <c r="R1465" s="269"/>
      <c r="S1465" s="269"/>
      <c r="T1465" s="270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1" t="s">
        <v>332</v>
      </c>
      <c r="AU1465" s="271" t="s">
        <v>83</v>
      </c>
      <c r="AV1465" s="14" t="s">
        <v>328</v>
      </c>
      <c r="AW1465" s="14" t="s">
        <v>32</v>
      </c>
      <c r="AX1465" s="14" t="s">
        <v>70</v>
      </c>
      <c r="AY1465" s="271" t="s">
        <v>322</v>
      </c>
    </row>
    <row r="1466" spans="1:51" s="13" customFormat="1" ht="12">
      <c r="A1466" s="13"/>
      <c r="B1466" s="250"/>
      <c r="C1466" s="251"/>
      <c r="D1466" s="246" t="s">
        <v>332</v>
      </c>
      <c r="E1466" s="252" t="s">
        <v>19</v>
      </c>
      <c r="F1466" s="253" t="s">
        <v>1616</v>
      </c>
      <c r="G1466" s="251"/>
      <c r="H1466" s="254">
        <v>312.978</v>
      </c>
      <c r="I1466" s="255"/>
      <c r="J1466" s="251"/>
      <c r="K1466" s="251"/>
      <c r="L1466" s="256"/>
      <c r="M1466" s="257"/>
      <c r="N1466" s="258"/>
      <c r="O1466" s="258"/>
      <c r="P1466" s="258"/>
      <c r="Q1466" s="258"/>
      <c r="R1466" s="258"/>
      <c r="S1466" s="258"/>
      <c r="T1466" s="259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60" t="s">
        <v>332</v>
      </c>
      <c r="AU1466" s="260" t="s">
        <v>83</v>
      </c>
      <c r="AV1466" s="13" t="s">
        <v>83</v>
      </c>
      <c r="AW1466" s="13" t="s">
        <v>32</v>
      </c>
      <c r="AX1466" s="13" t="s">
        <v>77</v>
      </c>
      <c r="AY1466" s="260" t="s">
        <v>322</v>
      </c>
    </row>
    <row r="1467" spans="1:65" s="2" customFormat="1" ht="21.75" customHeight="1">
      <c r="A1467" s="40"/>
      <c r="B1467" s="41"/>
      <c r="C1467" s="233" t="s">
        <v>2016</v>
      </c>
      <c r="D1467" s="233" t="s">
        <v>324</v>
      </c>
      <c r="E1467" s="234" t="s">
        <v>2017</v>
      </c>
      <c r="F1467" s="235" t="s">
        <v>2018</v>
      </c>
      <c r="G1467" s="236" t="s">
        <v>135</v>
      </c>
      <c r="H1467" s="237">
        <v>12.3</v>
      </c>
      <c r="I1467" s="238"/>
      <c r="J1467" s="239">
        <f>ROUND(I1467*H1467,2)</f>
        <v>0</v>
      </c>
      <c r="K1467" s="235" t="s">
        <v>327</v>
      </c>
      <c r="L1467" s="46"/>
      <c r="M1467" s="240" t="s">
        <v>19</v>
      </c>
      <c r="N1467" s="241" t="s">
        <v>42</v>
      </c>
      <c r="O1467" s="86"/>
      <c r="P1467" s="242">
        <f>O1467*H1467</f>
        <v>0</v>
      </c>
      <c r="Q1467" s="242">
        <v>0.00146</v>
      </c>
      <c r="R1467" s="242">
        <f>Q1467*H1467</f>
        <v>0.017958000000000002</v>
      </c>
      <c r="S1467" s="242">
        <v>0</v>
      </c>
      <c r="T1467" s="243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44" t="s">
        <v>418</v>
      </c>
      <c r="AT1467" s="244" t="s">
        <v>324</v>
      </c>
      <c r="AU1467" s="244" t="s">
        <v>83</v>
      </c>
      <c r="AY1467" s="19" t="s">
        <v>322</v>
      </c>
      <c r="BE1467" s="245">
        <f>IF(N1467="základní",J1467,0)</f>
        <v>0</v>
      </c>
      <c r="BF1467" s="245">
        <f>IF(N1467="snížená",J1467,0)</f>
        <v>0</v>
      </c>
      <c r="BG1467" s="245">
        <f>IF(N1467="zákl. přenesená",J1467,0)</f>
        <v>0</v>
      </c>
      <c r="BH1467" s="245">
        <f>IF(N1467="sníž. přenesená",J1467,0)</f>
        <v>0</v>
      </c>
      <c r="BI1467" s="245">
        <f>IF(N1467="nulová",J1467,0)</f>
        <v>0</v>
      </c>
      <c r="BJ1467" s="19" t="s">
        <v>83</v>
      </c>
      <c r="BK1467" s="245">
        <f>ROUND(I1467*H1467,2)</f>
        <v>0</v>
      </c>
      <c r="BL1467" s="19" t="s">
        <v>418</v>
      </c>
      <c r="BM1467" s="244" t="s">
        <v>2019</v>
      </c>
    </row>
    <row r="1468" spans="1:47" s="2" customFormat="1" ht="12">
      <c r="A1468" s="40"/>
      <c r="B1468" s="41"/>
      <c r="C1468" s="42"/>
      <c r="D1468" s="246" t="s">
        <v>330</v>
      </c>
      <c r="E1468" s="42"/>
      <c r="F1468" s="247" t="s">
        <v>2020</v>
      </c>
      <c r="G1468" s="42"/>
      <c r="H1468" s="42"/>
      <c r="I1468" s="150"/>
      <c r="J1468" s="42"/>
      <c r="K1468" s="42"/>
      <c r="L1468" s="46"/>
      <c r="M1468" s="248"/>
      <c r="N1468" s="249"/>
      <c r="O1468" s="86"/>
      <c r="P1468" s="86"/>
      <c r="Q1468" s="86"/>
      <c r="R1468" s="86"/>
      <c r="S1468" s="86"/>
      <c r="T1468" s="87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T1468" s="19" t="s">
        <v>330</v>
      </c>
      <c r="AU1468" s="19" t="s">
        <v>83</v>
      </c>
    </row>
    <row r="1469" spans="1:51" s="13" customFormat="1" ht="12">
      <c r="A1469" s="13"/>
      <c r="B1469" s="250"/>
      <c r="C1469" s="251"/>
      <c r="D1469" s="246" t="s">
        <v>332</v>
      </c>
      <c r="E1469" s="252" t="s">
        <v>19</v>
      </c>
      <c r="F1469" s="253" t="s">
        <v>2021</v>
      </c>
      <c r="G1469" s="251"/>
      <c r="H1469" s="254">
        <v>12.3</v>
      </c>
      <c r="I1469" s="255"/>
      <c r="J1469" s="251"/>
      <c r="K1469" s="251"/>
      <c r="L1469" s="256"/>
      <c r="M1469" s="257"/>
      <c r="N1469" s="258"/>
      <c r="O1469" s="258"/>
      <c r="P1469" s="258"/>
      <c r="Q1469" s="258"/>
      <c r="R1469" s="258"/>
      <c r="S1469" s="258"/>
      <c r="T1469" s="259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60" t="s">
        <v>332</v>
      </c>
      <c r="AU1469" s="260" t="s">
        <v>83</v>
      </c>
      <c r="AV1469" s="13" t="s">
        <v>83</v>
      </c>
      <c r="AW1469" s="13" t="s">
        <v>32</v>
      </c>
      <c r="AX1469" s="13" t="s">
        <v>70</v>
      </c>
      <c r="AY1469" s="260" t="s">
        <v>322</v>
      </c>
    </row>
    <row r="1470" spans="1:51" s="14" customFormat="1" ht="12">
      <c r="A1470" s="14"/>
      <c r="B1470" s="261"/>
      <c r="C1470" s="262"/>
      <c r="D1470" s="246" t="s">
        <v>332</v>
      </c>
      <c r="E1470" s="263" t="s">
        <v>19</v>
      </c>
      <c r="F1470" s="264" t="s">
        <v>336</v>
      </c>
      <c r="G1470" s="262"/>
      <c r="H1470" s="265">
        <v>12.3</v>
      </c>
      <c r="I1470" s="266"/>
      <c r="J1470" s="262"/>
      <c r="K1470" s="262"/>
      <c r="L1470" s="267"/>
      <c r="M1470" s="268"/>
      <c r="N1470" s="269"/>
      <c r="O1470" s="269"/>
      <c r="P1470" s="269"/>
      <c r="Q1470" s="269"/>
      <c r="R1470" s="269"/>
      <c r="S1470" s="269"/>
      <c r="T1470" s="270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1" t="s">
        <v>332</v>
      </c>
      <c r="AU1470" s="271" t="s">
        <v>83</v>
      </c>
      <c r="AV1470" s="14" t="s">
        <v>328</v>
      </c>
      <c r="AW1470" s="14" t="s">
        <v>32</v>
      </c>
      <c r="AX1470" s="14" t="s">
        <v>77</v>
      </c>
      <c r="AY1470" s="271" t="s">
        <v>322</v>
      </c>
    </row>
    <row r="1471" spans="1:65" s="2" customFormat="1" ht="21.75" customHeight="1">
      <c r="A1471" s="40"/>
      <c r="B1471" s="41"/>
      <c r="C1471" s="233" t="s">
        <v>2022</v>
      </c>
      <c r="D1471" s="233" t="s">
        <v>324</v>
      </c>
      <c r="E1471" s="234" t="s">
        <v>2023</v>
      </c>
      <c r="F1471" s="235" t="s">
        <v>2024</v>
      </c>
      <c r="G1471" s="236" t="s">
        <v>135</v>
      </c>
      <c r="H1471" s="237">
        <v>16.1</v>
      </c>
      <c r="I1471" s="238"/>
      <c r="J1471" s="239">
        <f>ROUND(I1471*H1471,2)</f>
        <v>0</v>
      </c>
      <c r="K1471" s="235" t="s">
        <v>327</v>
      </c>
      <c r="L1471" s="46"/>
      <c r="M1471" s="240" t="s">
        <v>19</v>
      </c>
      <c r="N1471" s="241" t="s">
        <v>42</v>
      </c>
      <c r="O1471" s="86"/>
      <c r="P1471" s="242">
        <f>O1471*H1471</f>
        <v>0</v>
      </c>
      <c r="Q1471" s="242">
        <v>0.00213</v>
      </c>
      <c r="R1471" s="242">
        <f>Q1471*H1471</f>
        <v>0.034293000000000004</v>
      </c>
      <c r="S1471" s="242">
        <v>0</v>
      </c>
      <c r="T1471" s="243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44" t="s">
        <v>418</v>
      </c>
      <c r="AT1471" s="244" t="s">
        <v>324</v>
      </c>
      <c r="AU1471" s="244" t="s">
        <v>83</v>
      </c>
      <c r="AY1471" s="19" t="s">
        <v>322</v>
      </c>
      <c r="BE1471" s="245">
        <f>IF(N1471="základní",J1471,0)</f>
        <v>0</v>
      </c>
      <c r="BF1471" s="245">
        <f>IF(N1471="snížená",J1471,0)</f>
        <v>0</v>
      </c>
      <c r="BG1471" s="245">
        <f>IF(N1471="zákl. přenesená",J1471,0)</f>
        <v>0</v>
      </c>
      <c r="BH1471" s="245">
        <f>IF(N1471="sníž. přenesená",J1471,0)</f>
        <v>0</v>
      </c>
      <c r="BI1471" s="245">
        <f>IF(N1471="nulová",J1471,0)</f>
        <v>0</v>
      </c>
      <c r="BJ1471" s="19" t="s">
        <v>83</v>
      </c>
      <c r="BK1471" s="245">
        <f>ROUND(I1471*H1471,2)</f>
        <v>0</v>
      </c>
      <c r="BL1471" s="19" t="s">
        <v>418</v>
      </c>
      <c r="BM1471" s="244" t="s">
        <v>2025</v>
      </c>
    </row>
    <row r="1472" spans="1:47" s="2" customFormat="1" ht="12">
      <c r="A1472" s="40"/>
      <c r="B1472" s="41"/>
      <c r="C1472" s="42"/>
      <c r="D1472" s="246" t="s">
        <v>330</v>
      </c>
      <c r="E1472" s="42"/>
      <c r="F1472" s="247" t="s">
        <v>2026</v>
      </c>
      <c r="G1472" s="42"/>
      <c r="H1472" s="42"/>
      <c r="I1472" s="150"/>
      <c r="J1472" s="42"/>
      <c r="K1472" s="42"/>
      <c r="L1472" s="46"/>
      <c r="M1472" s="248"/>
      <c r="N1472" s="249"/>
      <c r="O1472" s="86"/>
      <c r="P1472" s="86"/>
      <c r="Q1472" s="86"/>
      <c r="R1472" s="86"/>
      <c r="S1472" s="86"/>
      <c r="T1472" s="87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T1472" s="19" t="s">
        <v>330</v>
      </c>
      <c r="AU1472" s="19" t="s">
        <v>83</v>
      </c>
    </row>
    <row r="1473" spans="1:51" s="13" customFormat="1" ht="12">
      <c r="A1473" s="13"/>
      <c r="B1473" s="250"/>
      <c r="C1473" s="251"/>
      <c r="D1473" s="246" t="s">
        <v>332</v>
      </c>
      <c r="E1473" s="252" t="s">
        <v>19</v>
      </c>
      <c r="F1473" s="253" t="s">
        <v>2027</v>
      </c>
      <c r="G1473" s="251"/>
      <c r="H1473" s="254">
        <v>16.1</v>
      </c>
      <c r="I1473" s="255"/>
      <c r="J1473" s="251"/>
      <c r="K1473" s="251"/>
      <c r="L1473" s="256"/>
      <c r="M1473" s="257"/>
      <c r="N1473" s="258"/>
      <c r="O1473" s="258"/>
      <c r="P1473" s="258"/>
      <c r="Q1473" s="258"/>
      <c r="R1473" s="258"/>
      <c r="S1473" s="258"/>
      <c r="T1473" s="259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60" t="s">
        <v>332</v>
      </c>
      <c r="AU1473" s="260" t="s">
        <v>83</v>
      </c>
      <c r="AV1473" s="13" t="s">
        <v>83</v>
      </c>
      <c r="AW1473" s="13" t="s">
        <v>32</v>
      </c>
      <c r="AX1473" s="13" t="s">
        <v>77</v>
      </c>
      <c r="AY1473" s="260" t="s">
        <v>322</v>
      </c>
    </row>
    <row r="1474" spans="1:65" s="2" customFormat="1" ht="21.75" customHeight="1">
      <c r="A1474" s="40"/>
      <c r="B1474" s="41"/>
      <c r="C1474" s="233" t="s">
        <v>2028</v>
      </c>
      <c r="D1474" s="233" t="s">
        <v>324</v>
      </c>
      <c r="E1474" s="234" t="s">
        <v>2029</v>
      </c>
      <c r="F1474" s="235" t="s">
        <v>2030</v>
      </c>
      <c r="G1474" s="236" t="s">
        <v>135</v>
      </c>
      <c r="H1474" s="237">
        <v>15.4</v>
      </c>
      <c r="I1474" s="238"/>
      <c r="J1474" s="239">
        <f>ROUND(I1474*H1474,2)</f>
        <v>0</v>
      </c>
      <c r="K1474" s="235" t="s">
        <v>532</v>
      </c>
      <c r="L1474" s="46"/>
      <c r="M1474" s="240" t="s">
        <v>19</v>
      </c>
      <c r="N1474" s="241" t="s">
        <v>42</v>
      </c>
      <c r="O1474" s="86"/>
      <c r="P1474" s="242">
        <f>O1474*H1474</f>
        <v>0</v>
      </c>
      <c r="Q1474" s="242">
        <v>0.00576</v>
      </c>
      <c r="R1474" s="242">
        <f>Q1474*H1474</f>
        <v>0.088704</v>
      </c>
      <c r="S1474" s="242">
        <v>0</v>
      </c>
      <c r="T1474" s="243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44" t="s">
        <v>418</v>
      </c>
      <c r="AT1474" s="244" t="s">
        <v>324</v>
      </c>
      <c r="AU1474" s="244" t="s">
        <v>83</v>
      </c>
      <c r="AY1474" s="19" t="s">
        <v>322</v>
      </c>
      <c r="BE1474" s="245">
        <f>IF(N1474="základní",J1474,0)</f>
        <v>0</v>
      </c>
      <c r="BF1474" s="245">
        <f>IF(N1474="snížená",J1474,0)</f>
        <v>0</v>
      </c>
      <c r="BG1474" s="245">
        <f>IF(N1474="zákl. přenesená",J1474,0)</f>
        <v>0</v>
      </c>
      <c r="BH1474" s="245">
        <f>IF(N1474="sníž. přenesená",J1474,0)</f>
        <v>0</v>
      </c>
      <c r="BI1474" s="245">
        <f>IF(N1474="nulová",J1474,0)</f>
        <v>0</v>
      </c>
      <c r="BJ1474" s="19" t="s">
        <v>83</v>
      </c>
      <c r="BK1474" s="245">
        <f>ROUND(I1474*H1474,2)</f>
        <v>0</v>
      </c>
      <c r="BL1474" s="19" t="s">
        <v>418</v>
      </c>
      <c r="BM1474" s="244" t="s">
        <v>2031</v>
      </c>
    </row>
    <row r="1475" spans="1:47" s="2" customFormat="1" ht="12">
      <c r="A1475" s="40"/>
      <c r="B1475" s="41"/>
      <c r="C1475" s="42"/>
      <c r="D1475" s="246" t="s">
        <v>330</v>
      </c>
      <c r="E1475" s="42"/>
      <c r="F1475" s="247" t="s">
        <v>2032</v>
      </c>
      <c r="G1475" s="42"/>
      <c r="H1475" s="42"/>
      <c r="I1475" s="150"/>
      <c r="J1475" s="42"/>
      <c r="K1475" s="42"/>
      <c r="L1475" s="46"/>
      <c r="M1475" s="248"/>
      <c r="N1475" s="249"/>
      <c r="O1475" s="86"/>
      <c r="P1475" s="86"/>
      <c r="Q1475" s="86"/>
      <c r="R1475" s="86"/>
      <c r="S1475" s="86"/>
      <c r="T1475" s="87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T1475" s="19" t="s">
        <v>330</v>
      </c>
      <c r="AU1475" s="19" t="s">
        <v>83</v>
      </c>
    </row>
    <row r="1476" spans="1:51" s="13" customFormat="1" ht="12">
      <c r="A1476" s="13"/>
      <c r="B1476" s="250"/>
      <c r="C1476" s="251"/>
      <c r="D1476" s="246" t="s">
        <v>332</v>
      </c>
      <c r="E1476" s="252" t="s">
        <v>19</v>
      </c>
      <c r="F1476" s="253" t="s">
        <v>2033</v>
      </c>
      <c r="G1476" s="251"/>
      <c r="H1476" s="254">
        <v>15.4</v>
      </c>
      <c r="I1476" s="255"/>
      <c r="J1476" s="251"/>
      <c r="K1476" s="251"/>
      <c r="L1476" s="256"/>
      <c r="M1476" s="257"/>
      <c r="N1476" s="258"/>
      <c r="O1476" s="258"/>
      <c r="P1476" s="258"/>
      <c r="Q1476" s="258"/>
      <c r="R1476" s="258"/>
      <c r="S1476" s="258"/>
      <c r="T1476" s="259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60" t="s">
        <v>332</v>
      </c>
      <c r="AU1476" s="260" t="s">
        <v>83</v>
      </c>
      <c r="AV1476" s="13" t="s">
        <v>83</v>
      </c>
      <c r="AW1476" s="13" t="s">
        <v>32</v>
      </c>
      <c r="AX1476" s="13" t="s">
        <v>77</v>
      </c>
      <c r="AY1476" s="260" t="s">
        <v>322</v>
      </c>
    </row>
    <row r="1477" spans="1:65" s="2" customFormat="1" ht="21.75" customHeight="1">
      <c r="A1477" s="40"/>
      <c r="B1477" s="41"/>
      <c r="C1477" s="233" t="s">
        <v>2034</v>
      </c>
      <c r="D1477" s="233" t="s">
        <v>324</v>
      </c>
      <c r="E1477" s="234" t="s">
        <v>2035</v>
      </c>
      <c r="F1477" s="235" t="s">
        <v>2036</v>
      </c>
      <c r="G1477" s="236" t="s">
        <v>135</v>
      </c>
      <c r="H1477" s="237">
        <v>35.1</v>
      </c>
      <c r="I1477" s="238"/>
      <c r="J1477" s="239">
        <f>ROUND(I1477*H1477,2)</f>
        <v>0</v>
      </c>
      <c r="K1477" s="235" t="s">
        <v>327</v>
      </c>
      <c r="L1477" s="46"/>
      <c r="M1477" s="240" t="s">
        <v>19</v>
      </c>
      <c r="N1477" s="241" t="s">
        <v>42</v>
      </c>
      <c r="O1477" s="86"/>
      <c r="P1477" s="242">
        <f>O1477*H1477</f>
        <v>0</v>
      </c>
      <c r="Q1477" s="242">
        <v>0.00203</v>
      </c>
      <c r="R1477" s="242">
        <f>Q1477*H1477</f>
        <v>0.07125300000000001</v>
      </c>
      <c r="S1477" s="242">
        <v>0</v>
      </c>
      <c r="T1477" s="243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44" t="s">
        <v>418</v>
      </c>
      <c r="AT1477" s="244" t="s">
        <v>324</v>
      </c>
      <c r="AU1477" s="244" t="s">
        <v>83</v>
      </c>
      <c r="AY1477" s="19" t="s">
        <v>322</v>
      </c>
      <c r="BE1477" s="245">
        <f>IF(N1477="základní",J1477,0)</f>
        <v>0</v>
      </c>
      <c r="BF1477" s="245">
        <f>IF(N1477="snížená",J1477,0)</f>
        <v>0</v>
      </c>
      <c r="BG1477" s="245">
        <f>IF(N1477="zákl. přenesená",J1477,0)</f>
        <v>0</v>
      </c>
      <c r="BH1477" s="245">
        <f>IF(N1477="sníž. přenesená",J1477,0)</f>
        <v>0</v>
      </c>
      <c r="BI1477" s="245">
        <f>IF(N1477="nulová",J1477,0)</f>
        <v>0</v>
      </c>
      <c r="BJ1477" s="19" t="s">
        <v>83</v>
      </c>
      <c r="BK1477" s="245">
        <f>ROUND(I1477*H1477,2)</f>
        <v>0</v>
      </c>
      <c r="BL1477" s="19" t="s">
        <v>418</v>
      </c>
      <c r="BM1477" s="244" t="s">
        <v>2037</v>
      </c>
    </row>
    <row r="1478" spans="1:47" s="2" customFormat="1" ht="12">
      <c r="A1478" s="40"/>
      <c r="B1478" s="41"/>
      <c r="C1478" s="42"/>
      <c r="D1478" s="246" t="s">
        <v>330</v>
      </c>
      <c r="E1478" s="42"/>
      <c r="F1478" s="247" t="s">
        <v>2038</v>
      </c>
      <c r="G1478" s="42"/>
      <c r="H1478" s="42"/>
      <c r="I1478" s="150"/>
      <c r="J1478" s="42"/>
      <c r="K1478" s="42"/>
      <c r="L1478" s="46"/>
      <c r="M1478" s="248"/>
      <c r="N1478" s="249"/>
      <c r="O1478" s="86"/>
      <c r="P1478" s="86"/>
      <c r="Q1478" s="86"/>
      <c r="R1478" s="86"/>
      <c r="S1478" s="86"/>
      <c r="T1478" s="87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T1478" s="19" t="s">
        <v>330</v>
      </c>
      <c r="AU1478" s="19" t="s">
        <v>83</v>
      </c>
    </row>
    <row r="1479" spans="1:51" s="13" customFormat="1" ht="12">
      <c r="A1479" s="13"/>
      <c r="B1479" s="250"/>
      <c r="C1479" s="251"/>
      <c r="D1479" s="246" t="s">
        <v>332</v>
      </c>
      <c r="E1479" s="252" t="s">
        <v>19</v>
      </c>
      <c r="F1479" s="253" t="s">
        <v>2039</v>
      </c>
      <c r="G1479" s="251"/>
      <c r="H1479" s="254">
        <v>35.1</v>
      </c>
      <c r="I1479" s="255"/>
      <c r="J1479" s="251"/>
      <c r="K1479" s="251"/>
      <c r="L1479" s="256"/>
      <c r="M1479" s="257"/>
      <c r="N1479" s="258"/>
      <c r="O1479" s="258"/>
      <c r="P1479" s="258"/>
      <c r="Q1479" s="258"/>
      <c r="R1479" s="258"/>
      <c r="S1479" s="258"/>
      <c r="T1479" s="259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60" t="s">
        <v>332</v>
      </c>
      <c r="AU1479" s="260" t="s">
        <v>83</v>
      </c>
      <c r="AV1479" s="13" t="s">
        <v>83</v>
      </c>
      <c r="AW1479" s="13" t="s">
        <v>32</v>
      </c>
      <c r="AX1479" s="13" t="s">
        <v>77</v>
      </c>
      <c r="AY1479" s="260" t="s">
        <v>322</v>
      </c>
    </row>
    <row r="1480" spans="1:65" s="2" customFormat="1" ht="21.75" customHeight="1">
      <c r="A1480" s="40"/>
      <c r="B1480" s="41"/>
      <c r="C1480" s="233" t="s">
        <v>2040</v>
      </c>
      <c r="D1480" s="233" t="s">
        <v>324</v>
      </c>
      <c r="E1480" s="234" t="s">
        <v>2041</v>
      </c>
      <c r="F1480" s="235" t="s">
        <v>2042</v>
      </c>
      <c r="G1480" s="236" t="s">
        <v>546</v>
      </c>
      <c r="H1480" s="237">
        <v>6</v>
      </c>
      <c r="I1480" s="238"/>
      <c r="J1480" s="239">
        <f>ROUND(I1480*H1480,2)</f>
        <v>0</v>
      </c>
      <c r="K1480" s="235" t="s">
        <v>327</v>
      </c>
      <c r="L1480" s="46"/>
      <c r="M1480" s="240" t="s">
        <v>19</v>
      </c>
      <c r="N1480" s="241" t="s">
        <v>42</v>
      </c>
      <c r="O1480" s="86"/>
      <c r="P1480" s="242">
        <f>O1480*H1480</f>
        <v>0</v>
      </c>
      <c r="Q1480" s="242">
        <v>0.00049</v>
      </c>
      <c r="R1480" s="242">
        <f>Q1480*H1480</f>
        <v>0.00294</v>
      </c>
      <c r="S1480" s="242">
        <v>0</v>
      </c>
      <c r="T1480" s="243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44" t="s">
        <v>418</v>
      </c>
      <c r="AT1480" s="244" t="s">
        <v>324</v>
      </c>
      <c r="AU1480" s="244" t="s">
        <v>83</v>
      </c>
      <c r="AY1480" s="19" t="s">
        <v>322</v>
      </c>
      <c r="BE1480" s="245">
        <f>IF(N1480="základní",J1480,0)</f>
        <v>0</v>
      </c>
      <c r="BF1480" s="245">
        <f>IF(N1480="snížená",J1480,0)</f>
        <v>0</v>
      </c>
      <c r="BG1480" s="245">
        <f>IF(N1480="zákl. přenesená",J1480,0)</f>
        <v>0</v>
      </c>
      <c r="BH1480" s="245">
        <f>IF(N1480="sníž. přenesená",J1480,0)</f>
        <v>0</v>
      </c>
      <c r="BI1480" s="245">
        <f>IF(N1480="nulová",J1480,0)</f>
        <v>0</v>
      </c>
      <c r="BJ1480" s="19" t="s">
        <v>83</v>
      </c>
      <c r="BK1480" s="245">
        <f>ROUND(I1480*H1480,2)</f>
        <v>0</v>
      </c>
      <c r="BL1480" s="19" t="s">
        <v>418</v>
      </c>
      <c r="BM1480" s="244" t="s">
        <v>2043</v>
      </c>
    </row>
    <row r="1481" spans="1:47" s="2" customFormat="1" ht="12">
      <c r="A1481" s="40"/>
      <c r="B1481" s="41"/>
      <c r="C1481" s="42"/>
      <c r="D1481" s="246" t="s">
        <v>330</v>
      </c>
      <c r="E1481" s="42"/>
      <c r="F1481" s="247" t="s">
        <v>2044</v>
      </c>
      <c r="G1481" s="42"/>
      <c r="H1481" s="42"/>
      <c r="I1481" s="150"/>
      <c r="J1481" s="42"/>
      <c r="K1481" s="42"/>
      <c r="L1481" s="46"/>
      <c r="M1481" s="248"/>
      <c r="N1481" s="249"/>
      <c r="O1481" s="86"/>
      <c r="P1481" s="86"/>
      <c r="Q1481" s="86"/>
      <c r="R1481" s="86"/>
      <c r="S1481" s="86"/>
      <c r="T1481" s="87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T1481" s="19" t="s">
        <v>330</v>
      </c>
      <c r="AU1481" s="19" t="s">
        <v>83</v>
      </c>
    </row>
    <row r="1482" spans="1:51" s="13" customFormat="1" ht="12">
      <c r="A1482" s="13"/>
      <c r="B1482" s="250"/>
      <c r="C1482" s="251"/>
      <c r="D1482" s="246" t="s">
        <v>332</v>
      </c>
      <c r="E1482" s="252" t="s">
        <v>19</v>
      </c>
      <c r="F1482" s="253" t="s">
        <v>2045</v>
      </c>
      <c r="G1482" s="251"/>
      <c r="H1482" s="254">
        <v>6</v>
      </c>
      <c r="I1482" s="255"/>
      <c r="J1482" s="251"/>
      <c r="K1482" s="251"/>
      <c r="L1482" s="256"/>
      <c r="M1482" s="257"/>
      <c r="N1482" s="258"/>
      <c r="O1482" s="258"/>
      <c r="P1482" s="258"/>
      <c r="Q1482" s="258"/>
      <c r="R1482" s="258"/>
      <c r="S1482" s="258"/>
      <c r="T1482" s="259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60" t="s">
        <v>332</v>
      </c>
      <c r="AU1482" s="260" t="s">
        <v>83</v>
      </c>
      <c r="AV1482" s="13" t="s">
        <v>83</v>
      </c>
      <c r="AW1482" s="13" t="s">
        <v>32</v>
      </c>
      <c r="AX1482" s="13" t="s">
        <v>77</v>
      </c>
      <c r="AY1482" s="260" t="s">
        <v>322</v>
      </c>
    </row>
    <row r="1483" spans="1:65" s="2" customFormat="1" ht="21.75" customHeight="1">
      <c r="A1483" s="40"/>
      <c r="B1483" s="41"/>
      <c r="C1483" s="233" t="s">
        <v>2046</v>
      </c>
      <c r="D1483" s="233" t="s">
        <v>324</v>
      </c>
      <c r="E1483" s="234" t="s">
        <v>2047</v>
      </c>
      <c r="F1483" s="235" t="s">
        <v>2048</v>
      </c>
      <c r="G1483" s="236" t="s">
        <v>546</v>
      </c>
      <c r="H1483" s="237">
        <v>5</v>
      </c>
      <c r="I1483" s="238"/>
      <c r="J1483" s="239">
        <f>ROUND(I1483*H1483,2)</f>
        <v>0</v>
      </c>
      <c r="K1483" s="235" t="s">
        <v>327</v>
      </c>
      <c r="L1483" s="46"/>
      <c r="M1483" s="240" t="s">
        <v>19</v>
      </c>
      <c r="N1483" s="241" t="s">
        <v>42</v>
      </c>
      <c r="O1483" s="86"/>
      <c r="P1483" s="242">
        <f>O1483*H1483</f>
        <v>0</v>
      </c>
      <c r="Q1483" s="242">
        <v>0.00029</v>
      </c>
      <c r="R1483" s="242">
        <f>Q1483*H1483</f>
        <v>0.00145</v>
      </c>
      <c r="S1483" s="242">
        <v>0</v>
      </c>
      <c r="T1483" s="243">
        <f>S1483*H1483</f>
        <v>0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44" t="s">
        <v>418</v>
      </c>
      <c r="AT1483" s="244" t="s">
        <v>324</v>
      </c>
      <c r="AU1483" s="244" t="s">
        <v>83</v>
      </c>
      <c r="AY1483" s="19" t="s">
        <v>322</v>
      </c>
      <c r="BE1483" s="245">
        <f>IF(N1483="základní",J1483,0)</f>
        <v>0</v>
      </c>
      <c r="BF1483" s="245">
        <f>IF(N1483="snížená",J1483,0)</f>
        <v>0</v>
      </c>
      <c r="BG1483" s="245">
        <f>IF(N1483="zákl. přenesená",J1483,0)</f>
        <v>0</v>
      </c>
      <c r="BH1483" s="245">
        <f>IF(N1483="sníž. přenesená",J1483,0)</f>
        <v>0</v>
      </c>
      <c r="BI1483" s="245">
        <f>IF(N1483="nulová",J1483,0)</f>
        <v>0</v>
      </c>
      <c r="BJ1483" s="19" t="s">
        <v>83</v>
      </c>
      <c r="BK1483" s="245">
        <f>ROUND(I1483*H1483,2)</f>
        <v>0</v>
      </c>
      <c r="BL1483" s="19" t="s">
        <v>418</v>
      </c>
      <c r="BM1483" s="244" t="s">
        <v>2049</v>
      </c>
    </row>
    <row r="1484" spans="1:47" s="2" customFormat="1" ht="12">
      <c r="A1484" s="40"/>
      <c r="B1484" s="41"/>
      <c r="C1484" s="42"/>
      <c r="D1484" s="246" t="s">
        <v>330</v>
      </c>
      <c r="E1484" s="42"/>
      <c r="F1484" s="247" t="s">
        <v>2050</v>
      </c>
      <c r="G1484" s="42"/>
      <c r="H1484" s="42"/>
      <c r="I1484" s="150"/>
      <c r="J1484" s="42"/>
      <c r="K1484" s="42"/>
      <c r="L1484" s="46"/>
      <c r="M1484" s="248"/>
      <c r="N1484" s="249"/>
      <c r="O1484" s="86"/>
      <c r="P1484" s="86"/>
      <c r="Q1484" s="86"/>
      <c r="R1484" s="86"/>
      <c r="S1484" s="86"/>
      <c r="T1484" s="87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T1484" s="19" t="s">
        <v>330</v>
      </c>
      <c r="AU1484" s="19" t="s">
        <v>83</v>
      </c>
    </row>
    <row r="1485" spans="1:51" s="13" customFormat="1" ht="12">
      <c r="A1485" s="13"/>
      <c r="B1485" s="250"/>
      <c r="C1485" s="251"/>
      <c r="D1485" s="246" t="s">
        <v>332</v>
      </c>
      <c r="E1485" s="252" t="s">
        <v>19</v>
      </c>
      <c r="F1485" s="253" t="s">
        <v>2051</v>
      </c>
      <c r="G1485" s="251"/>
      <c r="H1485" s="254">
        <v>5</v>
      </c>
      <c r="I1485" s="255"/>
      <c r="J1485" s="251"/>
      <c r="K1485" s="251"/>
      <c r="L1485" s="256"/>
      <c r="M1485" s="257"/>
      <c r="N1485" s="258"/>
      <c r="O1485" s="258"/>
      <c r="P1485" s="258"/>
      <c r="Q1485" s="258"/>
      <c r="R1485" s="258"/>
      <c r="S1485" s="258"/>
      <c r="T1485" s="259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60" t="s">
        <v>332</v>
      </c>
      <c r="AU1485" s="260" t="s">
        <v>83</v>
      </c>
      <c r="AV1485" s="13" t="s">
        <v>83</v>
      </c>
      <c r="AW1485" s="13" t="s">
        <v>32</v>
      </c>
      <c r="AX1485" s="13" t="s">
        <v>77</v>
      </c>
      <c r="AY1485" s="260" t="s">
        <v>322</v>
      </c>
    </row>
    <row r="1486" spans="1:65" s="2" customFormat="1" ht="21.75" customHeight="1">
      <c r="A1486" s="40"/>
      <c r="B1486" s="41"/>
      <c r="C1486" s="233" t="s">
        <v>2052</v>
      </c>
      <c r="D1486" s="233" t="s">
        <v>324</v>
      </c>
      <c r="E1486" s="234" t="s">
        <v>2053</v>
      </c>
      <c r="F1486" s="235" t="s">
        <v>2054</v>
      </c>
      <c r="G1486" s="236" t="s">
        <v>135</v>
      </c>
      <c r="H1486" s="237">
        <v>4</v>
      </c>
      <c r="I1486" s="238"/>
      <c r="J1486" s="239">
        <f>ROUND(I1486*H1486,2)</f>
        <v>0</v>
      </c>
      <c r="K1486" s="235" t="s">
        <v>327</v>
      </c>
      <c r="L1486" s="46"/>
      <c r="M1486" s="240" t="s">
        <v>19</v>
      </c>
      <c r="N1486" s="241" t="s">
        <v>42</v>
      </c>
      <c r="O1486" s="86"/>
      <c r="P1486" s="242">
        <f>O1486*H1486</f>
        <v>0</v>
      </c>
      <c r="Q1486" s="242">
        <v>0.00062</v>
      </c>
      <c r="R1486" s="242">
        <f>Q1486*H1486</f>
        <v>0.00248</v>
      </c>
      <c r="S1486" s="242">
        <v>0</v>
      </c>
      <c r="T1486" s="243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44" t="s">
        <v>418</v>
      </c>
      <c r="AT1486" s="244" t="s">
        <v>324</v>
      </c>
      <c r="AU1486" s="244" t="s">
        <v>83</v>
      </c>
      <c r="AY1486" s="19" t="s">
        <v>322</v>
      </c>
      <c r="BE1486" s="245">
        <f>IF(N1486="základní",J1486,0)</f>
        <v>0</v>
      </c>
      <c r="BF1486" s="245">
        <f>IF(N1486="snížená",J1486,0)</f>
        <v>0</v>
      </c>
      <c r="BG1486" s="245">
        <f>IF(N1486="zákl. přenesená",J1486,0)</f>
        <v>0</v>
      </c>
      <c r="BH1486" s="245">
        <f>IF(N1486="sníž. přenesená",J1486,0)</f>
        <v>0</v>
      </c>
      <c r="BI1486" s="245">
        <f>IF(N1486="nulová",J1486,0)</f>
        <v>0</v>
      </c>
      <c r="BJ1486" s="19" t="s">
        <v>83</v>
      </c>
      <c r="BK1486" s="245">
        <f>ROUND(I1486*H1486,2)</f>
        <v>0</v>
      </c>
      <c r="BL1486" s="19" t="s">
        <v>418</v>
      </c>
      <c r="BM1486" s="244" t="s">
        <v>2055</v>
      </c>
    </row>
    <row r="1487" spans="1:47" s="2" customFormat="1" ht="12">
      <c r="A1487" s="40"/>
      <c r="B1487" s="41"/>
      <c r="C1487" s="42"/>
      <c r="D1487" s="246" t="s">
        <v>330</v>
      </c>
      <c r="E1487" s="42"/>
      <c r="F1487" s="247" t="s">
        <v>2056</v>
      </c>
      <c r="G1487" s="42"/>
      <c r="H1487" s="42"/>
      <c r="I1487" s="150"/>
      <c r="J1487" s="42"/>
      <c r="K1487" s="42"/>
      <c r="L1487" s="46"/>
      <c r="M1487" s="248"/>
      <c r="N1487" s="249"/>
      <c r="O1487" s="86"/>
      <c r="P1487" s="86"/>
      <c r="Q1487" s="86"/>
      <c r="R1487" s="86"/>
      <c r="S1487" s="86"/>
      <c r="T1487" s="87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T1487" s="19" t="s">
        <v>330</v>
      </c>
      <c r="AU1487" s="19" t="s">
        <v>83</v>
      </c>
    </row>
    <row r="1488" spans="1:51" s="13" customFormat="1" ht="12">
      <c r="A1488" s="13"/>
      <c r="B1488" s="250"/>
      <c r="C1488" s="251"/>
      <c r="D1488" s="246" t="s">
        <v>332</v>
      </c>
      <c r="E1488" s="252" t="s">
        <v>19</v>
      </c>
      <c r="F1488" s="253" t="s">
        <v>2057</v>
      </c>
      <c r="G1488" s="251"/>
      <c r="H1488" s="254">
        <v>4</v>
      </c>
      <c r="I1488" s="255"/>
      <c r="J1488" s="251"/>
      <c r="K1488" s="251"/>
      <c r="L1488" s="256"/>
      <c r="M1488" s="257"/>
      <c r="N1488" s="258"/>
      <c r="O1488" s="258"/>
      <c r="P1488" s="258"/>
      <c r="Q1488" s="258"/>
      <c r="R1488" s="258"/>
      <c r="S1488" s="258"/>
      <c r="T1488" s="259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60" t="s">
        <v>332</v>
      </c>
      <c r="AU1488" s="260" t="s">
        <v>83</v>
      </c>
      <c r="AV1488" s="13" t="s">
        <v>83</v>
      </c>
      <c r="AW1488" s="13" t="s">
        <v>32</v>
      </c>
      <c r="AX1488" s="13" t="s">
        <v>77</v>
      </c>
      <c r="AY1488" s="260" t="s">
        <v>322</v>
      </c>
    </row>
    <row r="1489" spans="1:65" s="2" customFormat="1" ht="21.75" customHeight="1">
      <c r="A1489" s="40"/>
      <c r="B1489" s="41"/>
      <c r="C1489" s="233" t="s">
        <v>2058</v>
      </c>
      <c r="D1489" s="233" t="s">
        <v>324</v>
      </c>
      <c r="E1489" s="234" t="s">
        <v>2059</v>
      </c>
      <c r="F1489" s="235" t="s">
        <v>2060</v>
      </c>
      <c r="G1489" s="236" t="s">
        <v>135</v>
      </c>
      <c r="H1489" s="237">
        <v>29</v>
      </c>
      <c r="I1489" s="238"/>
      <c r="J1489" s="239">
        <f>ROUND(I1489*H1489,2)</f>
        <v>0</v>
      </c>
      <c r="K1489" s="235" t="s">
        <v>327</v>
      </c>
      <c r="L1489" s="46"/>
      <c r="M1489" s="240" t="s">
        <v>19</v>
      </c>
      <c r="N1489" s="241" t="s">
        <v>42</v>
      </c>
      <c r="O1489" s="86"/>
      <c r="P1489" s="242">
        <f>O1489*H1489</f>
        <v>0</v>
      </c>
      <c r="Q1489" s="242">
        <v>0.0021</v>
      </c>
      <c r="R1489" s="242">
        <f>Q1489*H1489</f>
        <v>0.060899999999999996</v>
      </c>
      <c r="S1489" s="242">
        <v>0</v>
      </c>
      <c r="T1489" s="243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44" t="s">
        <v>418</v>
      </c>
      <c r="AT1489" s="244" t="s">
        <v>324</v>
      </c>
      <c r="AU1489" s="244" t="s">
        <v>83</v>
      </c>
      <c r="AY1489" s="19" t="s">
        <v>322</v>
      </c>
      <c r="BE1489" s="245">
        <f>IF(N1489="základní",J1489,0)</f>
        <v>0</v>
      </c>
      <c r="BF1489" s="245">
        <f>IF(N1489="snížená",J1489,0)</f>
        <v>0</v>
      </c>
      <c r="BG1489" s="245">
        <f>IF(N1489="zákl. přenesená",J1489,0)</f>
        <v>0</v>
      </c>
      <c r="BH1489" s="245">
        <f>IF(N1489="sníž. přenesená",J1489,0)</f>
        <v>0</v>
      </c>
      <c r="BI1489" s="245">
        <f>IF(N1489="nulová",J1489,0)</f>
        <v>0</v>
      </c>
      <c r="BJ1489" s="19" t="s">
        <v>83</v>
      </c>
      <c r="BK1489" s="245">
        <f>ROUND(I1489*H1489,2)</f>
        <v>0</v>
      </c>
      <c r="BL1489" s="19" t="s">
        <v>418</v>
      </c>
      <c r="BM1489" s="244" t="s">
        <v>2061</v>
      </c>
    </row>
    <row r="1490" spans="1:47" s="2" customFormat="1" ht="12">
      <c r="A1490" s="40"/>
      <c r="B1490" s="41"/>
      <c r="C1490" s="42"/>
      <c r="D1490" s="246" t="s">
        <v>330</v>
      </c>
      <c r="E1490" s="42"/>
      <c r="F1490" s="247" t="s">
        <v>2062</v>
      </c>
      <c r="G1490" s="42"/>
      <c r="H1490" s="42"/>
      <c r="I1490" s="150"/>
      <c r="J1490" s="42"/>
      <c r="K1490" s="42"/>
      <c r="L1490" s="46"/>
      <c r="M1490" s="248"/>
      <c r="N1490" s="249"/>
      <c r="O1490" s="86"/>
      <c r="P1490" s="86"/>
      <c r="Q1490" s="86"/>
      <c r="R1490" s="86"/>
      <c r="S1490" s="86"/>
      <c r="T1490" s="87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T1490" s="19" t="s">
        <v>330</v>
      </c>
      <c r="AU1490" s="19" t="s">
        <v>83</v>
      </c>
    </row>
    <row r="1491" spans="1:51" s="13" customFormat="1" ht="12">
      <c r="A1491" s="13"/>
      <c r="B1491" s="250"/>
      <c r="C1491" s="251"/>
      <c r="D1491" s="246" t="s">
        <v>332</v>
      </c>
      <c r="E1491" s="252" t="s">
        <v>19</v>
      </c>
      <c r="F1491" s="253" t="s">
        <v>2063</v>
      </c>
      <c r="G1491" s="251"/>
      <c r="H1491" s="254">
        <v>29</v>
      </c>
      <c r="I1491" s="255"/>
      <c r="J1491" s="251"/>
      <c r="K1491" s="251"/>
      <c r="L1491" s="256"/>
      <c r="M1491" s="257"/>
      <c r="N1491" s="258"/>
      <c r="O1491" s="258"/>
      <c r="P1491" s="258"/>
      <c r="Q1491" s="258"/>
      <c r="R1491" s="258"/>
      <c r="S1491" s="258"/>
      <c r="T1491" s="259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60" t="s">
        <v>332</v>
      </c>
      <c r="AU1491" s="260" t="s">
        <v>83</v>
      </c>
      <c r="AV1491" s="13" t="s">
        <v>83</v>
      </c>
      <c r="AW1491" s="13" t="s">
        <v>32</v>
      </c>
      <c r="AX1491" s="13" t="s">
        <v>77</v>
      </c>
      <c r="AY1491" s="260" t="s">
        <v>322</v>
      </c>
    </row>
    <row r="1492" spans="1:65" s="2" customFormat="1" ht="33" customHeight="1">
      <c r="A1492" s="40"/>
      <c r="B1492" s="41"/>
      <c r="C1492" s="233" t="s">
        <v>2064</v>
      </c>
      <c r="D1492" s="233" t="s">
        <v>324</v>
      </c>
      <c r="E1492" s="234" t="s">
        <v>2065</v>
      </c>
      <c r="F1492" s="235" t="s">
        <v>2066</v>
      </c>
      <c r="G1492" s="236" t="s">
        <v>750</v>
      </c>
      <c r="H1492" s="237">
        <v>6</v>
      </c>
      <c r="I1492" s="238"/>
      <c r="J1492" s="239">
        <f>ROUND(I1492*H1492,2)</f>
        <v>0</v>
      </c>
      <c r="K1492" s="235" t="s">
        <v>532</v>
      </c>
      <c r="L1492" s="46"/>
      <c r="M1492" s="240" t="s">
        <v>19</v>
      </c>
      <c r="N1492" s="241" t="s">
        <v>42</v>
      </c>
      <c r="O1492" s="86"/>
      <c r="P1492" s="242">
        <f>O1492*H1492</f>
        <v>0</v>
      </c>
      <c r="Q1492" s="242">
        <v>0.0015</v>
      </c>
      <c r="R1492" s="242">
        <f>Q1492*H1492</f>
        <v>0.009000000000000001</v>
      </c>
      <c r="S1492" s="242">
        <v>0</v>
      </c>
      <c r="T1492" s="243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44" t="s">
        <v>418</v>
      </c>
      <c r="AT1492" s="244" t="s">
        <v>324</v>
      </c>
      <c r="AU1492" s="244" t="s">
        <v>83</v>
      </c>
      <c r="AY1492" s="19" t="s">
        <v>322</v>
      </c>
      <c r="BE1492" s="245">
        <f>IF(N1492="základní",J1492,0)</f>
        <v>0</v>
      </c>
      <c r="BF1492" s="245">
        <f>IF(N1492="snížená",J1492,0)</f>
        <v>0</v>
      </c>
      <c r="BG1492" s="245">
        <f>IF(N1492="zákl. přenesená",J1492,0)</f>
        <v>0</v>
      </c>
      <c r="BH1492" s="245">
        <f>IF(N1492="sníž. přenesená",J1492,0)</f>
        <v>0</v>
      </c>
      <c r="BI1492" s="245">
        <f>IF(N1492="nulová",J1492,0)</f>
        <v>0</v>
      </c>
      <c r="BJ1492" s="19" t="s">
        <v>83</v>
      </c>
      <c r="BK1492" s="245">
        <f>ROUND(I1492*H1492,2)</f>
        <v>0</v>
      </c>
      <c r="BL1492" s="19" t="s">
        <v>418</v>
      </c>
      <c r="BM1492" s="244" t="s">
        <v>2067</v>
      </c>
    </row>
    <row r="1493" spans="1:47" s="2" customFormat="1" ht="12">
      <c r="A1493" s="40"/>
      <c r="B1493" s="41"/>
      <c r="C1493" s="42"/>
      <c r="D1493" s="246" t="s">
        <v>330</v>
      </c>
      <c r="E1493" s="42"/>
      <c r="F1493" s="247" t="s">
        <v>2066</v>
      </c>
      <c r="G1493" s="42"/>
      <c r="H1493" s="42"/>
      <c r="I1493" s="150"/>
      <c r="J1493" s="42"/>
      <c r="K1493" s="42"/>
      <c r="L1493" s="46"/>
      <c r="M1493" s="248"/>
      <c r="N1493" s="249"/>
      <c r="O1493" s="86"/>
      <c r="P1493" s="86"/>
      <c r="Q1493" s="86"/>
      <c r="R1493" s="86"/>
      <c r="S1493" s="86"/>
      <c r="T1493" s="87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T1493" s="19" t="s">
        <v>330</v>
      </c>
      <c r="AU1493" s="19" t="s">
        <v>83</v>
      </c>
    </row>
    <row r="1494" spans="1:65" s="2" customFormat="1" ht="33" customHeight="1">
      <c r="A1494" s="40"/>
      <c r="B1494" s="41"/>
      <c r="C1494" s="233" t="s">
        <v>2068</v>
      </c>
      <c r="D1494" s="233" t="s">
        <v>324</v>
      </c>
      <c r="E1494" s="234" t="s">
        <v>2069</v>
      </c>
      <c r="F1494" s="235" t="s">
        <v>2070</v>
      </c>
      <c r="G1494" s="236" t="s">
        <v>750</v>
      </c>
      <c r="H1494" s="237">
        <v>2</v>
      </c>
      <c r="I1494" s="238"/>
      <c r="J1494" s="239">
        <f>ROUND(I1494*H1494,2)</f>
        <v>0</v>
      </c>
      <c r="K1494" s="235" t="s">
        <v>532</v>
      </c>
      <c r="L1494" s="46"/>
      <c r="M1494" s="240" t="s">
        <v>19</v>
      </c>
      <c r="N1494" s="241" t="s">
        <v>42</v>
      </c>
      <c r="O1494" s="86"/>
      <c r="P1494" s="242">
        <f>O1494*H1494</f>
        <v>0</v>
      </c>
      <c r="Q1494" s="242">
        <v>0.002</v>
      </c>
      <c r="R1494" s="242">
        <f>Q1494*H1494</f>
        <v>0.004</v>
      </c>
      <c r="S1494" s="242">
        <v>0</v>
      </c>
      <c r="T1494" s="243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44" t="s">
        <v>418</v>
      </c>
      <c r="AT1494" s="244" t="s">
        <v>324</v>
      </c>
      <c r="AU1494" s="244" t="s">
        <v>83</v>
      </c>
      <c r="AY1494" s="19" t="s">
        <v>322</v>
      </c>
      <c r="BE1494" s="245">
        <f>IF(N1494="základní",J1494,0)</f>
        <v>0</v>
      </c>
      <c r="BF1494" s="245">
        <f>IF(N1494="snížená",J1494,0)</f>
        <v>0</v>
      </c>
      <c r="BG1494" s="245">
        <f>IF(N1494="zákl. přenesená",J1494,0)</f>
        <v>0</v>
      </c>
      <c r="BH1494" s="245">
        <f>IF(N1494="sníž. přenesená",J1494,0)</f>
        <v>0</v>
      </c>
      <c r="BI1494" s="245">
        <f>IF(N1494="nulová",J1494,0)</f>
        <v>0</v>
      </c>
      <c r="BJ1494" s="19" t="s">
        <v>83</v>
      </c>
      <c r="BK1494" s="245">
        <f>ROUND(I1494*H1494,2)</f>
        <v>0</v>
      </c>
      <c r="BL1494" s="19" t="s">
        <v>418</v>
      </c>
      <c r="BM1494" s="244" t="s">
        <v>2071</v>
      </c>
    </row>
    <row r="1495" spans="1:47" s="2" customFormat="1" ht="12">
      <c r="A1495" s="40"/>
      <c r="B1495" s="41"/>
      <c r="C1495" s="42"/>
      <c r="D1495" s="246" t="s">
        <v>330</v>
      </c>
      <c r="E1495" s="42"/>
      <c r="F1495" s="247" t="s">
        <v>2070</v>
      </c>
      <c r="G1495" s="42"/>
      <c r="H1495" s="42"/>
      <c r="I1495" s="150"/>
      <c r="J1495" s="42"/>
      <c r="K1495" s="42"/>
      <c r="L1495" s="46"/>
      <c r="M1495" s="248"/>
      <c r="N1495" s="249"/>
      <c r="O1495" s="86"/>
      <c r="P1495" s="86"/>
      <c r="Q1495" s="86"/>
      <c r="R1495" s="86"/>
      <c r="S1495" s="86"/>
      <c r="T1495" s="87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T1495" s="19" t="s">
        <v>330</v>
      </c>
      <c r="AU1495" s="19" t="s">
        <v>83</v>
      </c>
    </row>
    <row r="1496" spans="1:65" s="2" customFormat="1" ht="33" customHeight="1">
      <c r="A1496" s="40"/>
      <c r="B1496" s="41"/>
      <c r="C1496" s="233" t="s">
        <v>2072</v>
      </c>
      <c r="D1496" s="233" t="s">
        <v>324</v>
      </c>
      <c r="E1496" s="234" t="s">
        <v>2073</v>
      </c>
      <c r="F1496" s="235" t="s">
        <v>2074</v>
      </c>
      <c r="G1496" s="236" t="s">
        <v>750</v>
      </c>
      <c r="H1496" s="237">
        <v>1</v>
      </c>
      <c r="I1496" s="238"/>
      <c r="J1496" s="239">
        <f>ROUND(I1496*H1496,2)</f>
        <v>0</v>
      </c>
      <c r="K1496" s="235" t="s">
        <v>532</v>
      </c>
      <c r="L1496" s="46"/>
      <c r="M1496" s="240" t="s">
        <v>19</v>
      </c>
      <c r="N1496" s="241" t="s">
        <v>42</v>
      </c>
      <c r="O1496" s="86"/>
      <c r="P1496" s="242">
        <f>O1496*H1496</f>
        <v>0</v>
      </c>
      <c r="Q1496" s="242">
        <v>0.0015</v>
      </c>
      <c r="R1496" s="242">
        <f>Q1496*H1496</f>
        <v>0.0015</v>
      </c>
      <c r="S1496" s="242">
        <v>0</v>
      </c>
      <c r="T1496" s="243">
        <f>S1496*H1496</f>
        <v>0</v>
      </c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R1496" s="244" t="s">
        <v>418</v>
      </c>
      <c r="AT1496" s="244" t="s">
        <v>324</v>
      </c>
      <c r="AU1496" s="244" t="s">
        <v>83</v>
      </c>
      <c r="AY1496" s="19" t="s">
        <v>322</v>
      </c>
      <c r="BE1496" s="245">
        <f>IF(N1496="základní",J1496,0)</f>
        <v>0</v>
      </c>
      <c r="BF1496" s="245">
        <f>IF(N1496="snížená",J1496,0)</f>
        <v>0</v>
      </c>
      <c r="BG1496" s="245">
        <f>IF(N1496="zákl. přenesená",J1496,0)</f>
        <v>0</v>
      </c>
      <c r="BH1496" s="245">
        <f>IF(N1496="sníž. přenesená",J1496,0)</f>
        <v>0</v>
      </c>
      <c r="BI1496" s="245">
        <f>IF(N1496="nulová",J1496,0)</f>
        <v>0</v>
      </c>
      <c r="BJ1496" s="19" t="s">
        <v>83</v>
      </c>
      <c r="BK1496" s="245">
        <f>ROUND(I1496*H1496,2)</f>
        <v>0</v>
      </c>
      <c r="BL1496" s="19" t="s">
        <v>418</v>
      </c>
      <c r="BM1496" s="244" t="s">
        <v>2075</v>
      </c>
    </row>
    <row r="1497" spans="1:47" s="2" customFormat="1" ht="12">
      <c r="A1497" s="40"/>
      <c r="B1497" s="41"/>
      <c r="C1497" s="42"/>
      <c r="D1497" s="246" t="s">
        <v>330</v>
      </c>
      <c r="E1497" s="42"/>
      <c r="F1497" s="247" t="s">
        <v>2074</v>
      </c>
      <c r="G1497" s="42"/>
      <c r="H1497" s="42"/>
      <c r="I1497" s="150"/>
      <c r="J1497" s="42"/>
      <c r="K1497" s="42"/>
      <c r="L1497" s="46"/>
      <c r="M1497" s="248"/>
      <c r="N1497" s="249"/>
      <c r="O1497" s="86"/>
      <c r="P1497" s="86"/>
      <c r="Q1497" s="86"/>
      <c r="R1497" s="86"/>
      <c r="S1497" s="86"/>
      <c r="T1497" s="87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T1497" s="19" t="s">
        <v>330</v>
      </c>
      <c r="AU1497" s="19" t="s">
        <v>83</v>
      </c>
    </row>
    <row r="1498" spans="1:65" s="2" customFormat="1" ht="33" customHeight="1">
      <c r="A1498" s="40"/>
      <c r="B1498" s="41"/>
      <c r="C1498" s="233" t="s">
        <v>2076</v>
      </c>
      <c r="D1498" s="233" t="s">
        <v>324</v>
      </c>
      <c r="E1498" s="234" t="s">
        <v>2077</v>
      </c>
      <c r="F1498" s="235" t="s">
        <v>2078</v>
      </c>
      <c r="G1498" s="236" t="s">
        <v>750</v>
      </c>
      <c r="H1498" s="237">
        <v>5</v>
      </c>
      <c r="I1498" s="238"/>
      <c r="J1498" s="239">
        <f>ROUND(I1498*H1498,2)</f>
        <v>0</v>
      </c>
      <c r="K1498" s="235" t="s">
        <v>532</v>
      </c>
      <c r="L1498" s="46"/>
      <c r="M1498" s="240" t="s">
        <v>19</v>
      </c>
      <c r="N1498" s="241" t="s">
        <v>42</v>
      </c>
      <c r="O1498" s="86"/>
      <c r="P1498" s="242">
        <f>O1498*H1498</f>
        <v>0</v>
      </c>
      <c r="Q1498" s="242">
        <v>0.001</v>
      </c>
      <c r="R1498" s="242">
        <f>Q1498*H1498</f>
        <v>0.005</v>
      </c>
      <c r="S1498" s="242">
        <v>0</v>
      </c>
      <c r="T1498" s="243">
        <f>S1498*H1498</f>
        <v>0</v>
      </c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R1498" s="244" t="s">
        <v>418</v>
      </c>
      <c r="AT1498" s="244" t="s">
        <v>324</v>
      </c>
      <c r="AU1498" s="244" t="s">
        <v>83</v>
      </c>
      <c r="AY1498" s="19" t="s">
        <v>322</v>
      </c>
      <c r="BE1498" s="245">
        <f>IF(N1498="základní",J1498,0)</f>
        <v>0</v>
      </c>
      <c r="BF1498" s="245">
        <f>IF(N1498="snížená",J1498,0)</f>
        <v>0</v>
      </c>
      <c r="BG1498" s="245">
        <f>IF(N1498="zákl. přenesená",J1498,0)</f>
        <v>0</v>
      </c>
      <c r="BH1498" s="245">
        <f>IF(N1498="sníž. přenesená",J1498,0)</f>
        <v>0</v>
      </c>
      <c r="BI1498" s="245">
        <f>IF(N1498="nulová",J1498,0)</f>
        <v>0</v>
      </c>
      <c r="BJ1498" s="19" t="s">
        <v>83</v>
      </c>
      <c r="BK1498" s="245">
        <f>ROUND(I1498*H1498,2)</f>
        <v>0</v>
      </c>
      <c r="BL1498" s="19" t="s">
        <v>418</v>
      </c>
      <c r="BM1498" s="244" t="s">
        <v>2079</v>
      </c>
    </row>
    <row r="1499" spans="1:47" s="2" customFormat="1" ht="12">
      <c r="A1499" s="40"/>
      <c r="B1499" s="41"/>
      <c r="C1499" s="42"/>
      <c r="D1499" s="246" t="s">
        <v>330</v>
      </c>
      <c r="E1499" s="42"/>
      <c r="F1499" s="247" t="s">
        <v>2078</v>
      </c>
      <c r="G1499" s="42"/>
      <c r="H1499" s="42"/>
      <c r="I1499" s="150"/>
      <c r="J1499" s="42"/>
      <c r="K1499" s="42"/>
      <c r="L1499" s="46"/>
      <c r="M1499" s="248"/>
      <c r="N1499" s="249"/>
      <c r="O1499" s="86"/>
      <c r="P1499" s="86"/>
      <c r="Q1499" s="86"/>
      <c r="R1499" s="86"/>
      <c r="S1499" s="86"/>
      <c r="T1499" s="87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T1499" s="19" t="s">
        <v>330</v>
      </c>
      <c r="AU1499" s="19" t="s">
        <v>83</v>
      </c>
    </row>
    <row r="1500" spans="1:65" s="2" customFormat="1" ht="21.75" customHeight="1">
      <c r="A1500" s="40"/>
      <c r="B1500" s="41"/>
      <c r="C1500" s="233" t="s">
        <v>2080</v>
      </c>
      <c r="D1500" s="233" t="s">
        <v>324</v>
      </c>
      <c r="E1500" s="234" t="s">
        <v>2081</v>
      </c>
      <c r="F1500" s="235" t="s">
        <v>2082</v>
      </c>
      <c r="G1500" s="236" t="s">
        <v>160</v>
      </c>
      <c r="H1500" s="237">
        <v>2.581</v>
      </c>
      <c r="I1500" s="238"/>
      <c r="J1500" s="239">
        <f>ROUND(I1500*H1500,2)</f>
        <v>0</v>
      </c>
      <c r="K1500" s="235" t="s">
        <v>327</v>
      </c>
      <c r="L1500" s="46"/>
      <c r="M1500" s="240" t="s">
        <v>19</v>
      </c>
      <c r="N1500" s="241" t="s">
        <v>42</v>
      </c>
      <c r="O1500" s="86"/>
      <c r="P1500" s="242">
        <f>O1500*H1500</f>
        <v>0</v>
      </c>
      <c r="Q1500" s="242">
        <v>0</v>
      </c>
      <c r="R1500" s="242">
        <f>Q1500*H1500</f>
        <v>0</v>
      </c>
      <c r="S1500" s="242">
        <v>0</v>
      </c>
      <c r="T1500" s="243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44" t="s">
        <v>418</v>
      </c>
      <c r="AT1500" s="244" t="s">
        <v>324</v>
      </c>
      <c r="AU1500" s="244" t="s">
        <v>83</v>
      </c>
      <c r="AY1500" s="19" t="s">
        <v>322</v>
      </c>
      <c r="BE1500" s="245">
        <f>IF(N1500="základní",J1500,0)</f>
        <v>0</v>
      </c>
      <c r="BF1500" s="245">
        <f>IF(N1500="snížená",J1500,0)</f>
        <v>0</v>
      </c>
      <c r="BG1500" s="245">
        <f>IF(N1500="zákl. přenesená",J1500,0)</f>
        <v>0</v>
      </c>
      <c r="BH1500" s="245">
        <f>IF(N1500="sníž. přenesená",J1500,0)</f>
        <v>0</v>
      </c>
      <c r="BI1500" s="245">
        <f>IF(N1500="nulová",J1500,0)</f>
        <v>0</v>
      </c>
      <c r="BJ1500" s="19" t="s">
        <v>83</v>
      </c>
      <c r="BK1500" s="245">
        <f>ROUND(I1500*H1500,2)</f>
        <v>0</v>
      </c>
      <c r="BL1500" s="19" t="s">
        <v>418</v>
      </c>
      <c r="BM1500" s="244" t="s">
        <v>2083</v>
      </c>
    </row>
    <row r="1501" spans="1:47" s="2" customFormat="1" ht="12">
      <c r="A1501" s="40"/>
      <c r="B1501" s="41"/>
      <c r="C1501" s="42"/>
      <c r="D1501" s="246" t="s">
        <v>330</v>
      </c>
      <c r="E1501" s="42"/>
      <c r="F1501" s="247" t="s">
        <v>2084</v>
      </c>
      <c r="G1501" s="42"/>
      <c r="H1501" s="42"/>
      <c r="I1501" s="150"/>
      <c r="J1501" s="42"/>
      <c r="K1501" s="42"/>
      <c r="L1501" s="46"/>
      <c r="M1501" s="248"/>
      <c r="N1501" s="249"/>
      <c r="O1501" s="86"/>
      <c r="P1501" s="86"/>
      <c r="Q1501" s="86"/>
      <c r="R1501" s="86"/>
      <c r="S1501" s="86"/>
      <c r="T1501" s="87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T1501" s="19" t="s">
        <v>330</v>
      </c>
      <c r="AU1501" s="19" t="s">
        <v>83</v>
      </c>
    </row>
    <row r="1502" spans="1:63" s="12" customFormat="1" ht="22.8" customHeight="1">
      <c r="A1502" s="12"/>
      <c r="B1502" s="217"/>
      <c r="C1502" s="218"/>
      <c r="D1502" s="219" t="s">
        <v>69</v>
      </c>
      <c r="E1502" s="231" t="s">
        <v>2085</v>
      </c>
      <c r="F1502" s="231" t="s">
        <v>2086</v>
      </c>
      <c r="G1502" s="218"/>
      <c r="H1502" s="218"/>
      <c r="I1502" s="221"/>
      <c r="J1502" s="232">
        <f>BK1502</f>
        <v>0</v>
      </c>
      <c r="K1502" s="218"/>
      <c r="L1502" s="223"/>
      <c r="M1502" s="224"/>
      <c r="N1502" s="225"/>
      <c r="O1502" s="225"/>
      <c r="P1502" s="226">
        <f>SUM(P1503:P1511)</f>
        <v>0</v>
      </c>
      <c r="Q1502" s="225"/>
      <c r="R1502" s="226">
        <f>SUM(R1503:R1511)</f>
        <v>0.0425</v>
      </c>
      <c r="S1502" s="225"/>
      <c r="T1502" s="227">
        <f>SUM(T1503:T1511)</f>
        <v>0</v>
      </c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R1502" s="228" t="s">
        <v>83</v>
      </c>
      <c r="AT1502" s="229" t="s">
        <v>69</v>
      </c>
      <c r="AU1502" s="229" t="s">
        <v>77</v>
      </c>
      <c r="AY1502" s="228" t="s">
        <v>322</v>
      </c>
      <c r="BK1502" s="230">
        <f>SUM(BK1503:BK1511)</f>
        <v>0</v>
      </c>
    </row>
    <row r="1503" spans="1:65" s="2" customFormat="1" ht="21.75" customHeight="1">
      <c r="A1503" s="40"/>
      <c r="B1503" s="41"/>
      <c r="C1503" s="233" t="s">
        <v>2087</v>
      </c>
      <c r="D1503" s="233" t="s">
        <v>324</v>
      </c>
      <c r="E1503" s="234" t="s">
        <v>2088</v>
      </c>
      <c r="F1503" s="235" t="s">
        <v>2089</v>
      </c>
      <c r="G1503" s="236" t="s">
        <v>546</v>
      </c>
      <c r="H1503" s="237">
        <v>17</v>
      </c>
      <c r="I1503" s="238"/>
      <c r="J1503" s="239">
        <f>ROUND(I1503*H1503,2)</f>
        <v>0</v>
      </c>
      <c r="K1503" s="235" t="s">
        <v>327</v>
      </c>
      <c r="L1503" s="46"/>
      <c r="M1503" s="240" t="s">
        <v>19</v>
      </c>
      <c r="N1503" s="241" t="s">
        <v>42</v>
      </c>
      <c r="O1503" s="86"/>
      <c r="P1503" s="242">
        <f>O1503*H1503</f>
        <v>0</v>
      </c>
      <c r="Q1503" s="242">
        <v>0</v>
      </c>
      <c r="R1503" s="242">
        <f>Q1503*H1503</f>
        <v>0</v>
      </c>
      <c r="S1503" s="242">
        <v>0</v>
      </c>
      <c r="T1503" s="243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44" t="s">
        <v>418</v>
      </c>
      <c r="AT1503" s="244" t="s">
        <v>324</v>
      </c>
      <c r="AU1503" s="244" t="s">
        <v>83</v>
      </c>
      <c r="AY1503" s="19" t="s">
        <v>322</v>
      </c>
      <c r="BE1503" s="245">
        <f>IF(N1503="základní",J1503,0)</f>
        <v>0</v>
      </c>
      <c r="BF1503" s="245">
        <f>IF(N1503="snížená",J1503,0)</f>
        <v>0</v>
      </c>
      <c r="BG1503" s="245">
        <f>IF(N1503="zákl. přenesená",J1503,0)</f>
        <v>0</v>
      </c>
      <c r="BH1503" s="245">
        <f>IF(N1503="sníž. přenesená",J1503,0)</f>
        <v>0</v>
      </c>
      <c r="BI1503" s="245">
        <f>IF(N1503="nulová",J1503,0)</f>
        <v>0</v>
      </c>
      <c r="BJ1503" s="19" t="s">
        <v>83</v>
      </c>
      <c r="BK1503" s="245">
        <f>ROUND(I1503*H1503,2)</f>
        <v>0</v>
      </c>
      <c r="BL1503" s="19" t="s">
        <v>418</v>
      </c>
      <c r="BM1503" s="244" t="s">
        <v>2090</v>
      </c>
    </row>
    <row r="1504" spans="1:47" s="2" customFormat="1" ht="12">
      <c r="A1504" s="40"/>
      <c r="B1504" s="41"/>
      <c r="C1504" s="42"/>
      <c r="D1504" s="246" t="s">
        <v>330</v>
      </c>
      <c r="E1504" s="42"/>
      <c r="F1504" s="247" t="s">
        <v>2091</v>
      </c>
      <c r="G1504" s="42"/>
      <c r="H1504" s="42"/>
      <c r="I1504" s="150"/>
      <c r="J1504" s="42"/>
      <c r="K1504" s="42"/>
      <c r="L1504" s="46"/>
      <c r="M1504" s="248"/>
      <c r="N1504" s="249"/>
      <c r="O1504" s="86"/>
      <c r="P1504" s="86"/>
      <c r="Q1504" s="86"/>
      <c r="R1504" s="86"/>
      <c r="S1504" s="86"/>
      <c r="T1504" s="87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T1504" s="19" t="s">
        <v>330</v>
      </c>
      <c r="AU1504" s="19" t="s">
        <v>83</v>
      </c>
    </row>
    <row r="1505" spans="1:51" s="13" customFormat="1" ht="12">
      <c r="A1505" s="13"/>
      <c r="B1505" s="250"/>
      <c r="C1505" s="251"/>
      <c r="D1505" s="246" t="s">
        <v>332</v>
      </c>
      <c r="E1505" s="252" t="s">
        <v>19</v>
      </c>
      <c r="F1505" s="253" t="s">
        <v>2092</v>
      </c>
      <c r="G1505" s="251"/>
      <c r="H1505" s="254">
        <v>17</v>
      </c>
      <c r="I1505" s="255"/>
      <c r="J1505" s="251"/>
      <c r="K1505" s="251"/>
      <c r="L1505" s="256"/>
      <c r="M1505" s="257"/>
      <c r="N1505" s="258"/>
      <c r="O1505" s="258"/>
      <c r="P1505" s="258"/>
      <c r="Q1505" s="258"/>
      <c r="R1505" s="258"/>
      <c r="S1505" s="258"/>
      <c r="T1505" s="259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60" t="s">
        <v>332</v>
      </c>
      <c r="AU1505" s="260" t="s">
        <v>83</v>
      </c>
      <c r="AV1505" s="13" t="s">
        <v>83</v>
      </c>
      <c r="AW1505" s="13" t="s">
        <v>32</v>
      </c>
      <c r="AX1505" s="13" t="s">
        <v>77</v>
      </c>
      <c r="AY1505" s="260" t="s">
        <v>322</v>
      </c>
    </row>
    <row r="1506" spans="1:65" s="2" customFormat="1" ht="21.75" customHeight="1">
      <c r="A1506" s="40"/>
      <c r="B1506" s="41"/>
      <c r="C1506" s="272" t="s">
        <v>2093</v>
      </c>
      <c r="D1506" s="272" t="s">
        <v>366</v>
      </c>
      <c r="E1506" s="273" t="s">
        <v>2094</v>
      </c>
      <c r="F1506" s="274" t="s">
        <v>2095</v>
      </c>
      <c r="G1506" s="275" t="s">
        <v>2096</v>
      </c>
      <c r="H1506" s="276">
        <v>17</v>
      </c>
      <c r="I1506" s="277"/>
      <c r="J1506" s="278">
        <f>ROUND(I1506*H1506,2)</f>
        <v>0</v>
      </c>
      <c r="K1506" s="274" t="s">
        <v>327</v>
      </c>
      <c r="L1506" s="279"/>
      <c r="M1506" s="280" t="s">
        <v>19</v>
      </c>
      <c r="N1506" s="281" t="s">
        <v>42</v>
      </c>
      <c r="O1506" s="86"/>
      <c r="P1506" s="242">
        <f>O1506*H1506</f>
        <v>0</v>
      </c>
      <c r="Q1506" s="242">
        <v>0.0025</v>
      </c>
      <c r="R1506" s="242">
        <f>Q1506*H1506</f>
        <v>0.0425</v>
      </c>
      <c r="S1506" s="242">
        <v>0</v>
      </c>
      <c r="T1506" s="243">
        <f>S1506*H1506</f>
        <v>0</v>
      </c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R1506" s="244" t="s">
        <v>557</v>
      </c>
      <c r="AT1506" s="244" t="s">
        <v>366</v>
      </c>
      <c r="AU1506" s="244" t="s">
        <v>83</v>
      </c>
      <c r="AY1506" s="19" t="s">
        <v>322</v>
      </c>
      <c r="BE1506" s="245">
        <f>IF(N1506="základní",J1506,0)</f>
        <v>0</v>
      </c>
      <c r="BF1506" s="245">
        <f>IF(N1506="snížená",J1506,0)</f>
        <v>0</v>
      </c>
      <c r="BG1506" s="245">
        <f>IF(N1506="zákl. přenesená",J1506,0)</f>
        <v>0</v>
      </c>
      <c r="BH1506" s="245">
        <f>IF(N1506="sníž. přenesená",J1506,0)</f>
        <v>0</v>
      </c>
      <c r="BI1506" s="245">
        <f>IF(N1506="nulová",J1506,0)</f>
        <v>0</v>
      </c>
      <c r="BJ1506" s="19" t="s">
        <v>83</v>
      </c>
      <c r="BK1506" s="245">
        <f>ROUND(I1506*H1506,2)</f>
        <v>0</v>
      </c>
      <c r="BL1506" s="19" t="s">
        <v>418</v>
      </c>
      <c r="BM1506" s="244" t="s">
        <v>2097</v>
      </c>
    </row>
    <row r="1507" spans="1:47" s="2" customFormat="1" ht="12">
      <c r="A1507" s="40"/>
      <c r="B1507" s="41"/>
      <c r="C1507" s="42"/>
      <c r="D1507" s="246" t="s">
        <v>330</v>
      </c>
      <c r="E1507" s="42"/>
      <c r="F1507" s="247" t="s">
        <v>2095</v>
      </c>
      <c r="G1507" s="42"/>
      <c r="H1507" s="42"/>
      <c r="I1507" s="150"/>
      <c r="J1507" s="42"/>
      <c r="K1507" s="42"/>
      <c r="L1507" s="46"/>
      <c r="M1507" s="248"/>
      <c r="N1507" s="249"/>
      <c r="O1507" s="86"/>
      <c r="P1507" s="86"/>
      <c r="Q1507" s="86"/>
      <c r="R1507" s="86"/>
      <c r="S1507" s="86"/>
      <c r="T1507" s="87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T1507" s="19" t="s">
        <v>330</v>
      </c>
      <c r="AU1507" s="19" t="s">
        <v>83</v>
      </c>
    </row>
    <row r="1508" spans="1:65" s="2" customFormat="1" ht="21.75" customHeight="1">
      <c r="A1508" s="40"/>
      <c r="B1508" s="41"/>
      <c r="C1508" s="233" t="s">
        <v>2098</v>
      </c>
      <c r="D1508" s="233" t="s">
        <v>324</v>
      </c>
      <c r="E1508" s="234" t="s">
        <v>2099</v>
      </c>
      <c r="F1508" s="235" t="s">
        <v>2100</v>
      </c>
      <c r="G1508" s="236" t="s">
        <v>160</v>
      </c>
      <c r="H1508" s="237">
        <v>0.043</v>
      </c>
      <c r="I1508" s="238"/>
      <c r="J1508" s="239">
        <f>ROUND(I1508*H1508,2)</f>
        <v>0</v>
      </c>
      <c r="K1508" s="235" t="s">
        <v>327</v>
      </c>
      <c r="L1508" s="46"/>
      <c r="M1508" s="240" t="s">
        <v>19</v>
      </c>
      <c r="N1508" s="241" t="s">
        <v>42</v>
      </c>
      <c r="O1508" s="86"/>
      <c r="P1508" s="242">
        <f>O1508*H1508</f>
        <v>0</v>
      </c>
      <c r="Q1508" s="242">
        <v>0</v>
      </c>
      <c r="R1508" s="242">
        <f>Q1508*H1508</f>
        <v>0</v>
      </c>
      <c r="S1508" s="242">
        <v>0</v>
      </c>
      <c r="T1508" s="243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44" t="s">
        <v>418</v>
      </c>
      <c r="AT1508" s="244" t="s">
        <v>324</v>
      </c>
      <c r="AU1508" s="244" t="s">
        <v>83</v>
      </c>
      <c r="AY1508" s="19" t="s">
        <v>322</v>
      </c>
      <c r="BE1508" s="245">
        <f>IF(N1508="základní",J1508,0)</f>
        <v>0</v>
      </c>
      <c r="BF1508" s="245">
        <f>IF(N1508="snížená",J1508,0)</f>
        <v>0</v>
      </c>
      <c r="BG1508" s="245">
        <f>IF(N1508="zákl. přenesená",J1508,0)</f>
        <v>0</v>
      </c>
      <c r="BH1508" s="245">
        <f>IF(N1508="sníž. přenesená",J1508,0)</f>
        <v>0</v>
      </c>
      <c r="BI1508" s="245">
        <f>IF(N1508="nulová",J1508,0)</f>
        <v>0</v>
      </c>
      <c r="BJ1508" s="19" t="s">
        <v>83</v>
      </c>
      <c r="BK1508" s="245">
        <f>ROUND(I1508*H1508,2)</f>
        <v>0</v>
      </c>
      <c r="BL1508" s="19" t="s">
        <v>418</v>
      </c>
      <c r="BM1508" s="244" t="s">
        <v>2101</v>
      </c>
    </row>
    <row r="1509" spans="1:47" s="2" customFormat="1" ht="12">
      <c r="A1509" s="40"/>
      <c r="B1509" s="41"/>
      <c r="C1509" s="42"/>
      <c r="D1509" s="246" t="s">
        <v>330</v>
      </c>
      <c r="E1509" s="42"/>
      <c r="F1509" s="247" t="s">
        <v>2102</v>
      </c>
      <c r="G1509" s="42"/>
      <c r="H1509" s="42"/>
      <c r="I1509" s="150"/>
      <c r="J1509" s="42"/>
      <c r="K1509" s="42"/>
      <c r="L1509" s="46"/>
      <c r="M1509" s="248"/>
      <c r="N1509" s="249"/>
      <c r="O1509" s="86"/>
      <c r="P1509" s="86"/>
      <c r="Q1509" s="86"/>
      <c r="R1509" s="86"/>
      <c r="S1509" s="86"/>
      <c r="T1509" s="87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T1509" s="19" t="s">
        <v>330</v>
      </c>
      <c r="AU1509" s="19" t="s">
        <v>83</v>
      </c>
    </row>
    <row r="1510" spans="1:65" s="2" customFormat="1" ht="21.75" customHeight="1">
      <c r="A1510" s="40"/>
      <c r="B1510" s="41"/>
      <c r="C1510" s="233" t="s">
        <v>2103</v>
      </c>
      <c r="D1510" s="233" t="s">
        <v>324</v>
      </c>
      <c r="E1510" s="234" t="s">
        <v>2104</v>
      </c>
      <c r="F1510" s="235" t="s">
        <v>2105</v>
      </c>
      <c r="G1510" s="236" t="s">
        <v>160</v>
      </c>
      <c r="H1510" s="237">
        <v>0.043</v>
      </c>
      <c r="I1510" s="238"/>
      <c r="J1510" s="239">
        <f>ROUND(I1510*H1510,2)</f>
        <v>0</v>
      </c>
      <c r="K1510" s="235" t="s">
        <v>327</v>
      </c>
      <c r="L1510" s="46"/>
      <c r="M1510" s="240" t="s">
        <v>19</v>
      </c>
      <c r="N1510" s="241" t="s">
        <v>42</v>
      </c>
      <c r="O1510" s="86"/>
      <c r="P1510" s="242">
        <f>O1510*H1510</f>
        <v>0</v>
      </c>
      <c r="Q1510" s="242">
        <v>0</v>
      </c>
      <c r="R1510" s="242">
        <f>Q1510*H1510</f>
        <v>0</v>
      </c>
      <c r="S1510" s="242">
        <v>0</v>
      </c>
      <c r="T1510" s="243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44" t="s">
        <v>418</v>
      </c>
      <c r="AT1510" s="244" t="s">
        <v>324</v>
      </c>
      <c r="AU1510" s="244" t="s">
        <v>83</v>
      </c>
      <c r="AY1510" s="19" t="s">
        <v>322</v>
      </c>
      <c r="BE1510" s="245">
        <f>IF(N1510="základní",J1510,0)</f>
        <v>0</v>
      </c>
      <c r="BF1510" s="245">
        <f>IF(N1510="snížená",J1510,0)</f>
        <v>0</v>
      </c>
      <c r="BG1510" s="245">
        <f>IF(N1510="zákl. přenesená",J1510,0)</f>
        <v>0</v>
      </c>
      <c r="BH1510" s="245">
        <f>IF(N1510="sníž. přenesená",J1510,0)</f>
        <v>0</v>
      </c>
      <c r="BI1510" s="245">
        <f>IF(N1510="nulová",J1510,0)</f>
        <v>0</v>
      </c>
      <c r="BJ1510" s="19" t="s">
        <v>83</v>
      </c>
      <c r="BK1510" s="245">
        <f>ROUND(I1510*H1510,2)</f>
        <v>0</v>
      </c>
      <c r="BL1510" s="19" t="s">
        <v>418</v>
      </c>
      <c r="BM1510" s="244" t="s">
        <v>2106</v>
      </c>
    </row>
    <row r="1511" spans="1:47" s="2" customFormat="1" ht="12">
      <c r="A1511" s="40"/>
      <c r="B1511" s="41"/>
      <c r="C1511" s="42"/>
      <c r="D1511" s="246" t="s">
        <v>330</v>
      </c>
      <c r="E1511" s="42"/>
      <c r="F1511" s="247" t="s">
        <v>2107</v>
      </c>
      <c r="G1511" s="42"/>
      <c r="H1511" s="42"/>
      <c r="I1511" s="150"/>
      <c r="J1511" s="42"/>
      <c r="K1511" s="42"/>
      <c r="L1511" s="46"/>
      <c r="M1511" s="248"/>
      <c r="N1511" s="249"/>
      <c r="O1511" s="86"/>
      <c r="P1511" s="86"/>
      <c r="Q1511" s="86"/>
      <c r="R1511" s="86"/>
      <c r="S1511" s="86"/>
      <c r="T1511" s="87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T1511" s="19" t="s">
        <v>330</v>
      </c>
      <c r="AU1511" s="19" t="s">
        <v>83</v>
      </c>
    </row>
    <row r="1512" spans="1:63" s="12" customFormat="1" ht="22.8" customHeight="1">
      <c r="A1512" s="12"/>
      <c r="B1512" s="217"/>
      <c r="C1512" s="218"/>
      <c r="D1512" s="219" t="s">
        <v>69</v>
      </c>
      <c r="E1512" s="231" t="s">
        <v>2108</v>
      </c>
      <c r="F1512" s="231" t="s">
        <v>2109</v>
      </c>
      <c r="G1512" s="218"/>
      <c r="H1512" s="218"/>
      <c r="I1512" s="221"/>
      <c r="J1512" s="232">
        <f>BK1512</f>
        <v>0</v>
      </c>
      <c r="K1512" s="218"/>
      <c r="L1512" s="223"/>
      <c r="M1512" s="224"/>
      <c r="N1512" s="225"/>
      <c r="O1512" s="225"/>
      <c r="P1512" s="226">
        <f>SUM(P1513:P1605)</f>
        <v>0</v>
      </c>
      <c r="Q1512" s="225"/>
      <c r="R1512" s="226">
        <f>SUM(R1513:R1605)</f>
        <v>4.17178</v>
      </c>
      <c r="S1512" s="225"/>
      <c r="T1512" s="227">
        <f>SUM(T1513:T1605)</f>
        <v>0</v>
      </c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R1512" s="228" t="s">
        <v>83</v>
      </c>
      <c r="AT1512" s="229" t="s">
        <v>69</v>
      </c>
      <c r="AU1512" s="229" t="s">
        <v>77</v>
      </c>
      <c r="AY1512" s="228" t="s">
        <v>322</v>
      </c>
      <c r="BK1512" s="230">
        <f>SUM(BK1513:BK1605)</f>
        <v>0</v>
      </c>
    </row>
    <row r="1513" spans="1:65" s="2" customFormat="1" ht="33" customHeight="1">
      <c r="A1513" s="40"/>
      <c r="B1513" s="41"/>
      <c r="C1513" s="233" t="s">
        <v>2110</v>
      </c>
      <c r="D1513" s="233" t="s">
        <v>324</v>
      </c>
      <c r="E1513" s="234" t="s">
        <v>2111</v>
      </c>
      <c r="F1513" s="235" t="s">
        <v>2112</v>
      </c>
      <c r="G1513" s="236" t="s">
        <v>750</v>
      </c>
      <c r="H1513" s="237">
        <v>6</v>
      </c>
      <c r="I1513" s="238"/>
      <c r="J1513" s="239">
        <f>ROUND(I1513*H1513,2)</f>
        <v>0</v>
      </c>
      <c r="K1513" s="235" t="s">
        <v>532</v>
      </c>
      <c r="L1513" s="46"/>
      <c r="M1513" s="240" t="s">
        <v>19</v>
      </c>
      <c r="N1513" s="241" t="s">
        <v>42</v>
      </c>
      <c r="O1513" s="86"/>
      <c r="P1513" s="242">
        <f>O1513*H1513</f>
        <v>0</v>
      </c>
      <c r="Q1513" s="242">
        <v>0.0495</v>
      </c>
      <c r="R1513" s="242">
        <f>Q1513*H1513</f>
        <v>0.29700000000000004</v>
      </c>
      <c r="S1513" s="242">
        <v>0</v>
      </c>
      <c r="T1513" s="243">
        <f>S1513*H1513</f>
        <v>0</v>
      </c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R1513" s="244" t="s">
        <v>418</v>
      </c>
      <c r="AT1513" s="244" t="s">
        <v>324</v>
      </c>
      <c r="AU1513" s="244" t="s">
        <v>83</v>
      </c>
      <c r="AY1513" s="19" t="s">
        <v>322</v>
      </c>
      <c r="BE1513" s="245">
        <f>IF(N1513="základní",J1513,0)</f>
        <v>0</v>
      </c>
      <c r="BF1513" s="245">
        <f>IF(N1513="snížená",J1513,0)</f>
        <v>0</v>
      </c>
      <c r="BG1513" s="245">
        <f>IF(N1513="zákl. přenesená",J1513,0)</f>
        <v>0</v>
      </c>
      <c r="BH1513" s="245">
        <f>IF(N1513="sníž. přenesená",J1513,0)</f>
        <v>0</v>
      </c>
      <c r="BI1513" s="245">
        <f>IF(N1513="nulová",J1513,0)</f>
        <v>0</v>
      </c>
      <c r="BJ1513" s="19" t="s">
        <v>83</v>
      </c>
      <c r="BK1513" s="245">
        <f>ROUND(I1513*H1513,2)</f>
        <v>0</v>
      </c>
      <c r="BL1513" s="19" t="s">
        <v>418</v>
      </c>
      <c r="BM1513" s="244" t="s">
        <v>2113</v>
      </c>
    </row>
    <row r="1514" spans="1:47" s="2" customFormat="1" ht="12">
      <c r="A1514" s="40"/>
      <c r="B1514" s="41"/>
      <c r="C1514" s="42"/>
      <c r="D1514" s="246" t="s">
        <v>330</v>
      </c>
      <c r="E1514" s="42"/>
      <c r="F1514" s="247" t="s">
        <v>2112</v>
      </c>
      <c r="G1514" s="42"/>
      <c r="H1514" s="42"/>
      <c r="I1514" s="150"/>
      <c r="J1514" s="42"/>
      <c r="K1514" s="42"/>
      <c r="L1514" s="46"/>
      <c r="M1514" s="248"/>
      <c r="N1514" s="249"/>
      <c r="O1514" s="86"/>
      <c r="P1514" s="86"/>
      <c r="Q1514" s="86"/>
      <c r="R1514" s="86"/>
      <c r="S1514" s="86"/>
      <c r="T1514" s="87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T1514" s="19" t="s">
        <v>330</v>
      </c>
      <c r="AU1514" s="19" t="s">
        <v>83</v>
      </c>
    </row>
    <row r="1515" spans="1:47" s="2" customFormat="1" ht="12">
      <c r="A1515" s="40"/>
      <c r="B1515" s="41"/>
      <c r="C1515" s="42"/>
      <c r="D1515" s="246" t="s">
        <v>387</v>
      </c>
      <c r="E1515" s="42"/>
      <c r="F1515" s="282" t="s">
        <v>2114</v>
      </c>
      <c r="G1515" s="42"/>
      <c r="H1515" s="42"/>
      <c r="I1515" s="150"/>
      <c r="J1515" s="42"/>
      <c r="K1515" s="42"/>
      <c r="L1515" s="46"/>
      <c r="M1515" s="248"/>
      <c r="N1515" s="249"/>
      <c r="O1515" s="86"/>
      <c r="P1515" s="86"/>
      <c r="Q1515" s="86"/>
      <c r="R1515" s="86"/>
      <c r="S1515" s="86"/>
      <c r="T1515" s="87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T1515" s="19" t="s">
        <v>387</v>
      </c>
      <c r="AU1515" s="19" t="s">
        <v>83</v>
      </c>
    </row>
    <row r="1516" spans="1:65" s="2" customFormat="1" ht="33" customHeight="1">
      <c r="A1516" s="40"/>
      <c r="B1516" s="41"/>
      <c r="C1516" s="233" t="s">
        <v>2115</v>
      </c>
      <c r="D1516" s="233" t="s">
        <v>324</v>
      </c>
      <c r="E1516" s="234" t="s">
        <v>2116</v>
      </c>
      <c r="F1516" s="235" t="s">
        <v>2117</v>
      </c>
      <c r="G1516" s="236" t="s">
        <v>750</v>
      </c>
      <c r="H1516" s="237">
        <v>4</v>
      </c>
      <c r="I1516" s="238"/>
      <c r="J1516" s="239">
        <f>ROUND(I1516*H1516,2)</f>
        <v>0</v>
      </c>
      <c r="K1516" s="235" t="s">
        <v>532</v>
      </c>
      <c r="L1516" s="46"/>
      <c r="M1516" s="240" t="s">
        <v>19</v>
      </c>
      <c r="N1516" s="241" t="s">
        <v>42</v>
      </c>
      <c r="O1516" s="86"/>
      <c r="P1516" s="242">
        <f>O1516*H1516</f>
        <v>0</v>
      </c>
      <c r="Q1516" s="242">
        <v>0.0532</v>
      </c>
      <c r="R1516" s="242">
        <f>Q1516*H1516</f>
        <v>0.2128</v>
      </c>
      <c r="S1516" s="242">
        <v>0</v>
      </c>
      <c r="T1516" s="243">
        <f>S1516*H1516</f>
        <v>0</v>
      </c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R1516" s="244" t="s">
        <v>418</v>
      </c>
      <c r="AT1516" s="244" t="s">
        <v>324</v>
      </c>
      <c r="AU1516" s="244" t="s">
        <v>83</v>
      </c>
      <c r="AY1516" s="19" t="s">
        <v>322</v>
      </c>
      <c r="BE1516" s="245">
        <f>IF(N1516="základní",J1516,0)</f>
        <v>0</v>
      </c>
      <c r="BF1516" s="245">
        <f>IF(N1516="snížená",J1516,0)</f>
        <v>0</v>
      </c>
      <c r="BG1516" s="245">
        <f>IF(N1516="zákl. přenesená",J1516,0)</f>
        <v>0</v>
      </c>
      <c r="BH1516" s="245">
        <f>IF(N1516="sníž. přenesená",J1516,0)</f>
        <v>0</v>
      </c>
      <c r="BI1516" s="245">
        <f>IF(N1516="nulová",J1516,0)</f>
        <v>0</v>
      </c>
      <c r="BJ1516" s="19" t="s">
        <v>83</v>
      </c>
      <c r="BK1516" s="245">
        <f>ROUND(I1516*H1516,2)</f>
        <v>0</v>
      </c>
      <c r="BL1516" s="19" t="s">
        <v>418</v>
      </c>
      <c r="BM1516" s="244" t="s">
        <v>2118</v>
      </c>
    </row>
    <row r="1517" spans="1:47" s="2" customFormat="1" ht="12">
      <c r="A1517" s="40"/>
      <c r="B1517" s="41"/>
      <c r="C1517" s="42"/>
      <c r="D1517" s="246" t="s">
        <v>330</v>
      </c>
      <c r="E1517" s="42"/>
      <c r="F1517" s="247" t="s">
        <v>2117</v>
      </c>
      <c r="G1517" s="42"/>
      <c r="H1517" s="42"/>
      <c r="I1517" s="150"/>
      <c r="J1517" s="42"/>
      <c r="K1517" s="42"/>
      <c r="L1517" s="46"/>
      <c r="M1517" s="248"/>
      <c r="N1517" s="249"/>
      <c r="O1517" s="86"/>
      <c r="P1517" s="86"/>
      <c r="Q1517" s="86"/>
      <c r="R1517" s="86"/>
      <c r="S1517" s="86"/>
      <c r="T1517" s="87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T1517" s="19" t="s">
        <v>330</v>
      </c>
      <c r="AU1517" s="19" t="s">
        <v>83</v>
      </c>
    </row>
    <row r="1518" spans="1:47" s="2" customFormat="1" ht="12">
      <c r="A1518" s="40"/>
      <c r="B1518" s="41"/>
      <c r="C1518" s="42"/>
      <c r="D1518" s="246" t="s">
        <v>387</v>
      </c>
      <c r="E1518" s="42"/>
      <c r="F1518" s="282" t="s">
        <v>2114</v>
      </c>
      <c r="G1518" s="42"/>
      <c r="H1518" s="42"/>
      <c r="I1518" s="150"/>
      <c r="J1518" s="42"/>
      <c r="K1518" s="42"/>
      <c r="L1518" s="46"/>
      <c r="M1518" s="248"/>
      <c r="N1518" s="249"/>
      <c r="O1518" s="86"/>
      <c r="P1518" s="86"/>
      <c r="Q1518" s="86"/>
      <c r="R1518" s="86"/>
      <c r="S1518" s="86"/>
      <c r="T1518" s="87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T1518" s="19" t="s">
        <v>387</v>
      </c>
      <c r="AU1518" s="19" t="s">
        <v>83</v>
      </c>
    </row>
    <row r="1519" spans="1:65" s="2" customFormat="1" ht="21.75" customHeight="1">
      <c r="A1519" s="40"/>
      <c r="B1519" s="41"/>
      <c r="C1519" s="233" t="s">
        <v>2119</v>
      </c>
      <c r="D1519" s="233" t="s">
        <v>324</v>
      </c>
      <c r="E1519" s="234" t="s">
        <v>2120</v>
      </c>
      <c r="F1519" s="235" t="s">
        <v>2121</v>
      </c>
      <c r="G1519" s="236" t="s">
        <v>750</v>
      </c>
      <c r="H1519" s="237">
        <v>4</v>
      </c>
      <c r="I1519" s="238"/>
      <c r="J1519" s="239">
        <f>ROUND(I1519*H1519,2)</f>
        <v>0</v>
      </c>
      <c r="K1519" s="235" t="s">
        <v>532</v>
      </c>
      <c r="L1519" s="46"/>
      <c r="M1519" s="240" t="s">
        <v>19</v>
      </c>
      <c r="N1519" s="241" t="s">
        <v>42</v>
      </c>
      <c r="O1519" s="86"/>
      <c r="P1519" s="242">
        <f>O1519*H1519</f>
        <v>0</v>
      </c>
      <c r="Q1519" s="242">
        <v>0.0114</v>
      </c>
      <c r="R1519" s="242">
        <f>Q1519*H1519</f>
        <v>0.0456</v>
      </c>
      <c r="S1519" s="242">
        <v>0</v>
      </c>
      <c r="T1519" s="243">
        <f>S1519*H1519</f>
        <v>0</v>
      </c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R1519" s="244" t="s">
        <v>418</v>
      </c>
      <c r="AT1519" s="244" t="s">
        <v>324</v>
      </c>
      <c r="AU1519" s="244" t="s">
        <v>83</v>
      </c>
      <c r="AY1519" s="19" t="s">
        <v>322</v>
      </c>
      <c r="BE1519" s="245">
        <f>IF(N1519="základní",J1519,0)</f>
        <v>0</v>
      </c>
      <c r="BF1519" s="245">
        <f>IF(N1519="snížená",J1519,0)</f>
        <v>0</v>
      </c>
      <c r="BG1519" s="245">
        <f>IF(N1519="zákl. přenesená",J1519,0)</f>
        <v>0</v>
      </c>
      <c r="BH1519" s="245">
        <f>IF(N1519="sníž. přenesená",J1519,0)</f>
        <v>0</v>
      </c>
      <c r="BI1519" s="245">
        <f>IF(N1519="nulová",J1519,0)</f>
        <v>0</v>
      </c>
      <c r="BJ1519" s="19" t="s">
        <v>83</v>
      </c>
      <c r="BK1519" s="245">
        <f>ROUND(I1519*H1519,2)</f>
        <v>0</v>
      </c>
      <c r="BL1519" s="19" t="s">
        <v>418</v>
      </c>
      <c r="BM1519" s="244" t="s">
        <v>2122</v>
      </c>
    </row>
    <row r="1520" spans="1:47" s="2" customFormat="1" ht="12">
      <c r="A1520" s="40"/>
      <c r="B1520" s="41"/>
      <c r="C1520" s="42"/>
      <c r="D1520" s="246" t="s">
        <v>330</v>
      </c>
      <c r="E1520" s="42"/>
      <c r="F1520" s="247" t="s">
        <v>2121</v>
      </c>
      <c r="G1520" s="42"/>
      <c r="H1520" s="42"/>
      <c r="I1520" s="150"/>
      <c r="J1520" s="42"/>
      <c r="K1520" s="42"/>
      <c r="L1520" s="46"/>
      <c r="M1520" s="248"/>
      <c r="N1520" s="249"/>
      <c r="O1520" s="86"/>
      <c r="P1520" s="86"/>
      <c r="Q1520" s="86"/>
      <c r="R1520" s="86"/>
      <c r="S1520" s="86"/>
      <c r="T1520" s="87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T1520" s="19" t="s">
        <v>330</v>
      </c>
      <c r="AU1520" s="19" t="s">
        <v>83</v>
      </c>
    </row>
    <row r="1521" spans="1:47" s="2" customFormat="1" ht="12">
      <c r="A1521" s="40"/>
      <c r="B1521" s="41"/>
      <c r="C1521" s="42"/>
      <c r="D1521" s="246" t="s">
        <v>387</v>
      </c>
      <c r="E1521" s="42"/>
      <c r="F1521" s="282" t="s">
        <v>2114</v>
      </c>
      <c r="G1521" s="42"/>
      <c r="H1521" s="42"/>
      <c r="I1521" s="150"/>
      <c r="J1521" s="42"/>
      <c r="K1521" s="42"/>
      <c r="L1521" s="46"/>
      <c r="M1521" s="248"/>
      <c r="N1521" s="249"/>
      <c r="O1521" s="86"/>
      <c r="P1521" s="86"/>
      <c r="Q1521" s="86"/>
      <c r="R1521" s="86"/>
      <c r="S1521" s="86"/>
      <c r="T1521" s="87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T1521" s="19" t="s">
        <v>387</v>
      </c>
      <c r="AU1521" s="19" t="s">
        <v>83</v>
      </c>
    </row>
    <row r="1522" spans="1:65" s="2" customFormat="1" ht="33" customHeight="1">
      <c r="A1522" s="40"/>
      <c r="B1522" s="41"/>
      <c r="C1522" s="233" t="s">
        <v>2123</v>
      </c>
      <c r="D1522" s="233" t="s">
        <v>324</v>
      </c>
      <c r="E1522" s="234" t="s">
        <v>2124</v>
      </c>
      <c r="F1522" s="235" t="s">
        <v>2125</v>
      </c>
      <c r="G1522" s="236" t="s">
        <v>750</v>
      </c>
      <c r="H1522" s="237">
        <v>2</v>
      </c>
      <c r="I1522" s="238"/>
      <c r="J1522" s="239">
        <f>ROUND(I1522*H1522,2)</f>
        <v>0</v>
      </c>
      <c r="K1522" s="235" t="s">
        <v>532</v>
      </c>
      <c r="L1522" s="46"/>
      <c r="M1522" s="240" t="s">
        <v>19</v>
      </c>
      <c r="N1522" s="241" t="s">
        <v>42</v>
      </c>
      <c r="O1522" s="86"/>
      <c r="P1522" s="242">
        <f>O1522*H1522</f>
        <v>0</v>
      </c>
      <c r="Q1522" s="242">
        <v>0.0594</v>
      </c>
      <c r="R1522" s="242">
        <f>Q1522*H1522</f>
        <v>0.1188</v>
      </c>
      <c r="S1522" s="242">
        <v>0</v>
      </c>
      <c r="T1522" s="243">
        <f>S1522*H1522</f>
        <v>0</v>
      </c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R1522" s="244" t="s">
        <v>418</v>
      </c>
      <c r="AT1522" s="244" t="s">
        <v>324</v>
      </c>
      <c r="AU1522" s="244" t="s">
        <v>83</v>
      </c>
      <c r="AY1522" s="19" t="s">
        <v>322</v>
      </c>
      <c r="BE1522" s="245">
        <f>IF(N1522="základní",J1522,0)</f>
        <v>0</v>
      </c>
      <c r="BF1522" s="245">
        <f>IF(N1522="snížená",J1522,0)</f>
        <v>0</v>
      </c>
      <c r="BG1522" s="245">
        <f>IF(N1522="zákl. přenesená",J1522,0)</f>
        <v>0</v>
      </c>
      <c r="BH1522" s="245">
        <f>IF(N1522="sníž. přenesená",J1522,0)</f>
        <v>0</v>
      </c>
      <c r="BI1522" s="245">
        <f>IF(N1522="nulová",J1522,0)</f>
        <v>0</v>
      </c>
      <c r="BJ1522" s="19" t="s">
        <v>83</v>
      </c>
      <c r="BK1522" s="245">
        <f>ROUND(I1522*H1522,2)</f>
        <v>0</v>
      </c>
      <c r="BL1522" s="19" t="s">
        <v>418</v>
      </c>
      <c r="BM1522" s="244" t="s">
        <v>2126</v>
      </c>
    </row>
    <row r="1523" spans="1:47" s="2" customFormat="1" ht="12">
      <c r="A1523" s="40"/>
      <c r="B1523" s="41"/>
      <c r="C1523" s="42"/>
      <c r="D1523" s="246" t="s">
        <v>330</v>
      </c>
      <c r="E1523" s="42"/>
      <c r="F1523" s="247" t="s">
        <v>2125</v>
      </c>
      <c r="G1523" s="42"/>
      <c r="H1523" s="42"/>
      <c r="I1523" s="150"/>
      <c r="J1523" s="42"/>
      <c r="K1523" s="42"/>
      <c r="L1523" s="46"/>
      <c r="M1523" s="248"/>
      <c r="N1523" s="249"/>
      <c r="O1523" s="86"/>
      <c r="P1523" s="86"/>
      <c r="Q1523" s="86"/>
      <c r="R1523" s="86"/>
      <c r="S1523" s="86"/>
      <c r="T1523" s="87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T1523" s="19" t="s">
        <v>330</v>
      </c>
      <c r="AU1523" s="19" t="s">
        <v>83</v>
      </c>
    </row>
    <row r="1524" spans="1:47" s="2" customFormat="1" ht="12">
      <c r="A1524" s="40"/>
      <c r="B1524" s="41"/>
      <c r="C1524" s="42"/>
      <c r="D1524" s="246" t="s">
        <v>387</v>
      </c>
      <c r="E1524" s="42"/>
      <c r="F1524" s="282" t="s">
        <v>2114</v>
      </c>
      <c r="G1524" s="42"/>
      <c r="H1524" s="42"/>
      <c r="I1524" s="150"/>
      <c r="J1524" s="42"/>
      <c r="K1524" s="42"/>
      <c r="L1524" s="46"/>
      <c r="M1524" s="248"/>
      <c r="N1524" s="249"/>
      <c r="O1524" s="86"/>
      <c r="P1524" s="86"/>
      <c r="Q1524" s="86"/>
      <c r="R1524" s="86"/>
      <c r="S1524" s="86"/>
      <c r="T1524" s="87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T1524" s="19" t="s">
        <v>387</v>
      </c>
      <c r="AU1524" s="19" t="s">
        <v>83</v>
      </c>
    </row>
    <row r="1525" spans="1:65" s="2" customFormat="1" ht="33" customHeight="1">
      <c r="A1525" s="40"/>
      <c r="B1525" s="41"/>
      <c r="C1525" s="233" t="s">
        <v>2127</v>
      </c>
      <c r="D1525" s="233" t="s">
        <v>324</v>
      </c>
      <c r="E1525" s="234" t="s">
        <v>2128</v>
      </c>
      <c r="F1525" s="235" t="s">
        <v>2129</v>
      </c>
      <c r="G1525" s="236" t="s">
        <v>750</v>
      </c>
      <c r="H1525" s="237">
        <v>1</v>
      </c>
      <c r="I1525" s="238"/>
      <c r="J1525" s="239">
        <f>ROUND(I1525*H1525,2)</f>
        <v>0</v>
      </c>
      <c r="K1525" s="235" t="s">
        <v>532</v>
      </c>
      <c r="L1525" s="46"/>
      <c r="M1525" s="240" t="s">
        <v>19</v>
      </c>
      <c r="N1525" s="241" t="s">
        <v>42</v>
      </c>
      <c r="O1525" s="86"/>
      <c r="P1525" s="242">
        <f>O1525*H1525</f>
        <v>0</v>
      </c>
      <c r="Q1525" s="242">
        <v>0.0525</v>
      </c>
      <c r="R1525" s="242">
        <f>Q1525*H1525</f>
        <v>0.0525</v>
      </c>
      <c r="S1525" s="242">
        <v>0</v>
      </c>
      <c r="T1525" s="243">
        <f>S1525*H1525</f>
        <v>0</v>
      </c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R1525" s="244" t="s">
        <v>418</v>
      </c>
      <c r="AT1525" s="244" t="s">
        <v>324</v>
      </c>
      <c r="AU1525" s="244" t="s">
        <v>83</v>
      </c>
      <c r="AY1525" s="19" t="s">
        <v>322</v>
      </c>
      <c r="BE1525" s="245">
        <f>IF(N1525="základní",J1525,0)</f>
        <v>0</v>
      </c>
      <c r="BF1525" s="245">
        <f>IF(N1525="snížená",J1525,0)</f>
        <v>0</v>
      </c>
      <c r="BG1525" s="245">
        <f>IF(N1525="zákl. přenesená",J1525,0)</f>
        <v>0</v>
      </c>
      <c r="BH1525" s="245">
        <f>IF(N1525="sníž. přenesená",J1525,0)</f>
        <v>0</v>
      </c>
      <c r="BI1525" s="245">
        <f>IF(N1525="nulová",J1525,0)</f>
        <v>0</v>
      </c>
      <c r="BJ1525" s="19" t="s">
        <v>83</v>
      </c>
      <c r="BK1525" s="245">
        <f>ROUND(I1525*H1525,2)</f>
        <v>0</v>
      </c>
      <c r="BL1525" s="19" t="s">
        <v>418</v>
      </c>
      <c r="BM1525" s="244" t="s">
        <v>2130</v>
      </c>
    </row>
    <row r="1526" spans="1:47" s="2" customFormat="1" ht="12">
      <c r="A1526" s="40"/>
      <c r="B1526" s="41"/>
      <c r="C1526" s="42"/>
      <c r="D1526" s="246" t="s">
        <v>330</v>
      </c>
      <c r="E1526" s="42"/>
      <c r="F1526" s="247" t="s">
        <v>2129</v>
      </c>
      <c r="G1526" s="42"/>
      <c r="H1526" s="42"/>
      <c r="I1526" s="150"/>
      <c r="J1526" s="42"/>
      <c r="K1526" s="42"/>
      <c r="L1526" s="46"/>
      <c r="M1526" s="248"/>
      <c r="N1526" s="249"/>
      <c r="O1526" s="86"/>
      <c r="P1526" s="86"/>
      <c r="Q1526" s="86"/>
      <c r="R1526" s="86"/>
      <c r="S1526" s="86"/>
      <c r="T1526" s="87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T1526" s="19" t="s">
        <v>330</v>
      </c>
      <c r="AU1526" s="19" t="s">
        <v>83</v>
      </c>
    </row>
    <row r="1527" spans="1:47" s="2" customFormat="1" ht="12">
      <c r="A1527" s="40"/>
      <c r="B1527" s="41"/>
      <c r="C1527" s="42"/>
      <c r="D1527" s="246" t="s">
        <v>387</v>
      </c>
      <c r="E1527" s="42"/>
      <c r="F1527" s="282" t="s">
        <v>2114</v>
      </c>
      <c r="G1527" s="42"/>
      <c r="H1527" s="42"/>
      <c r="I1527" s="150"/>
      <c r="J1527" s="42"/>
      <c r="K1527" s="42"/>
      <c r="L1527" s="46"/>
      <c r="M1527" s="248"/>
      <c r="N1527" s="249"/>
      <c r="O1527" s="86"/>
      <c r="P1527" s="86"/>
      <c r="Q1527" s="86"/>
      <c r="R1527" s="86"/>
      <c r="S1527" s="86"/>
      <c r="T1527" s="87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T1527" s="19" t="s">
        <v>387</v>
      </c>
      <c r="AU1527" s="19" t="s">
        <v>83</v>
      </c>
    </row>
    <row r="1528" spans="1:65" s="2" customFormat="1" ht="21.75" customHeight="1">
      <c r="A1528" s="40"/>
      <c r="B1528" s="41"/>
      <c r="C1528" s="233" t="s">
        <v>2131</v>
      </c>
      <c r="D1528" s="233" t="s">
        <v>324</v>
      </c>
      <c r="E1528" s="234" t="s">
        <v>2132</v>
      </c>
      <c r="F1528" s="235" t="s">
        <v>2133</v>
      </c>
      <c r="G1528" s="236" t="s">
        <v>750</v>
      </c>
      <c r="H1528" s="237">
        <v>1</v>
      </c>
      <c r="I1528" s="238"/>
      <c r="J1528" s="239">
        <f>ROUND(I1528*H1528,2)</f>
        <v>0</v>
      </c>
      <c r="K1528" s="235" t="s">
        <v>532</v>
      </c>
      <c r="L1528" s="46"/>
      <c r="M1528" s="240" t="s">
        <v>19</v>
      </c>
      <c r="N1528" s="241" t="s">
        <v>42</v>
      </c>
      <c r="O1528" s="86"/>
      <c r="P1528" s="242">
        <f>O1528*H1528</f>
        <v>0</v>
      </c>
      <c r="Q1528" s="242">
        <v>0.0216</v>
      </c>
      <c r="R1528" s="242">
        <f>Q1528*H1528</f>
        <v>0.0216</v>
      </c>
      <c r="S1528" s="242">
        <v>0</v>
      </c>
      <c r="T1528" s="243">
        <f>S1528*H1528</f>
        <v>0</v>
      </c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R1528" s="244" t="s">
        <v>418</v>
      </c>
      <c r="AT1528" s="244" t="s">
        <v>324</v>
      </c>
      <c r="AU1528" s="244" t="s">
        <v>83</v>
      </c>
      <c r="AY1528" s="19" t="s">
        <v>322</v>
      </c>
      <c r="BE1528" s="245">
        <f>IF(N1528="základní",J1528,0)</f>
        <v>0</v>
      </c>
      <c r="BF1528" s="245">
        <f>IF(N1528="snížená",J1528,0)</f>
        <v>0</v>
      </c>
      <c r="BG1528" s="245">
        <f>IF(N1528="zákl. přenesená",J1528,0)</f>
        <v>0</v>
      </c>
      <c r="BH1528" s="245">
        <f>IF(N1528="sníž. přenesená",J1528,0)</f>
        <v>0</v>
      </c>
      <c r="BI1528" s="245">
        <f>IF(N1528="nulová",J1528,0)</f>
        <v>0</v>
      </c>
      <c r="BJ1528" s="19" t="s">
        <v>83</v>
      </c>
      <c r="BK1528" s="245">
        <f>ROUND(I1528*H1528,2)</f>
        <v>0</v>
      </c>
      <c r="BL1528" s="19" t="s">
        <v>418</v>
      </c>
      <c r="BM1528" s="244" t="s">
        <v>2134</v>
      </c>
    </row>
    <row r="1529" spans="1:47" s="2" customFormat="1" ht="12">
      <c r="A1529" s="40"/>
      <c r="B1529" s="41"/>
      <c r="C1529" s="42"/>
      <c r="D1529" s="246" t="s">
        <v>330</v>
      </c>
      <c r="E1529" s="42"/>
      <c r="F1529" s="247" t="s">
        <v>2133</v>
      </c>
      <c r="G1529" s="42"/>
      <c r="H1529" s="42"/>
      <c r="I1529" s="150"/>
      <c r="J1529" s="42"/>
      <c r="K1529" s="42"/>
      <c r="L1529" s="46"/>
      <c r="M1529" s="248"/>
      <c r="N1529" s="249"/>
      <c r="O1529" s="86"/>
      <c r="P1529" s="86"/>
      <c r="Q1529" s="86"/>
      <c r="R1529" s="86"/>
      <c r="S1529" s="86"/>
      <c r="T1529" s="87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T1529" s="19" t="s">
        <v>330</v>
      </c>
      <c r="AU1529" s="19" t="s">
        <v>83</v>
      </c>
    </row>
    <row r="1530" spans="1:47" s="2" customFormat="1" ht="12">
      <c r="A1530" s="40"/>
      <c r="B1530" s="41"/>
      <c r="C1530" s="42"/>
      <c r="D1530" s="246" t="s">
        <v>387</v>
      </c>
      <c r="E1530" s="42"/>
      <c r="F1530" s="282" t="s">
        <v>2114</v>
      </c>
      <c r="G1530" s="42"/>
      <c r="H1530" s="42"/>
      <c r="I1530" s="150"/>
      <c r="J1530" s="42"/>
      <c r="K1530" s="42"/>
      <c r="L1530" s="46"/>
      <c r="M1530" s="248"/>
      <c r="N1530" s="249"/>
      <c r="O1530" s="86"/>
      <c r="P1530" s="86"/>
      <c r="Q1530" s="86"/>
      <c r="R1530" s="86"/>
      <c r="S1530" s="86"/>
      <c r="T1530" s="87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T1530" s="19" t="s">
        <v>387</v>
      </c>
      <c r="AU1530" s="19" t="s">
        <v>83</v>
      </c>
    </row>
    <row r="1531" spans="1:65" s="2" customFormat="1" ht="21.75" customHeight="1">
      <c r="A1531" s="40"/>
      <c r="B1531" s="41"/>
      <c r="C1531" s="233" t="s">
        <v>2135</v>
      </c>
      <c r="D1531" s="233" t="s">
        <v>324</v>
      </c>
      <c r="E1531" s="234" t="s">
        <v>2136</v>
      </c>
      <c r="F1531" s="235" t="s">
        <v>2137</v>
      </c>
      <c r="G1531" s="236" t="s">
        <v>750</v>
      </c>
      <c r="H1531" s="237">
        <v>3</v>
      </c>
      <c r="I1531" s="238"/>
      <c r="J1531" s="239">
        <f>ROUND(I1531*H1531,2)</f>
        <v>0</v>
      </c>
      <c r="K1531" s="235" t="s">
        <v>532</v>
      </c>
      <c r="L1531" s="46"/>
      <c r="M1531" s="240" t="s">
        <v>19</v>
      </c>
      <c r="N1531" s="241" t="s">
        <v>42</v>
      </c>
      <c r="O1531" s="86"/>
      <c r="P1531" s="242">
        <f>O1531*H1531</f>
        <v>0</v>
      </c>
      <c r="Q1531" s="242">
        <v>0.0072</v>
      </c>
      <c r="R1531" s="242">
        <f>Q1531*H1531</f>
        <v>0.0216</v>
      </c>
      <c r="S1531" s="242">
        <v>0</v>
      </c>
      <c r="T1531" s="243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44" t="s">
        <v>418</v>
      </c>
      <c r="AT1531" s="244" t="s">
        <v>324</v>
      </c>
      <c r="AU1531" s="244" t="s">
        <v>83</v>
      </c>
      <c r="AY1531" s="19" t="s">
        <v>322</v>
      </c>
      <c r="BE1531" s="245">
        <f>IF(N1531="základní",J1531,0)</f>
        <v>0</v>
      </c>
      <c r="BF1531" s="245">
        <f>IF(N1531="snížená",J1531,0)</f>
        <v>0</v>
      </c>
      <c r="BG1531" s="245">
        <f>IF(N1531="zákl. přenesená",J1531,0)</f>
        <v>0</v>
      </c>
      <c r="BH1531" s="245">
        <f>IF(N1531="sníž. přenesená",J1531,0)</f>
        <v>0</v>
      </c>
      <c r="BI1531" s="245">
        <f>IF(N1531="nulová",J1531,0)</f>
        <v>0</v>
      </c>
      <c r="BJ1531" s="19" t="s">
        <v>83</v>
      </c>
      <c r="BK1531" s="245">
        <f>ROUND(I1531*H1531,2)</f>
        <v>0</v>
      </c>
      <c r="BL1531" s="19" t="s">
        <v>418</v>
      </c>
      <c r="BM1531" s="244" t="s">
        <v>2138</v>
      </c>
    </row>
    <row r="1532" spans="1:47" s="2" customFormat="1" ht="12">
      <c r="A1532" s="40"/>
      <c r="B1532" s="41"/>
      <c r="C1532" s="42"/>
      <c r="D1532" s="246" t="s">
        <v>330</v>
      </c>
      <c r="E1532" s="42"/>
      <c r="F1532" s="247" t="s">
        <v>2137</v>
      </c>
      <c r="G1532" s="42"/>
      <c r="H1532" s="42"/>
      <c r="I1532" s="150"/>
      <c r="J1532" s="42"/>
      <c r="K1532" s="42"/>
      <c r="L1532" s="46"/>
      <c r="M1532" s="248"/>
      <c r="N1532" s="249"/>
      <c r="O1532" s="86"/>
      <c r="P1532" s="86"/>
      <c r="Q1532" s="86"/>
      <c r="R1532" s="86"/>
      <c r="S1532" s="86"/>
      <c r="T1532" s="87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T1532" s="19" t="s">
        <v>330</v>
      </c>
      <c r="AU1532" s="19" t="s">
        <v>83</v>
      </c>
    </row>
    <row r="1533" spans="1:47" s="2" customFormat="1" ht="12">
      <c r="A1533" s="40"/>
      <c r="B1533" s="41"/>
      <c r="C1533" s="42"/>
      <c r="D1533" s="246" t="s">
        <v>387</v>
      </c>
      <c r="E1533" s="42"/>
      <c r="F1533" s="282" t="s">
        <v>2139</v>
      </c>
      <c r="G1533" s="42"/>
      <c r="H1533" s="42"/>
      <c r="I1533" s="150"/>
      <c r="J1533" s="42"/>
      <c r="K1533" s="42"/>
      <c r="L1533" s="46"/>
      <c r="M1533" s="248"/>
      <c r="N1533" s="249"/>
      <c r="O1533" s="86"/>
      <c r="P1533" s="86"/>
      <c r="Q1533" s="86"/>
      <c r="R1533" s="86"/>
      <c r="S1533" s="86"/>
      <c r="T1533" s="87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T1533" s="19" t="s">
        <v>387</v>
      </c>
      <c r="AU1533" s="19" t="s">
        <v>83</v>
      </c>
    </row>
    <row r="1534" spans="1:65" s="2" customFormat="1" ht="33" customHeight="1">
      <c r="A1534" s="40"/>
      <c r="B1534" s="41"/>
      <c r="C1534" s="233" t="s">
        <v>2140</v>
      </c>
      <c r="D1534" s="233" t="s">
        <v>324</v>
      </c>
      <c r="E1534" s="234" t="s">
        <v>2141</v>
      </c>
      <c r="F1534" s="235" t="s">
        <v>2142</v>
      </c>
      <c r="G1534" s="236" t="s">
        <v>750</v>
      </c>
      <c r="H1534" s="237">
        <v>1</v>
      </c>
      <c r="I1534" s="238"/>
      <c r="J1534" s="239">
        <f>ROUND(I1534*H1534,2)</f>
        <v>0</v>
      </c>
      <c r="K1534" s="235" t="s">
        <v>532</v>
      </c>
      <c r="L1534" s="46"/>
      <c r="M1534" s="240" t="s">
        <v>19</v>
      </c>
      <c r="N1534" s="241" t="s">
        <v>42</v>
      </c>
      <c r="O1534" s="86"/>
      <c r="P1534" s="242">
        <f>O1534*H1534</f>
        <v>0</v>
      </c>
      <c r="Q1534" s="242">
        <v>0.0675</v>
      </c>
      <c r="R1534" s="242">
        <f>Q1534*H1534</f>
        <v>0.0675</v>
      </c>
      <c r="S1534" s="242">
        <v>0</v>
      </c>
      <c r="T1534" s="243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44" t="s">
        <v>418</v>
      </c>
      <c r="AT1534" s="244" t="s">
        <v>324</v>
      </c>
      <c r="AU1534" s="244" t="s">
        <v>83</v>
      </c>
      <c r="AY1534" s="19" t="s">
        <v>322</v>
      </c>
      <c r="BE1534" s="245">
        <f>IF(N1534="základní",J1534,0)</f>
        <v>0</v>
      </c>
      <c r="BF1534" s="245">
        <f>IF(N1534="snížená",J1534,0)</f>
        <v>0</v>
      </c>
      <c r="BG1534" s="245">
        <f>IF(N1534="zákl. přenesená",J1534,0)</f>
        <v>0</v>
      </c>
      <c r="BH1534" s="245">
        <f>IF(N1534="sníž. přenesená",J1534,0)</f>
        <v>0</v>
      </c>
      <c r="BI1534" s="245">
        <f>IF(N1534="nulová",J1534,0)</f>
        <v>0</v>
      </c>
      <c r="BJ1534" s="19" t="s">
        <v>83</v>
      </c>
      <c r="BK1534" s="245">
        <f>ROUND(I1534*H1534,2)</f>
        <v>0</v>
      </c>
      <c r="BL1534" s="19" t="s">
        <v>418</v>
      </c>
      <c r="BM1534" s="244" t="s">
        <v>2143</v>
      </c>
    </row>
    <row r="1535" spans="1:47" s="2" customFormat="1" ht="12">
      <c r="A1535" s="40"/>
      <c r="B1535" s="41"/>
      <c r="C1535" s="42"/>
      <c r="D1535" s="246" t="s">
        <v>330</v>
      </c>
      <c r="E1535" s="42"/>
      <c r="F1535" s="247" t="s">
        <v>2142</v>
      </c>
      <c r="G1535" s="42"/>
      <c r="H1535" s="42"/>
      <c r="I1535" s="150"/>
      <c r="J1535" s="42"/>
      <c r="K1535" s="42"/>
      <c r="L1535" s="46"/>
      <c r="M1535" s="248"/>
      <c r="N1535" s="249"/>
      <c r="O1535" s="86"/>
      <c r="P1535" s="86"/>
      <c r="Q1535" s="86"/>
      <c r="R1535" s="86"/>
      <c r="S1535" s="86"/>
      <c r="T1535" s="87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T1535" s="19" t="s">
        <v>330</v>
      </c>
      <c r="AU1535" s="19" t="s">
        <v>83</v>
      </c>
    </row>
    <row r="1536" spans="1:47" s="2" customFormat="1" ht="12">
      <c r="A1536" s="40"/>
      <c r="B1536" s="41"/>
      <c r="C1536" s="42"/>
      <c r="D1536" s="246" t="s">
        <v>387</v>
      </c>
      <c r="E1536" s="42"/>
      <c r="F1536" s="282" t="s">
        <v>2114</v>
      </c>
      <c r="G1536" s="42"/>
      <c r="H1536" s="42"/>
      <c r="I1536" s="150"/>
      <c r="J1536" s="42"/>
      <c r="K1536" s="42"/>
      <c r="L1536" s="46"/>
      <c r="M1536" s="248"/>
      <c r="N1536" s="249"/>
      <c r="O1536" s="86"/>
      <c r="P1536" s="86"/>
      <c r="Q1536" s="86"/>
      <c r="R1536" s="86"/>
      <c r="S1536" s="86"/>
      <c r="T1536" s="87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T1536" s="19" t="s">
        <v>387</v>
      </c>
      <c r="AU1536" s="19" t="s">
        <v>83</v>
      </c>
    </row>
    <row r="1537" spans="1:65" s="2" customFormat="1" ht="21.75" customHeight="1">
      <c r="A1537" s="40"/>
      <c r="B1537" s="41"/>
      <c r="C1537" s="233" t="s">
        <v>2144</v>
      </c>
      <c r="D1537" s="233" t="s">
        <v>324</v>
      </c>
      <c r="E1537" s="234" t="s">
        <v>2145</v>
      </c>
      <c r="F1537" s="235" t="s">
        <v>2146</v>
      </c>
      <c r="G1537" s="236" t="s">
        <v>135</v>
      </c>
      <c r="H1537" s="237">
        <v>14</v>
      </c>
      <c r="I1537" s="238"/>
      <c r="J1537" s="239">
        <f>ROUND(I1537*H1537,2)</f>
        <v>0</v>
      </c>
      <c r="K1537" s="235" t="s">
        <v>532</v>
      </c>
      <c r="L1537" s="46"/>
      <c r="M1537" s="240" t="s">
        <v>19</v>
      </c>
      <c r="N1537" s="241" t="s">
        <v>42</v>
      </c>
      <c r="O1537" s="86"/>
      <c r="P1537" s="242">
        <f>O1537*H1537</f>
        <v>0</v>
      </c>
      <c r="Q1537" s="242">
        <v>0.00999</v>
      </c>
      <c r="R1537" s="242">
        <f>Q1537*H1537</f>
        <v>0.13986</v>
      </c>
      <c r="S1537" s="242">
        <v>0</v>
      </c>
      <c r="T1537" s="243">
        <f>S1537*H1537</f>
        <v>0</v>
      </c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R1537" s="244" t="s">
        <v>418</v>
      </c>
      <c r="AT1537" s="244" t="s">
        <v>324</v>
      </c>
      <c r="AU1537" s="244" t="s">
        <v>83</v>
      </c>
      <c r="AY1537" s="19" t="s">
        <v>322</v>
      </c>
      <c r="BE1537" s="245">
        <f>IF(N1537="základní",J1537,0)</f>
        <v>0</v>
      </c>
      <c r="BF1537" s="245">
        <f>IF(N1537="snížená",J1537,0)</f>
        <v>0</v>
      </c>
      <c r="BG1537" s="245">
        <f>IF(N1537="zákl. přenesená",J1537,0)</f>
        <v>0</v>
      </c>
      <c r="BH1537" s="245">
        <f>IF(N1537="sníž. přenesená",J1537,0)</f>
        <v>0</v>
      </c>
      <c r="BI1537" s="245">
        <f>IF(N1537="nulová",J1537,0)</f>
        <v>0</v>
      </c>
      <c r="BJ1537" s="19" t="s">
        <v>83</v>
      </c>
      <c r="BK1537" s="245">
        <f>ROUND(I1537*H1537,2)</f>
        <v>0</v>
      </c>
      <c r="BL1537" s="19" t="s">
        <v>418</v>
      </c>
      <c r="BM1537" s="244" t="s">
        <v>2147</v>
      </c>
    </row>
    <row r="1538" spans="1:47" s="2" customFormat="1" ht="12">
      <c r="A1538" s="40"/>
      <c r="B1538" s="41"/>
      <c r="C1538" s="42"/>
      <c r="D1538" s="246" t="s">
        <v>330</v>
      </c>
      <c r="E1538" s="42"/>
      <c r="F1538" s="247" t="s">
        <v>2146</v>
      </c>
      <c r="G1538" s="42"/>
      <c r="H1538" s="42"/>
      <c r="I1538" s="150"/>
      <c r="J1538" s="42"/>
      <c r="K1538" s="42"/>
      <c r="L1538" s="46"/>
      <c r="M1538" s="248"/>
      <c r="N1538" s="249"/>
      <c r="O1538" s="86"/>
      <c r="P1538" s="86"/>
      <c r="Q1538" s="86"/>
      <c r="R1538" s="86"/>
      <c r="S1538" s="86"/>
      <c r="T1538" s="87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T1538" s="19" t="s">
        <v>330</v>
      </c>
      <c r="AU1538" s="19" t="s">
        <v>83</v>
      </c>
    </row>
    <row r="1539" spans="1:65" s="2" customFormat="1" ht="21.75" customHeight="1">
      <c r="A1539" s="40"/>
      <c r="B1539" s="41"/>
      <c r="C1539" s="233" t="s">
        <v>2148</v>
      </c>
      <c r="D1539" s="233" t="s">
        <v>324</v>
      </c>
      <c r="E1539" s="234" t="s">
        <v>2149</v>
      </c>
      <c r="F1539" s="235" t="s">
        <v>2150</v>
      </c>
      <c r="G1539" s="236" t="s">
        <v>135</v>
      </c>
      <c r="H1539" s="237">
        <v>9.2</v>
      </c>
      <c r="I1539" s="238"/>
      <c r="J1539" s="239">
        <f>ROUND(I1539*H1539,2)</f>
        <v>0</v>
      </c>
      <c r="K1539" s="235" t="s">
        <v>532</v>
      </c>
      <c r="L1539" s="46"/>
      <c r="M1539" s="240" t="s">
        <v>19</v>
      </c>
      <c r="N1539" s="241" t="s">
        <v>42</v>
      </c>
      <c r="O1539" s="86"/>
      <c r="P1539" s="242">
        <f>O1539*H1539</f>
        <v>0</v>
      </c>
      <c r="Q1539" s="242">
        <v>0.00702</v>
      </c>
      <c r="R1539" s="242">
        <f>Q1539*H1539</f>
        <v>0.064584</v>
      </c>
      <c r="S1539" s="242">
        <v>0</v>
      </c>
      <c r="T1539" s="243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44" t="s">
        <v>418</v>
      </c>
      <c r="AT1539" s="244" t="s">
        <v>324</v>
      </c>
      <c r="AU1539" s="244" t="s">
        <v>83</v>
      </c>
      <c r="AY1539" s="19" t="s">
        <v>322</v>
      </c>
      <c r="BE1539" s="245">
        <f>IF(N1539="základní",J1539,0)</f>
        <v>0</v>
      </c>
      <c r="BF1539" s="245">
        <f>IF(N1539="snížená",J1539,0)</f>
        <v>0</v>
      </c>
      <c r="BG1539" s="245">
        <f>IF(N1539="zákl. přenesená",J1539,0)</f>
        <v>0</v>
      </c>
      <c r="BH1539" s="245">
        <f>IF(N1539="sníž. přenesená",J1539,0)</f>
        <v>0</v>
      </c>
      <c r="BI1539" s="245">
        <f>IF(N1539="nulová",J1539,0)</f>
        <v>0</v>
      </c>
      <c r="BJ1539" s="19" t="s">
        <v>83</v>
      </c>
      <c r="BK1539" s="245">
        <f>ROUND(I1539*H1539,2)</f>
        <v>0</v>
      </c>
      <c r="BL1539" s="19" t="s">
        <v>418</v>
      </c>
      <c r="BM1539" s="244" t="s">
        <v>2151</v>
      </c>
    </row>
    <row r="1540" spans="1:47" s="2" customFormat="1" ht="12">
      <c r="A1540" s="40"/>
      <c r="B1540" s="41"/>
      <c r="C1540" s="42"/>
      <c r="D1540" s="246" t="s">
        <v>330</v>
      </c>
      <c r="E1540" s="42"/>
      <c r="F1540" s="247" t="s">
        <v>2150</v>
      </c>
      <c r="G1540" s="42"/>
      <c r="H1540" s="42"/>
      <c r="I1540" s="150"/>
      <c r="J1540" s="42"/>
      <c r="K1540" s="42"/>
      <c r="L1540" s="46"/>
      <c r="M1540" s="248"/>
      <c r="N1540" s="249"/>
      <c r="O1540" s="86"/>
      <c r="P1540" s="86"/>
      <c r="Q1540" s="86"/>
      <c r="R1540" s="86"/>
      <c r="S1540" s="86"/>
      <c r="T1540" s="87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330</v>
      </c>
      <c r="AU1540" s="19" t="s">
        <v>83</v>
      </c>
    </row>
    <row r="1541" spans="1:65" s="2" customFormat="1" ht="33" customHeight="1">
      <c r="A1541" s="40"/>
      <c r="B1541" s="41"/>
      <c r="C1541" s="233" t="s">
        <v>2152</v>
      </c>
      <c r="D1541" s="233" t="s">
        <v>324</v>
      </c>
      <c r="E1541" s="234" t="s">
        <v>2153</v>
      </c>
      <c r="F1541" s="235" t="s">
        <v>2154</v>
      </c>
      <c r="G1541" s="236" t="s">
        <v>135</v>
      </c>
      <c r="H1541" s="237">
        <v>3.6</v>
      </c>
      <c r="I1541" s="238"/>
      <c r="J1541" s="239">
        <f>ROUND(I1541*H1541,2)</f>
        <v>0</v>
      </c>
      <c r="K1541" s="235" t="s">
        <v>532</v>
      </c>
      <c r="L1541" s="46"/>
      <c r="M1541" s="240" t="s">
        <v>19</v>
      </c>
      <c r="N1541" s="241" t="s">
        <v>42</v>
      </c>
      <c r="O1541" s="86"/>
      <c r="P1541" s="242">
        <f>O1541*H1541</f>
        <v>0</v>
      </c>
      <c r="Q1541" s="242">
        <v>0.01485</v>
      </c>
      <c r="R1541" s="242">
        <f>Q1541*H1541</f>
        <v>0.05346</v>
      </c>
      <c r="S1541" s="242">
        <v>0</v>
      </c>
      <c r="T1541" s="243">
        <f>S1541*H1541</f>
        <v>0</v>
      </c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R1541" s="244" t="s">
        <v>418</v>
      </c>
      <c r="AT1541" s="244" t="s">
        <v>324</v>
      </c>
      <c r="AU1541" s="244" t="s">
        <v>83</v>
      </c>
      <c r="AY1541" s="19" t="s">
        <v>322</v>
      </c>
      <c r="BE1541" s="245">
        <f>IF(N1541="základní",J1541,0)</f>
        <v>0</v>
      </c>
      <c r="BF1541" s="245">
        <f>IF(N1541="snížená",J1541,0)</f>
        <v>0</v>
      </c>
      <c r="BG1541" s="245">
        <f>IF(N1541="zákl. přenesená",J1541,0)</f>
        <v>0</v>
      </c>
      <c r="BH1541" s="245">
        <f>IF(N1541="sníž. přenesená",J1541,0)</f>
        <v>0</v>
      </c>
      <c r="BI1541" s="245">
        <f>IF(N1541="nulová",J1541,0)</f>
        <v>0</v>
      </c>
      <c r="BJ1541" s="19" t="s">
        <v>83</v>
      </c>
      <c r="BK1541" s="245">
        <f>ROUND(I1541*H1541,2)</f>
        <v>0</v>
      </c>
      <c r="BL1541" s="19" t="s">
        <v>418</v>
      </c>
      <c r="BM1541" s="244" t="s">
        <v>2155</v>
      </c>
    </row>
    <row r="1542" spans="1:47" s="2" customFormat="1" ht="12">
      <c r="A1542" s="40"/>
      <c r="B1542" s="41"/>
      <c r="C1542" s="42"/>
      <c r="D1542" s="246" t="s">
        <v>330</v>
      </c>
      <c r="E1542" s="42"/>
      <c r="F1542" s="247" t="s">
        <v>2154</v>
      </c>
      <c r="G1542" s="42"/>
      <c r="H1542" s="42"/>
      <c r="I1542" s="150"/>
      <c r="J1542" s="42"/>
      <c r="K1542" s="42"/>
      <c r="L1542" s="46"/>
      <c r="M1542" s="248"/>
      <c r="N1542" s="249"/>
      <c r="O1542" s="86"/>
      <c r="P1542" s="86"/>
      <c r="Q1542" s="86"/>
      <c r="R1542" s="86"/>
      <c r="S1542" s="86"/>
      <c r="T1542" s="87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T1542" s="19" t="s">
        <v>330</v>
      </c>
      <c r="AU1542" s="19" t="s">
        <v>83</v>
      </c>
    </row>
    <row r="1543" spans="1:65" s="2" customFormat="1" ht="21.75" customHeight="1">
      <c r="A1543" s="40"/>
      <c r="B1543" s="41"/>
      <c r="C1543" s="233" t="s">
        <v>129</v>
      </c>
      <c r="D1543" s="233" t="s">
        <v>324</v>
      </c>
      <c r="E1543" s="234" t="s">
        <v>2156</v>
      </c>
      <c r="F1543" s="235" t="s">
        <v>2157</v>
      </c>
      <c r="G1543" s="236" t="s">
        <v>135</v>
      </c>
      <c r="H1543" s="237">
        <v>1.6</v>
      </c>
      <c r="I1543" s="238"/>
      <c r="J1543" s="239">
        <f>ROUND(I1543*H1543,2)</f>
        <v>0</v>
      </c>
      <c r="K1543" s="235" t="s">
        <v>532</v>
      </c>
      <c r="L1543" s="46"/>
      <c r="M1543" s="240" t="s">
        <v>19</v>
      </c>
      <c r="N1543" s="241" t="s">
        <v>42</v>
      </c>
      <c r="O1543" s="86"/>
      <c r="P1543" s="242">
        <f>O1543*H1543</f>
        <v>0</v>
      </c>
      <c r="Q1543" s="242">
        <v>0.00216</v>
      </c>
      <c r="R1543" s="242">
        <f>Q1543*H1543</f>
        <v>0.0034560000000000003</v>
      </c>
      <c r="S1543" s="242">
        <v>0</v>
      </c>
      <c r="T1543" s="243">
        <f>S1543*H1543</f>
        <v>0</v>
      </c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R1543" s="244" t="s">
        <v>418</v>
      </c>
      <c r="AT1543" s="244" t="s">
        <v>324</v>
      </c>
      <c r="AU1543" s="244" t="s">
        <v>83</v>
      </c>
      <c r="AY1543" s="19" t="s">
        <v>322</v>
      </c>
      <c r="BE1543" s="245">
        <f>IF(N1543="základní",J1543,0)</f>
        <v>0</v>
      </c>
      <c r="BF1543" s="245">
        <f>IF(N1543="snížená",J1543,0)</f>
        <v>0</v>
      </c>
      <c r="BG1543" s="245">
        <f>IF(N1543="zákl. přenesená",J1543,0)</f>
        <v>0</v>
      </c>
      <c r="BH1543" s="245">
        <f>IF(N1543="sníž. přenesená",J1543,0)</f>
        <v>0</v>
      </c>
      <c r="BI1543" s="245">
        <f>IF(N1543="nulová",J1543,0)</f>
        <v>0</v>
      </c>
      <c r="BJ1543" s="19" t="s">
        <v>83</v>
      </c>
      <c r="BK1543" s="245">
        <f>ROUND(I1543*H1543,2)</f>
        <v>0</v>
      </c>
      <c r="BL1543" s="19" t="s">
        <v>418</v>
      </c>
      <c r="BM1543" s="244" t="s">
        <v>2158</v>
      </c>
    </row>
    <row r="1544" spans="1:47" s="2" customFormat="1" ht="12">
      <c r="A1544" s="40"/>
      <c r="B1544" s="41"/>
      <c r="C1544" s="42"/>
      <c r="D1544" s="246" t="s">
        <v>330</v>
      </c>
      <c r="E1544" s="42"/>
      <c r="F1544" s="247" t="s">
        <v>2157</v>
      </c>
      <c r="G1544" s="42"/>
      <c r="H1544" s="42"/>
      <c r="I1544" s="150"/>
      <c r="J1544" s="42"/>
      <c r="K1544" s="42"/>
      <c r="L1544" s="46"/>
      <c r="M1544" s="248"/>
      <c r="N1544" s="249"/>
      <c r="O1544" s="86"/>
      <c r="P1544" s="86"/>
      <c r="Q1544" s="86"/>
      <c r="R1544" s="86"/>
      <c r="S1544" s="86"/>
      <c r="T1544" s="87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T1544" s="19" t="s">
        <v>330</v>
      </c>
      <c r="AU1544" s="19" t="s">
        <v>83</v>
      </c>
    </row>
    <row r="1545" spans="1:65" s="2" customFormat="1" ht="33" customHeight="1">
      <c r="A1545" s="40"/>
      <c r="B1545" s="41"/>
      <c r="C1545" s="233" t="s">
        <v>2159</v>
      </c>
      <c r="D1545" s="233" t="s">
        <v>324</v>
      </c>
      <c r="E1545" s="234" t="s">
        <v>2160</v>
      </c>
      <c r="F1545" s="235" t="s">
        <v>2161</v>
      </c>
      <c r="G1545" s="236" t="s">
        <v>135</v>
      </c>
      <c r="H1545" s="237">
        <v>15</v>
      </c>
      <c r="I1545" s="238"/>
      <c r="J1545" s="239">
        <f>ROUND(I1545*H1545,2)</f>
        <v>0</v>
      </c>
      <c r="K1545" s="235" t="s">
        <v>532</v>
      </c>
      <c r="L1545" s="46"/>
      <c r="M1545" s="240" t="s">
        <v>19</v>
      </c>
      <c r="N1545" s="241" t="s">
        <v>42</v>
      </c>
      <c r="O1545" s="86"/>
      <c r="P1545" s="242">
        <f>O1545*H1545</f>
        <v>0</v>
      </c>
      <c r="Q1545" s="242">
        <v>0.025</v>
      </c>
      <c r="R1545" s="242">
        <f>Q1545*H1545</f>
        <v>0.375</v>
      </c>
      <c r="S1545" s="242">
        <v>0</v>
      </c>
      <c r="T1545" s="243">
        <f>S1545*H1545</f>
        <v>0</v>
      </c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R1545" s="244" t="s">
        <v>418</v>
      </c>
      <c r="AT1545" s="244" t="s">
        <v>324</v>
      </c>
      <c r="AU1545" s="244" t="s">
        <v>83</v>
      </c>
      <c r="AY1545" s="19" t="s">
        <v>322</v>
      </c>
      <c r="BE1545" s="245">
        <f>IF(N1545="základní",J1545,0)</f>
        <v>0</v>
      </c>
      <c r="BF1545" s="245">
        <f>IF(N1545="snížená",J1545,0)</f>
        <v>0</v>
      </c>
      <c r="BG1545" s="245">
        <f>IF(N1545="zákl. přenesená",J1545,0)</f>
        <v>0</v>
      </c>
      <c r="BH1545" s="245">
        <f>IF(N1545="sníž. přenesená",J1545,0)</f>
        <v>0</v>
      </c>
      <c r="BI1545" s="245">
        <f>IF(N1545="nulová",J1545,0)</f>
        <v>0</v>
      </c>
      <c r="BJ1545" s="19" t="s">
        <v>83</v>
      </c>
      <c r="BK1545" s="245">
        <f>ROUND(I1545*H1545,2)</f>
        <v>0</v>
      </c>
      <c r="BL1545" s="19" t="s">
        <v>418</v>
      </c>
      <c r="BM1545" s="244" t="s">
        <v>2162</v>
      </c>
    </row>
    <row r="1546" spans="1:47" s="2" customFormat="1" ht="12">
      <c r="A1546" s="40"/>
      <c r="B1546" s="41"/>
      <c r="C1546" s="42"/>
      <c r="D1546" s="246" t="s">
        <v>330</v>
      </c>
      <c r="E1546" s="42"/>
      <c r="F1546" s="247" t="s">
        <v>2161</v>
      </c>
      <c r="G1546" s="42"/>
      <c r="H1546" s="42"/>
      <c r="I1546" s="150"/>
      <c r="J1546" s="42"/>
      <c r="K1546" s="42"/>
      <c r="L1546" s="46"/>
      <c r="M1546" s="248"/>
      <c r="N1546" s="249"/>
      <c r="O1546" s="86"/>
      <c r="P1546" s="86"/>
      <c r="Q1546" s="86"/>
      <c r="R1546" s="86"/>
      <c r="S1546" s="86"/>
      <c r="T1546" s="87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T1546" s="19" t="s">
        <v>330</v>
      </c>
      <c r="AU1546" s="19" t="s">
        <v>83</v>
      </c>
    </row>
    <row r="1547" spans="1:65" s="2" customFormat="1" ht="21.75" customHeight="1">
      <c r="A1547" s="40"/>
      <c r="B1547" s="41"/>
      <c r="C1547" s="233" t="s">
        <v>2163</v>
      </c>
      <c r="D1547" s="233" t="s">
        <v>324</v>
      </c>
      <c r="E1547" s="234" t="s">
        <v>2164</v>
      </c>
      <c r="F1547" s="235" t="s">
        <v>2165</v>
      </c>
      <c r="G1547" s="236" t="s">
        <v>135</v>
      </c>
      <c r="H1547" s="237">
        <v>13</v>
      </c>
      <c r="I1547" s="238"/>
      <c r="J1547" s="239">
        <f>ROUND(I1547*H1547,2)</f>
        <v>0</v>
      </c>
      <c r="K1547" s="235" t="s">
        <v>532</v>
      </c>
      <c r="L1547" s="46"/>
      <c r="M1547" s="240" t="s">
        <v>19</v>
      </c>
      <c r="N1547" s="241" t="s">
        <v>42</v>
      </c>
      <c r="O1547" s="86"/>
      <c r="P1547" s="242">
        <f>O1547*H1547</f>
        <v>0</v>
      </c>
      <c r="Q1547" s="242">
        <v>0.015</v>
      </c>
      <c r="R1547" s="242">
        <f>Q1547*H1547</f>
        <v>0.195</v>
      </c>
      <c r="S1547" s="242">
        <v>0</v>
      </c>
      <c r="T1547" s="243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44" t="s">
        <v>418</v>
      </c>
      <c r="AT1547" s="244" t="s">
        <v>324</v>
      </c>
      <c r="AU1547" s="244" t="s">
        <v>83</v>
      </c>
      <c r="AY1547" s="19" t="s">
        <v>322</v>
      </c>
      <c r="BE1547" s="245">
        <f>IF(N1547="základní",J1547,0)</f>
        <v>0</v>
      </c>
      <c r="BF1547" s="245">
        <f>IF(N1547="snížená",J1547,0)</f>
        <v>0</v>
      </c>
      <c r="BG1547" s="245">
        <f>IF(N1547="zákl. přenesená",J1547,0)</f>
        <v>0</v>
      </c>
      <c r="BH1547" s="245">
        <f>IF(N1547="sníž. přenesená",J1547,0)</f>
        <v>0</v>
      </c>
      <c r="BI1547" s="245">
        <f>IF(N1547="nulová",J1547,0)</f>
        <v>0</v>
      </c>
      <c r="BJ1547" s="19" t="s">
        <v>83</v>
      </c>
      <c r="BK1547" s="245">
        <f>ROUND(I1547*H1547,2)</f>
        <v>0</v>
      </c>
      <c r="BL1547" s="19" t="s">
        <v>418</v>
      </c>
      <c r="BM1547" s="244" t="s">
        <v>2166</v>
      </c>
    </row>
    <row r="1548" spans="1:47" s="2" customFormat="1" ht="12">
      <c r="A1548" s="40"/>
      <c r="B1548" s="41"/>
      <c r="C1548" s="42"/>
      <c r="D1548" s="246" t="s">
        <v>330</v>
      </c>
      <c r="E1548" s="42"/>
      <c r="F1548" s="247" t="s">
        <v>2165</v>
      </c>
      <c r="G1548" s="42"/>
      <c r="H1548" s="42"/>
      <c r="I1548" s="150"/>
      <c r="J1548" s="42"/>
      <c r="K1548" s="42"/>
      <c r="L1548" s="46"/>
      <c r="M1548" s="248"/>
      <c r="N1548" s="249"/>
      <c r="O1548" s="86"/>
      <c r="P1548" s="86"/>
      <c r="Q1548" s="86"/>
      <c r="R1548" s="86"/>
      <c r="S1548" s="86"/>
      <c r="T1548" s="87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T1548" s="19" t="s">
        <v>330</v>
      </c>
      <c r="AU1548" s="19" t="s">
        <v>83</v>
      </c>
    </row>
    <row r="1549" spans="1:65" s="2" customFormat="1" ht="33" customHeight="1">
      <c r="A1549" s="40"/>
      <c r="B1549" s="41"/>
      <c r="C1549" s="233" t="s">
        <v>2167</v>
      </c>
      <c r="D1549" s="233" t="s">
        <v>324</v>
      </c>
      <c r="E1549" s="234" t="s">
        <v>2168</v>
      </c>
      <c r="F1549" s="235" t="s">
        <v>2169</v>
      </c>
      <c r="G1549" s="236" t="s">
        <v>750</v>
      </c>
      <c r="H1549" s="237">
        <v>5</v>
      </c>
      <c r="I1549" s="238"/>
      <c r="J1549" s="239">
        <f>ROUND(I1549*H1549,2)</f>
        <v>0</v>
      </c>
      <c r="K1549" s="235" t="s">
        <v>532</v>
      </c>
      <c r="L1549" s="46"/>
      <c r="M1549" s="240" t="s">
        <v>19</v>
      </c>
      <c r="N1549" s="241" t="s">
        <v>42</v>
      </c>
      <c r="O1549" s="86"/>
      <c r="P1549" s="242">
        <f>O1549*H1549</f>
        <v>0</v>
      </c>
      <c r="Q1549" s="242">
        <v>0.0499</v>
      </c>
      <c r="R1549" s="242">
        <f>Q1549*H1549</f>
        <v>0.2495</v>
      </c>
      <c r="S1549" s="242">
        <v>0</v>
      </c>
      <c r="T1549" s="243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44" t="s">
        <v>418</v>
      </c>
      <c r="AT1549" s="244" t="s">
        <v>324</v>
      </c>
      <c r="AU1549" s="244" t="s">
        <v>83</v>
      </c>
      <c r="AY1549" s="19" t="s">
        <v>322</v>
      </c>
      <c r="BE1549" s="245">
        <f>IF(N1549="základní",J1549,0)</f>
        <v>0</v>
      </c>
      <c r="BF1549" s="245">
        <f>IF(N1549="snížená",J1549,0)</f>
        <v>0</v>
      </c>
      <c r="BG1549" s="245">
        <f>IF(N1549="zákl. přenesená",J1549,0)</f>
        <v>0</v>
      </c>
      <c r="BH1549" s="245">
        <f>IF(N1549="sníž. přenesená",J1549,0)</f>
        <v>0</v>
      </c>
      <c r="BI1549" s="245">
        <f>IF(N1549="nulová",J1549,0)</f>
        <v>0</v>
      </c>
      <c r="BJ1549" s="19" t="s">
        <v>83</v>
      </c>
      <c r="BK1549" s="245">
        <f>ROUND(I1549*H1549,2)</f>
        <v>0</v>
      </c>
      <c r="BL1549" s="19" t="s">
        <v>418</v>
      </c>
      <c r="BM1549" s="244" t="s">
        <v>2170</v>
      </c>
    </row>
    <row r="1550" spans="1:47" s="2" customFormat="1" ht="12">
      <c r="A1550" s="40"/>
      <c r="B1550" s="41"/>
      <c r="C1550" s="42"/>
      <c r="D1550" s="246" t="s">
        <v>330</v>
      </c>
      <c r="E1550" s="42"/>
      <c r="F1550" s="247" t="s">
        <v>2169</v>
      </c>
      <c r="G1550" s="42"/>
      <c r="H1550" s="42"/>
      <c r="I1550" s="150"/>
      <c r="J1550" s="42"/>
      <c r="K1550" s="42"/>
      <c r="L1550" s="46"/>
      <c r="M1550" s="248"/>
      <c r="N1550" s="249"/>
      <c r="O1550" s="86"/>
      <c r="P1550" s="86"/>
      <c r="Q1550" s="86"/>
      <c r="R1550" s="86"/>
      <c r="S1550" s="86"/>
      <c r="T1550" s="87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T1550" s="19" t="s">
        <v>330</v>
      </c>
      <c r="AU1550" s="19" t="s">
        <v>83</v>
      </c>
    </row>
    <row r="1551" spans="1:47" s="2" customFormat="1" ht="12">
      <c r="A1551" s="40"/>
      <c r="B1551" s="41"/>
      <c r="C1551" s="42"/>
      <c r="D1551" s="246" t="s">
        <v>387</v>
      </c>
      <c r="E1551" s="42"/>
      <c r="F1551" s="282" t="s">
        <v>2171</v>
      </c>
      <c r="G1551" s="42"/>
      <c r="H1551" s="42"/>
      <c r="I1551" s="150"/>
      <c r="J1551" s="42"/>
      <c r="K1551" s="42"/>
      <c r="L1551" s="46"/>
      <c r="M1551" s="248"/>
      <c r="N1551" s="249"/>
      <c r="O1551" s="86"/>
      <c r="P1551" s="86"/>
      <c r="Q1551" s="86"/>
      <c r="R1551" s="86"/>
      <c r="S1551" s="86"/>
      <c r="T1551" s="87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T1551" s="19" t="s">
        <v>387</v>
      </c>
      <c r="AU1551" s="19" t="s">
        <v>83</v>
      </c>
    </row>
    <row r="1552" spans="1:65" s="2" customFormat="1" ht="33" customHeight="1">
      <c r="A1552" s="40"/>
      <c r="B1552" s="41"/>
      <c r="C1552" s="233" t="s">
        <v>2172</v>
      </c>
      <c r="D1552" s="233" t="s">
        <v>324</v>
      </c>
      <c r="E1552" s="234" t="s">
        <v>2173</v>
      </c>
      <c r="F1552" s="235" t="s">
        <v>2174</v>
      </c>
      <c r="G1552" s="236" t="s">
        <v>750</v>
      </c>
      <c r="H1552" s="237">
        <v>11</v>
      </c>
      <c r="I1552" s="238"/>
      <c r="J1552" s="239">
        <f>ROUND(I1552*H1552,2)</f>
        <v>0</v>
      </c>
      <c r="K1552" s="235" t="s">
        <v>532</v>
      </c>
      <c r="L1552" s="46"/>
      <c r="M1552" s="240" t="s">
        <v>19</v>
      </c>
      <c r="N1552" s="241" t="s">
        <v>42</v>
      </c>
      <c r="O1552" s="86"/>
      <c r="P1552" s="242">
        <f>O1552*H1552</f>
        <v>0</v>
      </c>
      <c r="Q1552" s="242">
        <v>0.0368</v>
      </c>
      <c r="R1552" s="242">
        <f>Q1552*H1552</f>
        <v>0.4048</v>
      </c>
      <c r="S1552" s="242">
        <v>0</v>
      </c>
      <c r="T1552" s="243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44" t="s">
        <v>418</v>
      </c>
      <c r="AT1552" s="244" t="s">
        <v>324</v>
      </c>
      <c r="AU1552" s="244" t="s">
        <v>83</v>
      </c>
      <c r="AY1552" s="19" t="s">
        <v>322</v>
      </c>
      <c r="BE1552" s="245">
        <f>IF(N1552="základní",J1552,0)</f>
        <v>0</v>
      </c>
      <c r="BF1552" s="245">
        <f>IF(N1552="snížená",J1552,0)</f>
        <v>0</v>
      </c>
      <c r="BG1552" s="245">
        <f>IF(N1552="zákl. přenesená",J1552,0)</f>
        <v>0</v>
      </c>
      <c r="BH1552" s="245">
        <f>IF(N1552="sníž. přenesená",J1552,0)</f>
        <v>0</v>
      </c>
      <c r="BI1552" s="245">
        <f>IF(N1552="nulová",J1552,0)</f>
        <v>0</v>
      </c>
      <c r="BJ1552" s="19" t="s">
        <v>83</v>
      </c>
      <c r="BK1552" s="245">
        <f>ROUND(I1552*H1552,2)</f>
        <v>0</v>
      </c>
      <c r="BL1552" s="19" t="s">
        <v>418</v>
      </c>
      <c r="BM1552" s="244" t="s">
        <v>2175</v>
      </c>
    </row>
    <row r="1553" spans="1:47" s="2" customFormat="1" ht="12">
      <c r="A1553" s="40"/>
      <c r="B1553" s="41"/>
      <c r="C1553" s="42"/>
      <c r="D1553" s="246" t="s">
        <v>330</v>
      </c>
      <c r="E1553" s="42"/>
      <c r="F1553" s="247" t="s">
        <v>2174</v>
      </c>
      <c r="G1553" s="42"/>
      <c r="H1553" s="42"/>
      <c r="I1553" s="150"/>
      <c r="J1553" s="42"/>
      <c r="K1553" s="42"/>
      <c r="L1553" s="46"/>
      <c r="M1553" s="248"/>
      <c r="N1553" s="249"/>
      <c r="O1553" s="86"/>
      <c r="P1553" s="86"/>
      <c r="Q1553" s="86"/>
      <c r="R1553" s="86"/>
      <c r="S1553" s="86"/>
      <c r="T1553" s="87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T1553" s="19" t="s">
        <v>330</v>
      </c>
      <c r="AU1553" s="19" t="s">
        <v>83</v>
      </c>
    </row>
    <row r="1554" spans="1:47" s="2" customFormat="1" ht="12">
      <c r="A1554" s="40"/>
      <c r="B1554" s="41"/>
      <c r="C1554" s="42"/>
      <c r="D1554" s="246" t="s">
        <v>387</v>
      </c>
      <c r="E1554" s="42"/>
      <c r="F1554" s="282" t="s">
        <v>2171</v>
      </c>
      <c r="G1554" s="42"/>
      <c r="H1554" s="42"/>
      <c r="I1554" s="150"/>
      <c r="J1554" s="42"/>
      <c r="K1554" s="42"/>
      <c r="L1554" s="46"/>
      <c r="M1554" s="248"/>
      <c r="N1554" s="249"/>
      <c r="O1554" s="86"/>
      <c r="P1554" s="86"/>
      <c r="Q1554" s="86"/>
      <c r="R1554" s="86"/>
      <c r="S1554" s="86"/>
      <c r="T1554" s="87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T1554" s="19" t="s">
        <v>387</v>
      </c>
      <c r="AU1554" s="19" t="s">
        <v>83</v>
      </c>
    </row>
    <row r="1555" spans="1:65" s="2" customFormat="1" ht="44.25" customHeight="1">
      <c r="A1555" s="40"/>
      <c r="B1555" s="41"/>
      <c r="C1555" s="233" t="s">
        <v>2176</v>
      </c>
      <c r="D1555" s="233" t="s">
        <v>324</v>
      </c>
      <c r="E1555" s="234" t="s">
        <v>2177</v>
      </c>
      <c r="F1555" s="235" t="s">
        <v>2178</v>
      </c>
      <c r="G1555" s="236" t="s">
        <v>750</v>
      </c>
      <c r="H1555" s="237">
        <v>2</v>
      </c>
      <c r="I1555" s="238"/>
      <c r="J1555" s="239">
        <f>ROUND(I1555*H1555,2)</f>
        <v>0</v>
      </c>
      <c r="K1555" s="235" t="s">
        <v>532</v>
      </c>
      <c r="L1555" s="46"/>
      <c r="M1555" s="240" t="s">
        <v>19</v>
      </c>
      <c r="N1555" s="241" t="s">
        <v>42</v>
      </c>
      <c r="O1555" s="86"/>
      <c r="P1555" s="242">
        <f>O1555*H1555</f>
        <v>0</v>
      </c>
      <c r="Q1555" s="242">
        <v>0.0499</v>
      </c>
      <c r="R1555" s="242">
        <f>Q1555*H1555</f>
        <v>0.0998</v>
      </c>
      <c r="S1555" s="242">
        <v>0</v>
      </c>
      <c r="T1555" s="243">
        <f>S1555*H1555</f>
        <v>0</v>
      </c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R1555" s="244" t="s">
        <v>418</v>
      </c>
      <c r="AT1555" s="244" t="s">
        <v>324</v>
      </c>
      <c r="AU1555" s="244" t="s">
        <v>83</v>
      </c>
      <c r="AY1555" s="19" t="s">
        <v>322</v>
      </c>
      <c r="BE1555" s="245">
        <f>IF(N1555="základní",J1555,0)</f>
        <v>0</v>
      </c>
      <c r="BF1555" s="245">
        <f>IF(N1555="snížená",J1555,0)</f>
        <v>0</v>
      </c>
      <c r="BG1555" s="245">
        <f>IF(N1555="zákl. přenesená",J1555,0)</f>
        <v>0</v>
      </c>
      <c r="BH1555" s="245">
        <f>IF(N1555="sníž. přenesená",J1555,0)</f>
        <v>0</v>
      </c>
      <c r="BI1555" s="245">
        <f>IF(N1555="nulová",J1555,0)</f>
        <v>0</v>
      </c>
      <c r="BJ1555" s="19" t="s">
        <v>83</v>
      </c>
      <c r="BK1555" s="245">
        <f>ROUND(I1555*H1555,2)</f>
        <v>0</v>
      </c>
      <c r="BL1555" s="19" t="s">
        <v>418</v>
      </c>
      <c r="BM1555" s="244" t="s">
        <v>2179</v>
      </c>
    </row>
    <row r="1556" spans="1:47" s="2" customFormat="1" ht="12">
      <c r="A1556" s="40"/>
      <c r="B1556" s="41"/>
      <c r="C1556" s="42"/>
      <c r="D1556" s="246" t="s">
        <v>330</v>
      </c>
      <c r="E1556" s="42"/>
      <c r="F1556" s="247" t="s">
        <v>2178</v>
      </c>
      <c r="G1556" s="42"/>
      <c r="H1556" s="42"/>
      <c r="I1556" s="150"/>
      <c r="J1556" s="42"/>
      <c r="K1556" s="42"/>
      <c r="L1556" s="46"/>
      <c r="M1556" s="248"/>
      <c r="N1556" s="249"/>
      <c r="O1556" s="86"/>
      <c r="P1556" s="86"/>
      <c r="Q1556" s="86"/>
      <c r="R1556" s="86"/>
      <c r="S1556" s="86"/>
      <c r="T1556" s="87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T1556" s="19" t="s">
        <v>330</v>
      </c>
      <c r="AU1556" s="19" t="s">
        <v>83</v>
      </c>
    </row>
    <row r="1557" spans="1:47" s="2" customFormat="1" ht="12">
      <c r="A1557" s="40"/>
      <c r="B1557" s="41"/>
      <c r="C1557" s="42"/>
      <c r="D1557" s="246" t="s">
        <v>387</v>
      </c>
      <c r="E1557" s="42"/>
      <c r="F1557" s="282" t="s">
        <v>2171</v>
      </c>
      <c r="G1557" s="42"/>
      <c r="H1557" s="42"/>
      <c r="I1557" s="150"/>
      <c r="J1557" s="42"/>
      <c r="K1557" s="42"/>
      <c r="L1557" s="46"/>
      <c r="M1557" s="248"/>
      <c r="N1557" s="249"/>
      <c r="O1557" s="86"/>
      <c r="P1557" s="86"/>
      <c r="Q1557" s="86"/>
      <c r="R1557" s="86"/>
      <c r="S1557" s="86"/>
      <c r="T1557" s="87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T1557" s="19" t="s">
        <v>387</v>
      </c>
      <c r="AU1557" s="19" t="s">
        <v>83</v>
      </c>
    </row>
    <row r="1558" spans="1:65" s="2" customFormat="1" ht="21.75" customHeight="1">
      <c r="A1558" s="40"/>
      <c r="B1558" s="41"/>
      <c r="C1558" s="233" t="s">
        <v>2180</v>
      </c>
      <c r="D1558" s="233" t="s">
        <v>324</v>
      </c>
      <c r="E1558" s="234" t="s">
        <v>2181</v>
      </c>
      <c r="F1558" s="235" t="s">
        <v>2182</v>
      </c>
      <c r="G1558" s="236" t="s">
        <v>546</v>
      </c>
      <c r="H1558" s="237">
        <v>10</v>
      </c>
      <c r="I1558" s="238"/>
      <c r="J1558" s="239">
        <f>ROUND(I1558*H1558,2)</f>
        <v>0</v>
      </c>
      <c r="K1558" s="235" t="s">
        <v>327</v>
      </c>
      <c r="L1558" s="46"/>
      <c r="M1558" s="240" t="s">
        <v>19</v>
      </c>
      <c r="N1558" s="241" t="s">
        <v>42</v>
      </c>
      <c r="O1558" s="86"/>
      <c r="P1558" s="242">
        <f>O1558*H1558</f>
        <v>0</v>
      </c>
      <c r="Q1558" s="242">
        <v>0</v>
      </c>
      <c r="R1558" s="242">
        <f>Q1558*H1558</f>
        <v>0</v>
      </c>
      <c r="S1558" s="242">
        <v>0</v>
      </c>
      <c r="T1558" s="243">
        <f>S1558*H1558</f>
        <v>0</v>
      </c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R1558" s="244" t="s">
        <v>418</v>
      </c>
      <c r="AT1558" s="244" t="s">
        <v>324</v>
      </c>
      <c r="AU1558" s="244" t="s">
        <v>83</v>
      </c>
      <c r="AY1558" s="19" t="s">
        <v>322</v>
      </c>
      <c r="BE1558" s="245">
        <f>IF(N1558="základní",J1558,0)</f>
        <v>0</v>
      </c>
      <c r="BF1558" s="245">
        <f>IF(N1558="snížená",J1558,0)</f>
        <v>0</v>
      </c>
      <c r="BG1558" s="245">
        <f>IF(N1558="zákl. přenesená",J1558,0)</f>
        <v>0</v>
      </c>
      <c r="BH1558" s="245">
        <f>IF(N1558="sníž. přenesená",J1558,0)</f>
        <v>0</v>
      </c>
      <c r="BI1558" s="245">
        <f>IF(N1558="nulová",J1558,0)</f>
        <v>0</v>
      </c>
      <c r="BJ1558" s="19" t="s">
        <v>83</v>
      </c>
      <c r="BK1558" s="245">
        <f>ROUND(I1558*H1558,2)</f>
        <v>0</v>
      </c>
      <c r="BL1558" s="19" t="s">
        <v>418</v>
      </c>
      <c r="BM1558" s="244" t="s">
        <v>2183</v>
      </c>
    </row>
    <row r="1559" spans="1:47" s="2" customFormat="1" ht="12">
      <c r="A1559" s="40"/>
      <c r="B1559" s="41"/>
      <c r="C1559" s="42"/>
      <c r="D1559" s="246" t="s">
        <v>330</v>
      </c>
      <c r="E1559" s="42"/>
      <c r="F1559" s="247" t="s">
        <v>2184</v>
      </c>
      <c r="G1559" s="42"/>
      <c r="H1559" s="42"/>
      <c r="I1559" s="150"/>
      <c r="J1559" s="42"/>
      <c r="K1559" s="42"/>
      <c r="L1559" s="46"/>
      <c r="M1559" s="248"/>
      <c r="N1559" s="249"/>
      <c r="O1559" s="86"/>
      <c r="P1559" s="86"/>
      <c r="Q1559" s="86"/>
      <c r="R1559" s="86"/>
      <c r="S1559" s="86"/>
      <c r="T1559" s="87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T1559" s="19" t="s">
        <v>330</v>
      </c>
      <c r="AU1559" s="19" t="s">
        <v>83</v>
      </c>
    </row>
    <row r="1560" spans="1:65" s="2" customFormat="1" ht="16.5" customHeight="1">
      <c r="A1560" s="40"/>
      <c r="B1560" s="41"/>
      <c r="C1560" s="272" t="s">
        <v>2185</v>
      </c>
      <c r="D1560" s="272" t="s">
        <v>366</v>
      </c>
      <c r="E1560" s="273" t="s">
        <v>2186</v>
      </c>
      <c r="F1560" s="274" t="s">
        <v>2187</v>
      </c>
      <c r="G1560" s="275" t="s">
        <v>546</v>
      </c>
      <c r="H1560" s="276">
        <v>2</v>
      </c>
      <c r="I1560" s="277"/>
      <c r="J1560" s="278">
        <f>ROUND(I1560*H1560,2)</f>
        <v>0</v>
      </c>
      <c r="K1560" s="274" t="s">
        <v>532</v>
      </c>
      <c r="L1560" s="279"/>
      <c r="M1560" s="280" t="s">
        <v>19</v>
      </c>
      <c r="N1560" s="281" t="s">
        <v>42</v>
      </c>
      <c r="O1560" s="86"/>
      <c r="P1560" s="242">
        <f>O1560*H1560</f>
        <v>0</v>
      </c>
      <c r="Q1560" s="242">
        <v>0.00139</v>
      </c>
      <c r="R1560" s="242">
        <f>Q1560*H1560</f>
        <v>0.00278</v>
      </c>
      <c r="S1560" s="242">
        <v>0</v>
      </c>
      <c r="T1560" s="243">
        <f>S1560*H1560</f>
        <v>0</v>
      </c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R1560" s="244" t="s">
        <v>557</v>
      </c>
      <c r="AT1560" s="244" t="s">
        <v>366</v>
      </c>
      <c r="AU1560" s="244" t="s">
        <v>83</v>
      </c>
      <c r="AY1560" s="19" t="s">
        <v>322</v>
      </c>
      <c r="BE1560" s="245">
        <f>IF(N1560="základní",J1560,0)</f>
        <v>0</v>
      </c>
      <c r="BF1560" s="245">
        <f>IF(N1560="snížená",J1560,0)</f>
        <v>0</v>
      </c>
      <c r="BG1560" s="245">
        <f>IF(N1560="zákl. přenesená",J1560,0)</f>
        <v>0</v>
      </c>
      <c r="BH1560" s="245">
        <f>IF(N1560="sníž. přenesená",J1560,0)</f>
        <v>0</v>
      </c>
      <c r="BI1560" s="245">
        <f>IF(N1560="nulová",J1560,0)</f>
        <v>0</v>
      </c>
      <c r="BJ1560" s="19" t="s">
        <v>83</v>
      </c>
      <c r="BK1560" s="245">
        <f>ROUND(I1560*H1560,2)</f>
        <v>0</v>
      </c>
      <c r="BL1560" s="19" t="s">
        <v>418</v>
      </c>
      <c r="BM1560" s="244" t="s">
        <v>2188</v>
      </c>
    </row>
    <row r="1561" spans="1:47" s="2" customFormat="1" ht="12">
      <c r="A1561" s="40"/>
      <c r="B1561" s="41"/>
      <c r="C1561" s="42"/>
      <c r="D1561" s="246" t="s">
        <v>330</v>
      </c>
      <c r="E1561" s="42"/>
      <c r="F1561" s="247" t="s">
        <v>2187</v>
      </c>
      <c r="G1561" s="42"/>
      <c r="H1561" s="42"/>
      <c r="I1561" s="150"/>
      <c r="J1561" s="42"/>
      <c r="K1561" s="42"/>
      <c r="L1561" s="46"/>
      <c r="M1561" s="248"/>
      <c r="N1561" s="249"/>
      <c r="O1561" s="86"/>
      <c r="P1561" s="86"/>
      <c r="Q1561" s="86"/>
      <c r="R1561" s="86"/>
      <c r="S1561" s="86"/>
      <c r="T1561" s="87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T1561" s="19" t="s">
        <v>330</v>
      </c>
      <c r="AU1561" s="19" t="s">
        <v>83</v>
      </c>
    </row>
    <row r="1562" spans="1:51" s="13" customFormat="1" ht="12">
      <c r="A1562" s="13"/>
      <c r="B1562" s="250"/>
      <c r="C1562" s="251"/>
      <c r="D1562" s="246" t="s">
        <v>332</v>
      </c>
      <c r="E1562" s="252" t="s">
        <v>19</v>
      </c>
      <c r="F1562" s="253" t="s">
        <v>2189</v>
      </c>
      <c r="G1562" s="251"/>
      <c r="H1562" s="254">
        <v>2</v>
      </c>
      <c r="I1562" s="255"/>
      <c r="J1562" s="251"/>
      <c r="K1562" s="251"/>
      <c r="L1562" s="256"/>
      <c r="M1562" s="257"/>
      <c r="N1562" s="258"/>
      <c r="O1562" s="258"/>
      <c r="P1562" s="258"/>
      <c r="Q1562" s="258"/>
      <c r="R1562" s="258"/>
      <c r="S1562" s="258"/>
      <c r="T1562" s="259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60" t="s">
        <v>332</v>
      </c>
      <c r="AU1562" s="260" t="s">
        <v>83</v>
      </c>
      <c r="AV1562" s="13" t="s">
        <v>83</v>
      </c>
      <c r="AW1562" s="13" t="s">
        <v>32</v>
      </c>
      <c r="AX1562" s="13" t="s">
        <v>77</v>
      </c>
      <c r="AY1562" s="260" t="s">
        <v>322</v>
      </c>
    </row>
    <row r="1563" spans="1:65" s="2" customFormat="1" ht="16.5" customHeight="1">
      <c r="A1563" s="40"/>
      <c r="B1563" s="41"/>
      <c r="C1563" s="272" t="s">
        <v>2190</v>
      </c>
      <c r="D1563" s="272" t="s">
        <v>366</v>
      </c>
      <c r="E1563" s="273" t="s">
        <v>2191</v>
      </c>
      <c r="F1563" s="274" t="s">
        <v>2192</v>
      </c>
      <c r="G1563" s="275" t="s">
        <v>546</v>
      </c>
      <c r="H1563" s="276">
        <v>8</v>
      </c>
      <c r="I1563" s="277"/>
      <c r="J1563" s="278">
        <f>ROUND(I1563*H1563,2)</f>
        <v>0</v>
      </c>
      <c r="K1563" s="274" t="s">
        <v>327</v>
      </c>
      <c r="L1563" s="279"/>
      <c r="M1563" s="280" t="s">
        <v>19</v>
      </c>
      <c r="N1563" s="281" t="s">
        <v>42</v>
      </c>
      <c r="O1563" s="86"/>
      <c r="P1563" s="242">
        <f>O1563*H1563</f>
        <v>0</v>
      </c>
      <c r="Q1563" s="242">
        <v>0.00208</v>
      </c>
      <c r="R1563" s="242">
        <f>Q1563*H1563</f>
        <v>0.01664</v>
      </c>
      <c r="S1563" s="242">
        <v>0</v>
      </c>
      <c r="T1563" s="243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44" t="s">
        <v>557</v>
      </c>
      <c r="AT1563" s="244" t="s">
        <v>366</v>
      </c>
      <c r="AU1563" s="244" t="s">
        <v>83</v>
      </c>
      <c r="AY1563" s="19" t="s">
        <v>322</v>
      </c>
      <c r="BE1563" s="245">
        <f>IF(N1563="základní",J1563,0)</f>
        <v>0</v>
      </c>
      <c r="BF1563" s="245">
        <f>IF(N1563="snížená",J1563,0)</f>
        <v>0</v>
      </c>
      <c r="BG1563" s="245">
        <f>IF(N1563="zákl. přenesená",J1563,0)</f>
        <v>0</v>
      </c>
      <c r="BH1563" s="245">
        <f>IF(N1563="sníž. přenesená",J1563,0)</f>
        <v>0</v>
      </c>
      <c r="BI1563" s="245">
        <f>IF(N1563="nulová",J1563,0)</f>
        <v>0</v>
      </c>
      <c r="BJ1563" s="19" t="s">
        <v>83</v>
      </c>
      <c r="BK1563" s="245">
        <f>ROUND(I1563*H1563,2)</f>
        <v>0</v>
      </c>
      <c r="BL1563" s="19" t="s">
        <v>418</v>
      </c>
      <c r="BM1563" s="244" t="s">
        <v>2193</v>
      </c>
    </row>
    <row r="1564" spans="1:47" s="2" customFormat="1" ht="12">
      <c r="A1564" s="40"/>
      <c r="B1564" s="41"/>
      <c r="C1564" s="42"/>
      <c r="D1564" s="246" t="s">
        <v>330</v>
      </c>
      <c r="E1564" s="42"/>
      <c r="F1564" s="247" t="s">
        <v>2192</v>
      </c>
      <c r="G1564" s="42"/>
      <c r="H1564" s="42"/>
      <c r="I1564" s="150"/>
      <c r="J1564" s="42"/>
      <c r="K1564" s="42"/>
      <c r="L1564" s="46"/>
      <c r="M1564" s="248"/>
      <c r="N1564" s="249"/>
      <c r="O1564" s="86"/>
      <c r="P1564" s="86"/>
      <c r="Q1564" s="86"/>
      <c r="R1564" s="86"/>
      <c r="S1564" s="86"/>
      <c r="T1564" s="87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T1564" s="19" t="s">
        <v>330</v>
      </c>
      <c r="AU1564" s="19" t="s">
        <v>83</v>
      </c>
    </row>
    <row r="1565" spans="1:51" s="13" customFormat="1" ht="12">
      <c r="A1565" s="13"/>
      <c r="B1565" s="250"/>
      <c r="C1565" s="251"/>
      <c r="D1565" s="246" t="s">
        <v>332</v>
      </c>
      <c r="E1565" s="252" t="s">
        <v>19</v>
      </c>
      <c r="F1565" s="253" t="s">
        <v>2194</v>
      </c>
      <c r="G1565" s="251"/>
      <c r="H1565" s="254">
        <v>8</v>
      </c>
      <c r="I1565" s="255"/>
      <c r="J1565" s="251"/>
      <c r="K1565" s="251"/>
      <c r="L1565" s="256"/>
      <c r="M1565" s="257"/>
      <c r="N1565" s="258"/>
      <c r="O1565" s="258"/>
      <c r="P1565" s="258"/>
      <c r="Q1565" s="258"/>
      <c r="R1565" s="258"/>
      <c r="S1565" s="258"/>
      <c r="T1565" s="259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60" t="s">
        <v>332</v>
      </c>
      <c r="AU1565" s="260" t="s">
        <v>83</v>
      </c>
      <c r="AV1565" s="13" t="s">
        <v>83</v>
      </c>
      <c r="AW1565" s="13" t="s">
        <v>32</v>
      </c>
      <c r="AX1565" s="13" t="s">
        <v>77</v>
      </c>
      <c r="AY1565" s="260" t="s">
        <v>322</v>
      </c>
    </row>
    <row r="1566" spans="1:65" s="2" customFormat="1" ht="33" customHeight="1">
      <c r="A1566" s="40"/>
      <c r="B1566" s="41"/>
      <c r="C1566" s="233" t="s">
        <v>2195</v>
      </c>
      <c r="D1566" s="233" t="s">
        <v>324</v>
      </c>
      <c r="E1566" s="234" t="s">
        <v>2196</v>
      </c>
      <c r="F1566" s="235" t="s">
        <v>2197</v>
      </c>
      <c r="G1566" s="236" t="s">
        <v>750</v>
      </c>
      <c r="H1566" s="237">
        <v>6</v>
      </c>
      <c r="I1566" s="238"/>
      <c r="J1566" s="239">
        <f>ROUND(I1566*H1566,2)</f>
        <v>0</v>
      </c>
      <c r="K1566" s="235" t="s">
        <v>532</v>
      </c>
      <c r="L1566" s="46"/>
      <c r="M1566" s="240" t="s">
        <v>19</v>
      </c>
      <c r="N1566" s="241" t="s">
        <v>42</v>
      </c>
      <c r="O1566" s="86"/>
      <c r="P1566" s="242">
        <f>O1566*H1566</f>
        <v>0</v>
      </c>
      <c r="Q1566" s="242">
        <v>0.0576</v>
      </c>
      <c r="R1566" s="242">
        <f>Q1566*H1566</f>
        <v>0.3456</v>
      </c>
      <c r="S1566" s="242">
        <v>0</v>
      </c>
      <c r="T1566" s="243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44" t="s">
        <v>418</v>
      </c>
      <c r="AT1566" s="244" t="s">
        <v>324</v>
      </c>
      <c r="AU1566" s="244" t="s">
        <v>83</v>
      </c>
      <c r="AY1566" s="19" t="s">
        <v>322</v>
      </c>
      <c r="BE1566" s="245">
        <f>IF(N1566="základní",J1566,0)</f>
        <v>0</v>
      </c>
      <c r="BF1566" s="245">
        <f>IF(N1566="snížená",J1566,0)</f>
        <v>0</v>
      </c>
      <c r="BG1566" s="245">
        <f>IF(N1566="zákl. přenesená",J1566,0)</f>
        <v>0</v>
      </c>
      <c r="BH1566" s="245">
        <f>IF(N1566="sníž. přenesená",J1566,0)</f>
        <v>0</v>
      </c>
      <c r="BI1566" s="245">
        <f>IF(N1566="nulová",J1566,0)</f>
        <v>0</v>
      </c>
      <c r="BJ1566" s="19" t="s">
        <v>83</v>
      </c>
      <c r="BK1566" s="245">
        <f>ROUND(I1566*H1566,2)</f>
        <v>0</v>
      </c>
      <c r="BL1566" s="19" t="s">
        <v>418</v>
      </c>
      <c r="BM1566" s="244" t="s">
        <v>2198</v>
      </c>
    </row>
    <row r="1567" spans="1:47" s="2" customFormat="1" ht="12">
      <c r="A1567" s="40"/>
      <c r="B1567" s="41"/>
      <c r="C1567" s="42"/>
      <c r="D1567" s="246" t="s">
        <v>330</v>
      </c>
      <c r="E1567" s="42"/>
      <c r="F1567" s="247" t="s">
        <v>2197</v>
      </c>
      <c r="G1567" s="42"/>
      <c r="H1567" s="42"/>
      <c r="I1567" s="150"/>
      <c r="J1567" s="42"/>
      <c r="K1567" s="42"/>
      <c r="L1567" s="46"/>
      <c r="M1567" s="248"/>
      <c r="N1567" s="249"/>
      <c r="O1567" s="86"/>
      <c r="P1567" s="86"/>
      <c r="Q1567" s="86"/>
      <c r="R1567" s="86"/>
      <c r="S1567" s="86"/>
      <c r="T1567" s="87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T1567" s="19" t="s">
        <v>330</v>
      </c>
      <c r="AU1567" s="19" t="s">
        <v>83</v>
      </c>
    </row>
    <row r="1568" spans="1:65" s="2" customFormat="1" ht="33" customHeight="1">
      <c r="A1568" s="40"/>
      <c r="B1568" s="41"/>
      <c r="C1568" s="233" t="s">
        <v>2199</v>
      </c>
      <c r="D1568" s="233" t="s">
        <v>324</v>
      </c>
      <c r="E1568" s="234" t="s">
        <v>2200</v>
      </c>
      <c r="F1568" s="235" t="s">
        <v>2201</v>
      </c>
      <c r="G1568" s="236" t="s">
        <v>750</v>
      </c>
      <c r="H1568" s="237">
        <v>1</v>
      </c>
      <c r="I1568" s="238"/>
      <c r="J1568" s="239">
        <f>ROUND(I1568*H1568,2)</f>
        <v>0</v>
      </c>
      <c r="K1568" s="235" t="s">
        <v>532</v>
      </c>
      <c r="L1568" s="46"/>
      <c r="M1568" s="240" t="s">
        <v>19</v>
      </c>
      <c r="N1568" s="241" t="s">
        <v>42</v>
      </c>
      <c r="O1568" s="86"/>
      <c r="P1568" s="242">
        <f>O1568*H1568</f>
        <v>0</v>
      </c>
      <c r="Q1568" s="242">
        <v>0.0576</v>
      </c>
      <c r="R1568" s="242">
        <f>Q1568*H1568</f>
        <v>0.0576</v>
      </c>
      <c r="S1568" s="242">
        <v>0</v>
      </c>
      <c r="T1568" s="243">
        <f>S1568*H1568</f>
        <v>0</v>
      </c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R1568" s="244" t="s">
        <v>418</v>
      </c>
      <c r="AT1568" s="244" t="s">
        <v>324</v>
      </c>
      <c r="AU1568" s="244" t="s">
        <v>83</v>
      </c>
      <c r="AY1568" s="19" t="s">
        <v>322</v>
      </c>
      <c r="BE1568" s="245">
        <f>IF(N1568="základní",J1568,0)</f>
        <v>0</v>
      </c>
      <c r="BF1568" s="245">
        <f>IF(N1568="snížená",J1568,0)</f>
        <v>0</v>
      </c>
      <c r="BG1568" s="245">
        <f>IF(N1568="zákl. přenesená",J1568,0)</f>
        <v>0</v>
      </c>
      <c r="BH1568" s="245">
        <f>IF(N1568="sníž. přenesená",J1568,0)</f>
        <v>0</v>
      </c>
      <c r="BI1568" s="245">
        <f>IF(N1568="nulová",J1568,0)</f>
        <v>0</v>
      </c>
      <c r="BJ1568" s="19" t="s">
        <v>83</v>
      </c>
      <c r="BK1568" s="245">
        <f>ROUND(I1568*H1568,2)</f>
        <v>0</v>
      </c>
      <c r="BL1568" s="19" t="s">
        <v>418</v>
      </c>
      <c r="BM1568" s="244" t="s">
        <v>2202</v>
      </c>
    </row>
    <row r="1569" spans="1:47" s="2" customFormat="1" ht="12">
      <c r="A1569" s="40"/>
      <c r="B1569" s="41"/>
      <c r="C1569" s="42"/>
      <c r="D1569" s="246" t="s">
        <v>330</v>
      </c>
      <c r="E1569" s="42"/>
      <c r="F1569" s="247" t="s">
        <v>2201</v>
      </c>
      <c r="G1569" s="42"/>
      <c r="H1569" s="42"/>
      <c r="I1569" s="150"/>
      <c r="J1569" s="42"/>
      <c r="K1569" s="42"/>
      <c r="L1569" s="46"/>
      <c r="M1569" s="248"/>
      <c r="N1569" s="249"/>
      <c r="O1569" s="86"/>
      <c r="P1569" s="86"/>
      <c r="Q1569" s="86"/>
      <c r="R1569" s="86"/>
      <c r="S1569" s="86"/>
      <c r="T1569" s="87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T1569" s="19" t="s">
        <v>330</v>
      </c>
      <c r="AU1569" s="19" t="s">
        <v>83</v>
      </c>
    </row>
    <row r="1570" spans="1:65" s="2" customFormat="1" ht="33" customHeight="1">
      <c r="A1570" s="40"/>
      <c r="B1570" s="41"/>
      <c r="C1570" s="233" t="s">
        <v>2203</v>
      </c>
      <c r="D1570" s="233" t="s">
        <v>324</v>
      </c>
      <c r="E1570" s="234" t="s">
        <v>2204</v>
      </c>
      <c r="F1570" s="235" t="s">
        <v>2205</v>
      </c>
      <c r="G1570" s="236" t="s">
        <v>750</v>
      </c>
      <c r="H1570" s="237">
        <v>2</v>
      </c>
      <c r="I1570" s="238"/>
      <c r="J1570" s="239">
        <f>ROUND(I1570*H1570,2)</f>
        <v>0</v>
      </c>
      <c r="K1570" s="235" t="s">
        <v>532</v>
      </c>
      <c r="L1570" s="46"/>
      <c r="M1570" s="240" t="s">
        <v>19</v>
      </c>
      <c r="N1570" s="241" t="s">
        <v>42</v>
      </c>
      <c r="O1570" s="86"/>
      <c r="P1570" s="242">
        <f>O1570*H1570</f>
        <v>0</v>
      </c>
      <c r="Q1570" s="242">
        <v>0.0576</v>
      </c>
      <c r="R1570" s="242">
        <f>Q1570*H1570</f>
        <v>0.1152</v>
      </c>
      <c r="S1570" s="242">
        <v>0</v>
      </c>
      <c r="T1570" s="243">
        <f>S1570*H1570</f>
        <v>0</v>
      </c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R1570" s="244" t="s">
        <v>418</v>
      </c>
      <c r="AT1570" s="244" t="s">
        <v>324</v>
      </c>
      <c r="AU1570" s="244" t="s">
        <v>83</v>
      </c>
      <c r="AY1570" s="19" t="s">
        <v>322</v>
      </c>
      <c r="BE1570" s="245">
        <f>IF(N1570="základní",J1570,0)</f>
        <v>0</v>
      </c>
      <c r="BF1570" s="245">
        <f>IF(N1570="snížená",J1570,0)</f>
        <v>0</v>
      </c>
      <c r="BG1570" s="245">
        <f>IF(N1570="zákl. přenesená",J1570,0)</f>
        <v>0</v>
      </c>
      <c r="BH1570" s="245">
        <f>IF(N1570="sníž. přenesená",J1570,0)</f>
        <v>0</v>
      </c>
      <c r="BI1570" s="245">
        <f>IF(N1570="nulová",J1570,0)</f>
        <v>0</v>
      </c>
      <c r="BJ1570" s="19" t="s">
        <v>83</v>
      </c>
      <c r="BK1570" s="245">
        <f>ROUND(I1570*H1570,2)</f>
        <v>0</v>
      </c>
      <c r="BL1570" s="19" t="s">
        <v>418</v>
      </c>
      <c r="BM1570" s="244" t="s">
        <v>2206</v>
      </c>
    </row>
    <row r="1571" spans="1:47" s="2" customFormat="1" ht="12">
      <c r="A1571" s="40"/>
      <c r="B1571" s="41"/>
      <c r="C1571" s="42"/>
      <c r="D1571" s="246" t="s">
        <v>330</v>
      </c>
      <c r="E1571" s="42"/>
      <c r="F1571" s="247" t="s">
        <v>2205</v>
      </c>
      <c r="G1571" s="42"/>
      <c r="H1571" s="42"/>
      <c r="I1571" s="150"/>
      <c r="J1571" s="42"/>
      <c r="K1571" s="42"/>
      <c r="L1571" s="46"/>
      <c r="M1571" s="248"/>
      <c r="N1571" s="249"/>
      <c r="O1571" s="86"/>
      <c r="P1571" s="86"/>
      <c r="Q1571" s="86"/>
      <c r="R1571" s="86"/>
      <c r="S1571" s="86"/>
      <c r="T1571" s="87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T1571" s="19" t="s">
        <v>330</v>
      </c>
      <c r="AU1571" s="19" t="s">
        <v>83</v>
      </c>
    </row>
    <row r="1572" spans="1:65" s="2" customFormat="1" ht="33" customHeight="1">
      <c r="A1572" s="40"/>
      <c r="B1572" s="41"/>
      <c r="C1572" s="233" t="s">
        <v>2207</v>
      </c>
      <c r="D1572" s="233" t="s">
        <v>324</v>
      </c>
      <c r="E1572" s="234" t="s">
        <v>2208</v>
      </c>
      <c r="F1572" s="235" t="s">
        <v>2209</v>
      </c>
      <c r="G1572" s="236" t="s">
        <v>750</v>
      </c>
      <c r="H1572" s="237">
        <v>1</v>
      </c>
      <c r="I1572" s="238"/>
      <c r="J1572" s="239">
        <f>ROUND(I1572*H1572,2)</f>
        <v>0</v>
      </c>
      <c r="K1572" s="235" t="s">
        <v>532</v>
      </c>
      <c r="L1572" s="46"/>
      <c r="M1572" s="240" t="s">
        <v>19</v>
      </c>
      <c r="N1572" s="241" t="s">
        <v>42</v>
      </c>
      <c r="O1572" s="86"/>
      <c r="P1572" s="242">
        <f>O1572*H1572</f>
        <v>0</v>
      </c>
      <c r="Q1572" s="242">
        <v>0.05</v>
      </c>
      <c r="R1572" s="242">
        <f>Q1572*H1572</f>
        <v>0.05</v>
      </c>
      <c r="S1572" s="242">
        <v>0</v>
      </c>
      <c r="T1572" s="243">
        <f>S1572*H1572</f>
        <v>0</v>
      </c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R1572" s="244" t="s">
        <v>418</v>
      </c>
      <c r="AT1572" s="244" t="s">
        <v>324</v>
      </c>
      <c r="AU1572" s="244" t="s">
        <v>83</v>
      </c>
      <c r="AY1572" s="19" t="s">
        <v>322</v>
      </c>
      <c r="BE1572" s="245">
        <f>IF(N1572="základní",J1572,0)</f>
        <v>0</v>
      </c>
      <c r="BF1572" s="245">
        <f>IF(N1572="snížená",J1572,0)</f>
        <v>0</v>
      </c>
      <c r="BG1572" s="245">
        <f>IF(N1572="zákl. přenesená",J1572,0)</f>
        <v>0</v>
      </c>
      <c r="BH1572" s="245">
        <f>IF(N1572="sníž. přenesená",J1572,0)</f>
        <v>0</v>
      </c>
      <c r="BI1572" s="245">
        <f>IF(N1572="nulová",J1572,0)</f>
        <v>0</v>
      </c>
      <c r="BJ1572" s="19" t="s">
        <v>83</v>
      </c>
      <c r="BK1572" s="245">
        <f>ROUND(I1572*H1572,2)</f>
        <v>0</v>
      </c>
      <c r="BL1572" s="19" t="s">
        <v>418</v>
      </c>
      <c r="BM1572" s="244" t="s">
        <v>2210</v>
      </c>
    </row>
    <row r="1573" spans="1:47" s="2" customFormat="1" ht="12">
      <c r="A1573" s="40"/>
      <c r="B1573" s="41"/>
      <c r="C1573" s="42"/>
      <c r="D1573" s="246" t="s">
        <v>330</v>
      </c>
      <c r="E1573" s="42"/>
      <c r="F1573" s="247" t="s">
        <v>2209</v>
      </c>
      <c r="G1573" s="42"/>
      <c r="H1573" s="42"/>
      <c r="I1573" s="150"/>
      <c r="J1573" s="42"/>
      <c r="K1573" s="42"/>
      <c r="L1573" s="46"/>
      <c r="M1573" s="248"/>
      <c r="N1573" s="249"/>
      <c r="O1573" s="86"/>
      <c r="P1573" s="86"/>
      <c r="Q1573" s="86"/>
      <c r="R1573" s="86"/>
      <c r="S1573" s="86"/>
      <c r="T1573" s="87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T1573" s="19" t="s">
        <v>330</v>
      </c>
      <c r="AU1573" s="19" t="s">
        <v>83</v>
      </c>
    </row>
    <row r="1574" spans="1:65" s="2" customFormat="1" ht="33" customHeight="1">
      <c r="A1574" s="40"/>
      <c r="B1574" s="41"/>
      <c r="C1574" s="233" t="s">
        <v>2211</v>
      </c>
      <c r="D1574" s="233" t="s">
        <v>324</v>
      </c>
      <c r="E1574" s="234" t="s">
        <v>2212</v>
      </c>
      <c r="F1574" s="235" t="s">
        <v>2213</v>
      </c>
      <c r="G1574" s="236" t="s">
        <v>750</v>
      </c>
      <c r="H1574" s="237">
        <v>1</v>
      </c>
      <c r="I1574" s="238"/>
      <c r="J1574" s="239">
        <f>ROUND(I1574*H1574,2)</f>
        <v>0</v>
      </c>
      <c r="K1574" s="235" t="s">
        <v>532</v>
      </c>
      <c r="L1574" s="46"/>
      <c r="M1574" s="240" t="s">
        <v>19</v>
      </c>
      <c r="N1574" s="241" t="s">
        <v>42</v>
      </c>
      <c r="O1574" s="86"/>
      <c r="P1574" s="242">
        <f>O1574*H1574</f>
        <v>0</v>
      </c>
      <c r="Q1574" s="242">
        <v>0.05</v>
      </c>
      <c r="R1574" s="242">
        <f>Q1574*H1574</f>
        <v>0.05</v>
      </c>
      <c r="S1574" s="242">
        <v>0</v>
      </c>
      <c r="T1574" s="243">
        <f>S1574*H1574</f>
        <v>0</v>
      </c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R1574" s="244" t="s">
        <v>418</v>
      </c>
      <c r="AT1574" s="244" t="s">
        <v>324</v>
      </c>
      <c r="AU1574" s="244" t="s">
        <v>83</v>
      </c>
      <c r="AY1574" s="19" t="s">
        <v>322</v>
      </c>
      <c r="BE1574" s="245">
        <f>IF(N1574="základní",J1574,0)</f>
        <v>0</v>
      </c>
      <c r="BF1574" s="245">
        <f>IF(N1574="snížená",J1574,0)</f>
        <v>0</v>
      </c>
      <c r="BG1574" s="245">
        <f>IF(N1574="zákl. přenesená",J1574,0)</f>
        <v>0</v>
      </c>
      <c r="BH1574" s="245">
        <f>IF(N1574="sníž. přenesená",J1574,0)</f>
        <v>0</v>
      </c>
      <c r="BI1574" s="245">
        <f>IF(N1574="nulová",J1574,0)</f>
        <v>0</v>
      </c>
      <c r="BJ1574" s="19" t="s">
        <v>83</v>
      </c>
      <c r="BK1574" s="245">
        <f>ROUND(I1574*H1574,2)</f>
        <v>0</v>
      </c>
      <c r="BL1574" s="19" t="s">
        <v>418</v>
      </c>
      <c r="BM1574" s="244" t="s">
        <v>2214</v>
      </c>
    </row>
    <row r="1575" spans="1:47" s="2" customFormat="1" ht="12">
      <c r="A1575" s="40"/>
      <c r="B1575" s="41"/>
      <c r="C1575" s="42"/>
      <c r="D1575" s="246" t="s">
        <v>330</v>
      </c>
      <c r="E1575" s="42"/>
      <c r="F1575" s="247" t="s">
        <v>2213</v>
      </c>
      <c r="G1575" s="42"/>
      <c r="H1575" s="42"/>
      <c r="I1575" s="150"/>
      <c r="J1575" s="42"/>
      <c r="K1575" s="42"/>
      <c r="L1575" s="46"/>
      <c r="M1575" s="248"/>
      <c r="N1575" s="249"/>
      <c r="O1575" s="86"/>
      <c r="P1575" s="86"/>
      <c r="Q1575" s="86"/>
      <c r="R1575" s="86"/>
      <c r="S1575" s="86"/>
      <c r="T1575" s="87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T1575" s="19" t="s">
        <v>330</v>
      </c>
      <c r="AU1575" s="19" t="s">
        <v>83</v>
      </c>
    </row>
    <row r="1576" spans="1:65" s="2" customFormat="1" ht="21.75" customHeight="1">
      <c r="A1576" s="40"/>
      <c r="B1576" s="41"/>
      <c r="C1576" s="233" t="s">
        <v>2215</v>
      </c>
      <c r="D1576" s="233" t="s">
        <v>324</v>
      </c>
      <c r="E1576" s="234" t="s">
        <v>2216</v>
      </c>
      <c r="F1576" s="235" t="s">
        <v>2217</v>
      </c>
      <c r="G1576" s="236" t="s">
        <v>750</v>
      </c>
      <c r="H1576" s="237">
        <v>1</v>
      </c>
      <c r="I1576" s="238"/>
      <c r="J1576" s="239">
        <f>ROUND(I1576*H1576,2)</f>
        <v>0</v>
      </c>
      <c r="K1576" s="235" t="s">
        <v>532</v>
      </c>
      <c r="L1576" s="46"/>
      <c r="M1576" s="240" t="s">
        <v>19</v>
      </c>
      <c r="N1576" s="241" t="s">
        <v>42</v>
      </c>
      <c r="O1576" s="86"/>
      <c r="P1576" s="242">
        <f>O1576*H1576</f>
        <v>0</v>
      </c>
      <c r="Q1576" s="242">
        <v>0.012</v>
      </c>
      <c r="R1576" s="242">
        <f>Q1576*H1576</f>
        <v>0.012</v>
      </c>
      <c r="S1576" s="242">
        <v>0</v>
      </c>
      <c r="T1576" s="243">
        <f>S1576*H1576</f>
        <v>0</v>
      </c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R1576" s="244" t="s">
        <v>418</v>
      </c>
      <c r="AT1576" s="244" t="s">
        <v>324</v>
      </c>
      <c r="AU1576" s="244" t="s">
        <v>83</v>
      </c>
      <c r="AY1576" s="19" t="s">
        <v>322</v>
      </c>
      <c r="BE1576" s="245">
        <f>IF(N1576="základní",J1576,0)</f>
        <v>0</v>
      </c>
      <c r="BF1576" s="245">
        <f>IF(N1576="snížená",J1576,0)</f>
        <v>0</v>
      </c>
      <c r="BG1576" s="245">
        <f>IF(N1576="zákl. přenesená",J1576,0)</f>
        <v>0</v>
      </c>
      <c r="BH1576" s="245">
        <f>IF(N1576="sníž. přenesená",J1576,0)</f>
        <v>0</v>
      </c>
      <c r="BI1576" s="245">
        <f>IF(N1576="nulová",J1576,0)</f>
        <v>0</v>
      </c>
      <c r="BJ1576" s="19" t="s">
        <v>83</v>
      </c>
      <c r="BK1576" s="245">
        <f>ROUND(I1576*H1576,2)</f>
        <v>0</v>
      </c>
      <c r="BL1576" s="19" t="s">
        <v>418</v>
      </c>
      <c r="BM1576" s="244" t="s">
        <v>2218</v>
      </c>
    </row>
    <row r="1577" spans="1:47" s="2" customFormat="1" ht="12">
      <c r="A1577" s="40"/>
      <c r="B1577" s="41"/>
      <c r="C1577" s="42"/>
      <c r="D1577" s="246" t="s">
        <v>330</v>
      </c>
      <c r="E1577" s="42"/>
      <c r="F1577" s="247" t="s">
        <v>2217</v>
      </c>
      <c r="G1577" s="42"/>
      <c r="H1577" s="42"/>
      <c r="I1577" s="150"/>
      <c r="J1577" s="42"/>
      <c r="K1577" s="42"/>
      <c r="L1577" s="46"/>
      <c r="M1577" s="248"/>
      <c r="N1577" s="249"/>
      <c r="O1577" s="86"/>
      <c r="P1577" s="86"/>
      <c r="Q1577" s="86"/>
      <c r="R1577" s="86"/>
      <c r="S1577" s="86"/>
      <c r="T1577" s="87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T1577" s="19" t="s">
        <v>330</v>
      </c>
      <c r="AU1577" s="19" t="s">
        <v>83</v>
      </c>
    </row>
    <row r="1578" spans="1:65" s="2" customFormat="1" ht="21.75" customHeight="1">
      <c r="A1578" s="40"/>
      <c r="B1578" s="41"/>
      <c r="C1578" s="233" t="s">
        <v>2219</v>
      </c>
      <c r="D1578" s="233" t="s">
        <v>324</v>
      </c>
      <c r="E1578" s="234" t="s">
        <v>2220</v>
      </c>
      <c r="F1578" s="235" t="s">
        <v>2221</v>
      </c>
      <c r="G1578" s="236" t="s">
        <v>750</v>
      </c>
      <c r="H1578" s="237">
        <v>1</v>
      </c>
      <c r="I1578" s="238"/>
      <c r="J1578" s="239">
        <f>ROUND(I1578*H1578,2)</f>
        <v>0</v>
      </c>
      <c r="K1578" s="235" t="s">
        <v>532</v>
      </c>
      <c r="L1578" s="46"/>
      <c r="M1578" s="240" t="s">
        <v>19</v>
      </c>
      <c r="N1578" s="241" t="s">
        <v>42</v>
      </c>
      <c r="O1578" s="86"/>
      <c r="P1578" s="242">
        <f>O1578*H1578</f>
        <v>0</v>
      </c>
      <c r="Q1578" s="242">
        <v>0.014</v>
      </c>
      <c r="R1578" s="242">
        <f>Q1578*H1578</f>
        <v>0.014</v>
      </c>
      <c r="S1578" s="242">
        <v>0</v>
      </c>
      <c r="T1578" s="243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44" t="s">
        <v>418</v>
      </c>
      <c r="AT1578" s="244" t="s">
        <v>324</v>
      </c>
      <c r="AU1578" s="244" t="s">
        <v>83</v>
      </c>
      <c r="AY1578" s="19" t="s">
        <v>322</v>
      </c>
      <c r="BE1578" s="245">
        <f>IF(N1578="základní",J1578,0)</f>
        <v>0</v>
      </c>
      <c r="BF1578" s="245">
        <f>IF(N1578="snížená",J1578,0)</f>
        <v>0</v>
      </c>
      <c r="BG1578" s="245">
        <f>IF(N1578="zákl. přenesená",J1578,0)</f>
        <v>0</v>
      </c>
      <c r="BH1578" s="245">
        <f>IF(N1578="sníž. přenesená",J1578,0)</f>
        <v>0</v>
      </c>
      <c r="BI1578" s="245">
        <f>IF(N1578="nulová",J1578,0)</f>
        <v>0</v>
      </c>
      <c r="BJ1578" s="19" t="s">
        <v>83</v>
      </c>
      <c r="BK1578" s="245">
        <f>ROUND(I1578*H1578,2)</f>
        <v>0</v>
      </c>
      <c r="BL1578" s="19" t="s">
        <v>418</v>
      </c>
      <c r="BM1578" s="244" t="s">
        <v>2222</v>
      </c>
    </row>
    <row r="1579" spans="1:47" s="2" customFormat="1" ht="12">
      <c r="A1579" s="40"/>
      <c r="B1579" s="41"/>
      <c r="C1579" s="42"/>
      <c r="D1579" s="246" t="s">
        <v>330</v>
      </c>
      <c r="E1579" s="42"/>
      <c r="F1579" s="247" t="s">
        <v>2221</v>
      </c>
      <c r="G1579" s="42"/>
      <c r="H1579" s="42"/>
      <c r="I1579" s="150"/>
      <c r="J1579" s="42"/>
      <c r="K1579" s="42"/>
      <c r="L1579" s="46"/>
      <c r="M1579" s="248"/>
      <c r="N1579" s="249"/>
      <c r="O1579" s="86"/>
      <c r="P1579" s="86"/>
      <c r="Q1579" s="86"/>
      <c r="R1579" s="86"/>
      <c r="S1579" s="86"/>
      <c r="T1579" s="87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T1579" s="19" t="s">
        <v>330</v>
      </c>
      <c r="AU1579" s="19" t="s">
        <v>83</v>
      </c>
    </row>
    <row r="1580" spans="1:65" s="2" customFormat="1" ht="21.75" customHeight="1">
      <c r="A1580" s="40"/>
      <c r="B1580" s="41"/>
      <c r="C1580" s="233" t="s">
        <v>2223</v>
      </c>
      <c r="D1580" s="233" t="s">
        <v>324</v>
      </c>
      <c r="E1580" s="234" t="s">
        <v>2224</v>
      </c>
      <c r="F1580" s="235" t="s">
        <v>2225</v>
      </c>
      <c r="G1580" s="236" t="s">
        <v>750</v>
      </c>
      <c r="H1580" s="237">
        <v>2</v>
      </c>
      <c r="I1580" s="238"/>
      <c r="J1580" s="239">
        <f>ROUND(I1580*H1580,2)</f>
        <v>0</v>
      </c>
      <c r="K1580" s="235" t="s">
        <v>532</v>
      </c>
      <c r="L1580" s="46"/>
      <c r="M1580" s="240" t="s">
        <v>19</v>
      </c>
      <c r="N1580" s="241" t="s">
        <v>42</v>
      </c>
      <c r="O1580" s="86"/>
      <c r="P1580" s="242">
        <f>O1580*H1580</f>
        <v>0</v>
      </c>
      <c r="Q1580" s="242">
        <v>0.016</v>
      </c>
      <c r="R1580" s="242">
        <f>Q1580*H1580</f>
        <v>0.032</v>
      </c>
      <c r="S1580" s="242">
        <v>0</v>
      </c>
      <c r="T1580" s="243">
        <f>S1580*H1580</f>
        <v>0</v>
      </c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R1580" s="244" t="s">
        <v>418</v>
      </c>
      <c r="AT1580" s="244" t="s">
        <v>324</v>
      </c>
      <c r="AU1580" s="244" t="s">
        <v>83</v>
      </c>
      <c r="AY1580" s="19" t="s">
        <v>322</v>
      </c>
      <c r="BE1580" s="245">
        <f>IF(N1580="základní",J1580,0)</f>
        <v>0</v>
      </c>
      <c r="BF1580" s="245">
        <f>IF(N1580="snížená",J1580,0)</f>
        <v>0</v>
      </c>
      <c r="BG1580" s="245">
        <f>IF(N1580="zákl. přenesená",J1580,0)</f>
        <v>0</v>
      </c>
      <c r="BH1580" s="245">
        <f>IF(N1580="sníž. přenesená",J1580,0)</f>
        <v>0</v>
      </c>
      <c r="BI1580" s="245">
        <f>IF(N1580="nulová",J1580,0)</f>
        <v>0</v>
      </c>
      <c r="BJ1580" s="19" t="s">
        <v>83</v>
      </c>
      <c r="BK1580" s="245">
        <f>ROUND(I1580*H1580,2)</f>
        <v>0</v>
      </c>
      <c r="BL1580" s="19" t="s">
        <v>418</v>
      </c>
      <c r="BM1580" s="244" t="s">
        <v>2226</v>
      </c>
    </row>
    <row r="1581" spans="1:47" s="2" customFormat="1" ht="12">
      <c r="A1581" s="40"/>
      <c r="B1581" s="41"/>
      <c r="C1581" s="42"/>
      <c r="D1581" s="246" t="s">
        <v>330</v>
      </c>
      <c r="E1581" s="42"/>
      <c r="F1581" s="247" t="s">
        <v>2225</v>
      </c>
      <c r="G1581" s="42"/>
      <c r="H1581" s="42"/>
      <c r="I1581" s="150"/>
      <c r="J1581" s="42"/>
      <c r="K1581" s="42"/>
      <c r="L1581" s="46"/>
      <c r="M1581" s="248"/>
      <c r="N1581" s="249"/>
      <c r="O1581" s="86"/>
      <c r="P1581" s="86"/>
      <c r="Q1581" s="86"/>
      <c r="R1581" s="86"/>
      <c r="S1581" s="86"/>
      <c r="T1581" s="87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T1581" s="19" t="s">
        <v>330</v>
      </c>
      <c r="AU1581" s="19" t="s">
        <v>83</v>
      </c>
    </row>
    <row r="1582" spans="1:65" s="2" customFormat="1" ht="21.75" customHeight="1">
      <c r="A1582" s="40"/>
      <c r="B1582" s="41"/>
      <c r="C1582" s="233" t="s">
        <v>2227</v>
      </c>
      <c r="D1582" s="233" t="s">
        <v>324</v>
      </c>
      <c r="E1582" s="234" t="s">
        <v>2228</v>
      </c>
      <c r="F1582" s="235" t="s">
        <v>2229</v>
      </c>
      <c r="G1582" s="236" t="s">
        <v>750</v>
      </c>
      <c r="H1582" s="237">
        <v>1</v>
      </c>
      <c r="I1582" s="238"/>
      <c r="J1582" s="239">
        <f>ROUND(I1582*H1582,2)</f>
        <v>0</v>
      </c>
      <c r="K1582" s="235" t="s">
        <v>532</v>
      </c>
      <c r="L1582" s="46"/>
      <c r="M1582" s="240" t="s">
        <v>19</v>
      </c>
      <c r="N1582" s="241" t="s">
        <v>42</v>
      </c>
      <c r="O1582" s="86"/>
      <c r="P1582" s="242">
        <f>O1582*H1582</f>
        <v>0</v>
      </c>
      <c r="Q1582" s="242">
        <v>0.014</v>
      </c>
      <c r="R1582" s="242">
        <f>Q1582*H1582</f>
        <v>0.014</v>
      </c>
      <c r="S1582" s="242">
        <v>0</v>
      </c>
      <c r="T1582" s="243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44" t="s">
        <v>418</v>
      </c>
      <c r="AT1582" s="244" t="s">
        <v>324</v>
      </c>
      <c r="AU1582" s="244" t="s">
        <v>83</v>
      </c>
      <c r="AY1582" s="19" t="s">
        <v>322</v>
      </c>
      <c r="BE1582" s="245">
        <f>IF(N1582="základní",J1582,0)</f>
        <v>0</v>
      </c>
      <c r="BF1582" s="245">
        <f>IF(N1582="snížená",J1582,0)</f>
        <v>0</v>
      </c>
      <c r="BG1582" s="245">
        <f>IF(N1582="zákl. přenesená",J1582,0)</f>
        <v>0</v>
      </c>
      <c r="BH1582" s="245">
        <f>IF(N1582="sníž. přenesená",J1582,0)</f>
        <v>0</v>
      </c>
      <c r="BI1582" s="245">
        <f>IF(N1582="nulová",J1582,0)</f>
        <v>0</v>
      </c>
      <c r="BJ1582" s="19" t="s">
        <v>83</v>
      </c>
      <c r="BK1582" s="245">
        <f>ROUND(I1582*H1582,2)</f>
        <v>0</v>
      </c>
      <c r="BL1582" s="19" t="s">
        <v>418</v>
      </c>
      <c r="BM1582" s="244" t="s">
        <v>2230</v>
      </c>
    </row>
    <row r="1583" spans="1:47" s="2" customFormat="1" ht="12">
      <c r="A1583" s="40"/>
      <c r="B1583" s="41"/>
      <c r="C1583" s="42"/>
      <c r="D1583" s="246" t="s">
        <v>330</v>
      </c>
      <c r="E1583" s="42"/>
      <c r="F1583" s="247" t="s">
        <v>2229</v>
      </c>
      <c r="G1583" s="42"/>
      <c r="H1583" s="42"/>
      <c r="I1583" s="150"/>
      <c r="J1583" s="42"/>
      <c r="K1583" s="42"/>
      <c r="L1583" s="46"/>
      <c r="M1583" s="248"/>
      <c r="N1583" s="249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330</v>
      </c>
      <c r="AU1583" s="19" t="s">
        <v>83</v>
      </c>
    </row>
    <row r="1584" spans="1:65" s="2" customFormat="1" ht="21.75" customHeight="1">
      <c r="A1584" s="40"/>
      <c r="B1584" s="41"/>
      <c r="C1584" s="233" t="s">
        <v>2231</v>
      </c>
      <c r="D1584" s="233" t="s">
        <v>324</v>
      </c>
      <c r="E1584" s="234" t="s">
        <v>2232</v>
      </c>
      <c r="F1584" s="235" t="s">
        <v>2233</v>
      </c>
      <c r="G1584" s="236" t="s">
        <v>750</v>
      </c>
      <c r="H1584" s="237">
        <v>8</v>
      </c>
      <c r="I1584" s="238"/>
      <c r="J1584" s="239">
        <f>ROUND(I1584*H1584,2)</f>
        <v>0</v>
      </c>
      <c r="K1584" s="235" t="s">
        <v>532</v>
      </c>
      <c r="L1584" s="46"/>
      <c r="M1584" s="240" t="s">
        <v>19</v>
      </c>
      <c r="N1584" s="241" t="s">
        <v>42</v>
      </c>
      <c r="O1584" s="86"/>
      <c r="P1584" s="242">
        <f>O1584*H1584</f>
        <v>0</v>
      </c>
      <c r="Q1584" s="242">
        <v>0.021</v>
      </c>
      <c r="R1584" s="242">
        <f>Q1584*H1584</f>
        <v>0.168</v>
      </c>
      <c r="S1584" s="242">
        <v>0</v>
      </c>
      <c r="T1584" s="243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44" t="s">
        <v>418</v>
      </c>
      <c r="AT1584" s="244" t="s">
        <v>324</v>
      </c>
      <c r="AU1584" s="244" t="s">
        <v>83</v>
      </c>
      <c r="AY1584" s="19" t="s">
        <v>322</v>
      </c>
      <c r="BE1584" s="245">
        <f>IF(N1584="základní",J1584,0)</f>
        <v>0</v>
      </c>
      <c r="BF1584" s="245">
        <f>IF(N1584="snížená",J1584,0)</f>
        <v>0</v>
      </c>
      <c r="BG1584" s="245">
        <f>IF(N1584="zákl. přenesená",J1584,0)</f>
        <v>0</v>
      </c>
      <c r="BH1584" s="245">
        <f>IF(N1584="sníž. přenesená",J1584,0)</f>
        <v>0</v>
      </c>
      <c r="BI1584" s="245">
        <f>IF(N1584="nulová",J1584,0)</f>
        <v>0</v>
      </c>
      <c r="BJ1584" s="19" t="s">
        <v>83</v>
      </c>
      <c r="BK1584" s="245">
        <f>ROUND(I1584*H1584,2)</f>
        <v>0</v>
      </c>
      <c r="BL1584" s="19" t="s">
        <v>418</v>
      </c>
      <c r="BM1584" s="244" t="s">
        <v>2234</v>
      </c>
    </row>
    <row r="1585" spans="1:47" s="2" customFormat="1" ht="12">
      <c r="A1585" s="40"/>
      <c r="B1585" s="41"/>
      <c r="C1585" s="42"/>
      <c r="D1585" s="246" t="s">
        <v>330</v>
      </c>
      <c r="E1585" s="42"/>
      <c r="F1585" s="247" t="s">
        <v>2233</v>
      </c>
      <c r="G1585" s="42"/>
      <c r="H1585" s="42"/>
      <c r="I1585" s="150"/>
      <c r="J1585" s="42"/>
      <c r="K1585" s="42"/>
      <c r="L1585" s="46"/>
      <c r="M1585" s="248"/>
      <c r="N1585" s="249"/>
      <c r="O1585" s="86"/>
      <c r="P1585" s="86"/>
      <c r="Q1585" s="86"/>
      <c r="R1585" s="86"/>
      <c r="S1585" s="86"/>
      <c r="T1585" s="87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T1585" s="19" t="s">
        <v>330</v>
      </c>
      <c r="AU1585" s="19" t="s">
        <v>83</v>
      </c>
    </row>
    <row r="1586" spans="1:65" s="2" customFormat="1" ht="21.75" customHeight="1">
      <c r="A1586" s="40"/>
      <c r="B1586" s="41"/>
      <c r="C1586" s="233" t="s">
        <v>2235</v>
      </c>
      <c r="D1586" s="233" t="s">
        <v>324</v>
      </c>
      <c r="E1586" s="234" t="s">
        <v>2236</v>
      </c>
      <c r="F1586" s="235" t="s">
        <v>2237</v>
      </c>
      <c r="G1586" s="236" t="s">
        <v>750</v>
      </c>
      <c r="H1586" s="237">
        <v>1</v>
      </c>
      <c r="I1586" s="238"/>
      <c r="J1586" s="239">
        <f>ROUND(I1586*H1586,2)</f>
        <v>0</v>
      </c>
      <c r="K1586" s="235" t="s">
        <v>532</v>
      </c>
      <c r="L1586" s="46"/>
      <c r="M1586" s="240" t="s">
        <v>19</v>
      </c>
      <c r="N1586" s="241" t="s">
        <v>42</v>
      </c>
      <c r="O1586" s="86"/>
      <c r="P1586" s="242">
        <f>O1586*H1586</f>
        <v>0</v>
      </c>
      <c r="Q1586" s="242">
        <v>0.014</v>
      </c>
      <c r="R1586" s="242">
        <f>Q1586*H1586</f>
        <v>0.014</v>
      </c>
      <c r="S1586" s="242">
        <v>0</v>
      </c>
      <c r="T1586" s="243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44" t="s">
        <v>418</v>
      </c>
      <c r="AT1586" s="244" t="s">
        <v>324</v>
      </c>
      <c r="AU1586" s="244" t="s">
        <v>83</v>
      </c>
      <c r="AY1586" s="19" t="s">
        <v>322</v>
      </c>
      <c r="BE1586" s="245">
        <f>IF(N1586="základní",J1586,0)</f>
        <v>0</v>
      </c>
      <c r="BF1586" s="245">
        <f>IF(N1586="snížená",J1586,0)</f>
        <v>0</v>
      </c>
      <c r="BG1586" s="245">
        <f>IF(N1586="zákl. přenesená",J1586,0)</f>
        <v>0</v>
      </c>
      <c r="BH1586" s="245">
        <f>IF(N1586="sníž. přenesená",J1586,0)</f>
        <v>0</v>
      </c>
      <c r="BI1586" s="245">
        <f>IF(N1586="nulová",J1586,0)</f>
        <v>0</v>
      </c>
      <c r="BJ1586" s="19" t="s">
        <v>83</v>
      </c>
      <c r="BK1586" s="245">
        <f>ROUND(I1586*H1586,2)</f>
        <v>0</v>
      </c>
      <c r="BL1586" s="19" t="s">
        <v>418</v>
      </c>
      <c r="BM1586" s="244" t="s">
        <v>2238</v>
      </c>
    </row>
    <row r="1587" spans="1:47" s="2" customFormat="1" ht="12">
      <c r="A1587" s="40"/>
      <c r="B1587" s="41"/>
      <c r="C1587" s="42"/>
      <c r="D1587" s="246" t="s">
        <v>330</v>
      </c>
      <c r="E1587" s="42"/>
      <c r="F1587" s="247" t="s">
        <v>2237</v>
      </c>
      <c r="G1587" s="42"/>
      <c r="H1587" s="42"/>
      <c r="I1587" s="150"/>
      <c r="J1587" s="42"/>
      <c r="K1587" s="42"/>
      <c r="L1587" s="46"/>
      <c r="M1587" s="248"/>
      <c r="N1587" s="249"/>
      <c r="O1587" s="86"/>
      <c r="P1587" s="86"/>
      <c r="Q1587" s="86"/>
      <c r="R1587" s="86"/>
      <c r="S1587" s="86"/>
      <c r="T1587" s="87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T1587" s="19" t="s">
        <v>330</v>
      </c>
      <c r="AU1587" s="19" t="s">
        <v>83</v>
      </c>
    </row>
    <row r="1588" spans="1:65" s="2" customFormat="1" ht="33" customHeight="1">
      <c r="A1588" s="40"/>
      <c r="B1588" s="41"/>
      <c r="C1588" s="233" t="s">
        <v>2239</v>
      </c>
      <c r="D1588" s="233" t="s">
        <v>324</v>
      </c>
      <c r="E1588" s="234" t="s">
        <v>2240</v>
      </c>
      <c r="F1588" s="235" t="s">
        <v>2241</v>
      </c>
      <c r="G1588" s="236" t="s">
        <v>750</v>
      </c>
      <c r="H1588" s="237">
        <v>7</v>
      </c>
      <c r="I1588" s="238"/>
      <c r="J1588" s="239">
        <f>ROUND(I1588*H1588,2)</f>
        <v>0</v>
      </c>
      <c r="K1588" s="235" t="s">
        <v>532</v>
      </c>
      <c r="L1588" s="46"/>
      <c r="M1588" s="240" t="s">
        <v>19</v>
      </c>
      <c r="N1588" s="241" t="s">
        <v>42</v>
      </c>
      <c r="O1588" s="86"/>
      <c r="P1588" s="242">
        <f>O1588*H1588</f>
        <v>0</v>
      </c>
      <c r="Q1588" s="242">
        <v>0.024</v>
      </c>
      <c r="R1588" s="242">
        <f>Q1588*H1588</f>
        <v>0.168</v>
      </c>
      <c r="S1588" s="242">
        <v>0</v>
      </c>
      <c r="T1588" s="243">
        <f>S1588*H1588</f>
        <v>0</v>
      </c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R1588" s="244" t="s">
        <v>418</v>
      </c>
      <c r="AT1588" s="244" t="s">
        <v>324</v>
      </c>
      <c r="AU1588" s="244" t="s">
        <v>83</v>
      </c>
      <c r="AY1588" s="19" t="s">
        <v>322</v>
      </c>
      <c r="BE1588" s="245">
        <f>IF(N1588="základní",J1588,0)</f>
        <v>0</v>
      </c>
      <c r="BF1588" s="245">
        <f>IF(N1588="snížená",J1588,0)</f>
        <v>0</v>
      </c>
      <c r="BG1588" s="245">
        <f>IF(N1588="zákl. přenesená",J1588,0)</f>
        <v>0</v>
      </c>
      <c r="BH1588" s="245">
        <f>IF(N1588="sníž. přenesená",J1588,0)</f>
        <v>0</v>
      </c>
      <c r="BI1588" s="245">
        <f>IF(N1588="nulová",J1588,0)</f>
        <v>0</v>
      </c>
      <c r="BJ1588" s="19" t="s">
        <v>83</v>
      </c>
      <c r="BK1588" s="245">
        <f>ROUND(I1588*H1588,2)</f>
        <v>0</v>
      </c>
      <c r="BL1588" s="19" t="s">
        <v>418</v>
      </c>
      <c r="BM1588" s="244" t="s">
        <v>2242</v>
      </c>
    </row>
    <row r="1589" spans="1:47" s="2" customFormat="1" ht="12">
      <c r="A1589" s="40"/>
      <c r="B1589" s="41"/>
      <c r="C1589" s="42"/>
      <c r="D1589" s="246" t="s">
        <v>330</v>
      </c>
      <c r="E1589" s="42"/>
      <c r="F1589" s="247" t="s">
        <v>2241</v>
      </c>
      <c r="G1589" s="42"/>
      <c r="H1589" s="42"/>
      <c r="I1589" s="150"/>
      <c r="J1589" s="42"/>
      <c r="K1589" s="42"/>
      <c r="L1589" s="46"/>
      <c r="M1589" s="248"/>
      <c r="N1589" s="249"/>
      <c r="O1589" s="86"/>
      <c r="P1589" s="86"/>
      <c r="Q1589" s="86"/>
      <c r="R1589" s="86"/>
      <c r="S1589" s="86"/>
      <c r="T1589" s="87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T1589" s="19" t="s">
        <v>330</v>
      </c>
      <c r="AU1589" s="19" t="s">
        <v>83</v>
      </c>
    </row>
    <row r="1590" spans="1:65" s="2" customFormat="1" ht="33" customHeight="1">
      <c r="A1590" s="40"/>
      <c r="B1590" s="41"/>
      <c r="C1590" s="233" t="s">
        <v>2243</v>
      </c>
      <c r="D1590" s="233" t="s">
        <v>324</v>
      </c>
      <c r="E1590" s="234" t="s">
        <v>2244</v>
      </c>
      <c r="F1590" s="235" t="s">
        <v>2245</v>
      </c>
      <c r="G1590" s="236" t="s">
        <v>750</v>
      </c>
      <c r="H1590" s="237">
        <v>1</v>
      </c>
      <c r="I1590" s="238"/>
      <c r="J1590" s="239">
        <f>ROUND(I1590*H1590,2)</f>
        <v>0</v>
      </c>
      <c r="K1590" s="235" t="s">
        <v>532</v>
      </c>
      <c r="L1590" s="46"/>
      <c r="M1590" s="240" t="s">
        <v>19</v>
      </c>
      <c r="N1590" s="241" t="s">
        <v>42</v>
      </c>
      <c r="O1590" s="86"/>
      <c r="P1590" s="242">
        <f>O1590*H1590</f>
        <v>0</v>
      </c>
      <c r="Q1590" s="242">
        <v>0.024</v>
      </c>
      <c r="R1590" s="242">
        <f>Q1590*H1590</f>
        <v>0.024</v>
      </c>
      <c r="S1590" s="242">
        <v>0</v>
      </c>
      <c r="T1590" s="243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44" t="s">
        <v>418</v>
      </c>
      <c r="AT1590" s="244" t="s">
        <v>324</v>
      </c>
      <c r="AU1590" s="244" t="s">
        <v>83</v>
      </c>
      <c r="AY1590" s="19" t="s">
        <v>322</v>
      </c>
      <c r="BE1590" s="245">
        <f>IF(N1590="základní",J1590,0)</f>
        <v>0</v>
      </c>
      <c r="BF1590" s="245">
        <f>IF(N1590="snížená",J1590,0)</f>
        <v>0</v>
      </c>
      <c r="BG1590" s="245">
        <f>IF(N1590="zákl. přenesená",J1590,0)</f>
        <v>0</v>
      </c>
      <c r="BH1590" s="245">
        <f>IF(N1590="sníž. přenesená",J1590,0)</f>
        <v>0</v>
      </c>
      <c r="BI1590" s="245">
        <f>IF(N1590="nulová",J1590,0)</f>
        <v>0</v>
      </c>
      <c r="BJ1590" s="19" t="s">
        <v>83</v>
      </c>
      <c r="BK1590" s="245">
        <f>ROUND(I1590*H1590,2)</f>
        <v>0</v>
      </c>
      <c r="BL1590" s="19" t="s">
        <v>418</v>
      </c>
      <c r="BM1590" s="244" t="s">
        <v>2246</v>
      </c>
    </row>
    <row r="1591" spans="1:47" s="2" customFormat="1" ht="12">
      <c r="A1591" s="40"/>
      <c r="B1591" s="41"/>
      <c r="C1591" s="42"/>
      <c r="D1591" s="246" t="s">
        <v>330</v>
      </c>
      <c r="E1591" s="42"/>
      <c r="F1591" s="247" t="s">
        <v>2245</v>
      </c>
      <c r="G1591" s="42"/>
      <c r="H1591" s="42"/>
      <c r="I1591" s="150"/>
      <c r="J1591" s="42"/>
      <c r="K1591" s="42"/>
      <c r="L1591" s="46"/>
      <c r="M1591" s="248"/>
      <c r="N1591" s="249"/>
      <c r="O1591" s="86"/>
      <c r="P1591" s="86"/>
      <c r="Q1591" s="86"/>
      <c r="R1591" s="86"/>
      <c r="S1591" s="86"/>
      <c r="T1591" s="87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T1591" s="19" t="s">
        <v>330</v>
      </c>
      <c r="AU1591" s="19" t="s">
        <v>83</v>
      </c>
    </row>
    <row r="1592" spans="1:65" s="2" customFormat="1" ht="33" customHeight="1">
      <c r="A1592" s="40"/>
      <c r="B1592" s="41"/>
      <c r="C1592" s="233" t="s">
        <v>2247</v>
      </c>
      <c r="D1592" s="233" t="s">
        <v>324</v>
      </c>
      <c r="E1592" s="234" t="s">
        <v>2248</v>
      </c>
      <c r="F1592" s="235" t="s">
        <v>2249</v>
      </c>
      <c r="G1592" s="236" t="s">
        <v>750</v>
      </c>
      <c r="H1592" s="237">
        <v>2</v>
      </c>
      <c r="I1592" s="238"/>
      <c r="J1592" s="239">
        <f>ROUND(I1592*H1592,2)</f>
        <v>0</v>
      </c>
      <c r="K1592" s="235" t="s">
        <v>532</v>
      </c>
      <c r="L1592" s="46"/>
      <c r="M1592" s="240" t="s">
        <v>19</v>
      </c>
      <c r="N1592" s="241" t="s">
        <v>42</v>
      </c>
      <c r="O1592" s="86"/>
      <c r="P1592" s="242">
        <f>O1592*H1592</f>
        <v>0</v>
      </c>
      <c r="Q1592" s="242">
        <v>0.024</v>
      </c>
      <c r="R1592" s="242">
        <f>Q1592*H1592</f>
        <v>0.048</v>
      </c>
      <c r="S1592" s="242">
        <v>0</v>
      </c>
      <c r="T1592" s="243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44" t="s">
        <v>418</v>
      </c>
      <c r="AT1592" s="244" t="s">
        <v>324</v>
      </c>
      <c r="AU1592" s="244" t="s">
        <v>83</v>
      </c>
      <c r="AY1592" s="19" t="s">
        <v>322</v>
      </c>
      <c r="BE1592" s="245">
        <f>IF(N1592="základní",J1592,0)</f>
        <v>0</v>
      </c>
      <c r="BF1592" s="245">
        <f>IF(N1592="snížená",J1592,0)</f>
        <v>0</v>
      </c>
      <c r="BG1592" s="245">
        <f>IF(N1592="zákl. přenesená",J1592,0)</f>
        <v>0</v>
      </c>
      <c r="BH1592" s="245">
        <f>IF(N1592="sníž. přenesená",J1592,0)</f>
        <v>0</v>
      </c>
      <c r="BI1592" s="245">
        <f>IF(N1592="nulová",J1592,0)</f>
        <v>0</v>
      </c>
      <c r="BJ1592" s="19" t="s">
        <v>83</v>
      </c>
      <c r="BK1592" s="245">
        <f>ROUND(I1592*H1592,2)</f>
        <v>0</v>
      </c>
      <c r="BL1592" s="19" t="s">
        <v>418</v>
      </c>
      <c r="BM1592" s="244" t="s">
        <v>2250</v>
      </c>
    </row>
    <row r="1593" spans="1:47" s="2" customFormat="1" ht="12">
      <c r="A1593" s="40"/>
      <c r="B1593" s="41"/>
      <c r="C1593" s="42"/>
      <c r="D1593" s="246" t="s">
        <v>330</v>
      </c>
      <c r="E1593" s="42"/>
      <c r="F1593" s="247" t="s">
        <v>2249</v>
      </c>
      <c r="G1593" s="42"/>
      <c r="H1593" s="42"/>
      <c r="I1593" s="150"/>
      <c r="J1593" s="42"/>
      <c r="K1593" s="42"/>
      <c r="L1593" s="46"/>
      <c r="M1593" s="248"/>
      <c r="N1593" s="249"/>
      <c r="O1593" s="86"/>
      <c r="P1593" s="86"/>
      <c r="Q1593" s="86"/>
      <c r="R1593" s="86"/>
      <c r="S1593" s="86"/>
      <c r="T1593" s="87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T1593" s="19" t="s">
        <v>330</v>
      </c>
      <c r="AU1593" s="19" t="s">
        <v>83</v>
      </c>
    </row>
    <row r="1594" spans="1:65" s="2" customFormat="1" ht="21.75" customHeight="1">
      <c r="A1594" s="40"/>
      <c r="B1594" s="41"/>
      <c r="C1594" s="233" t="s">
        <v>2251</v>
      </c>
      <c r="D1594" s="233" t="s">
        <v>324</v>
      </c>
      <c r="E1594" s="234" t="s">
        <v>2252</v>
      </c>
      <c r="F1594" s="235" t="s">
        <v>2253</v>
      </c>
      <c r="G1594" s="236" t="s">
        <v>750</v>
      </c>
      <c r="H1594" s="237">
        <v>1</v>
      </c>
      <c r="I1594" s="238"/>
      <c r="J1594" s="239">
        <f>ROUND(I1594*H1594,2)</f>
        <v>0</v>
      </c>
      <c r="K1594" s="235" t="s">
        <v>532</v>
      </c>
      <c r="L1594" s="46"/>
      <c r="M1594" s="240" t="s">
        <v>19</v>
      </c>
      <c r="N1594" s="241" t="s">
        <v>42</v>
      </c>
      <c r="O1594" s="86"/>
      <c r="P1594" s="242">
        <f>O1594*H1594</f>
        <v>0</v>
      </c>
      <c r="Q1594" s="242">
        <v>0.018</v>
      </c>
      <c r="R1594" s="242">
        <f>Q1594*H1594</f>
        <v>0.018</v>
      </c>
      <c r="S1594" s="242">
        <v>0</v>
      </c>
      <c r="T1594" s="243">
        <f>S1594*H1594</f>
        <v>0</v>
      </c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R1594" s="244" t="s">
        <v>418</v>
      </c>
      <c r="AT1594" s="244" t="s">
        <v>324</v>
      </c>
      <c r="AU1594" s="244" t="s">
        <v>83</v>
      </c>
      <c r="AY1594" s="19" t="s">
        <v>322</v>
      </c>
      <c r="BE1594" s="245">
        <f>IF(N1594="základní",J1594,0)</f>
        <v>0</v>
      </c>
      <c r="BF1594" s="245">
        <f>IF(N1594="snížená",J1594,0)</f>
        <v>0</v>
      </c>
      <c r="BG1594" s="245">
        <f>IF(N1594="zákl. přenesená",J1594,0)</f>
        <v>0</v>
      </c>
      <c r="BH1594" s="245">
        <f>IF(N1594="sníž. přenesená",J1594,0)</f>
        <v>0</v>
      </c>
      <c r="BI1594" s="245">
        <f>IF(N1594="nulová",J1594,0)</f>
        <v>0</v>
      </c>
      <c r="BJ1594" s="19" t="s">
        <v>83</v>
      </c>
      <c r="BK1594" s="245">
        <f>ROUND(I1594*H1594,2)</f>
        <v>0</v>
      </c>
      <c r="BL1594" s="19" t="s">
        <v>418</v>
      </c>
      <c r="BM1594" s="244" t="s">
        <v>2254</v>
      </c>
    </row>
    <row r="1595" spans="1:47" s="2" customFormat="1" ht="12">
      <c r="A1595" s="40"/>
      <c r="B1595" s="41"/>
      <c r="C1595" s="42"/>
      <c r="D1595" s="246" t="s">
        <v>330</v>
      </c>
      <c r="E1595" s="42"/>
      <c r="F1595" s="247" t="s">
        <v>2253</v>
      </c>
      <c r="G1595" s="42"/>
      <c r="H1595" s="42"/>
      <c r="I1595" s="150"/>
      <c r="J1595" s="42"/>
      <c r="K1595" s="42"/>
      <c r="L1595" s="46"/>
      <c r="M1595" s="248"/>
      <c r="N1595" s="249"/>
      <c r="O1595" s="86"/>
      <c r="P1595" s="86"/>
      <c r="Q1595" s="86"/>
      <c r="R1595" s="86"/>
      <c r="S1595" s="86"/>
      <c r="T1595" s="87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T1595" s="19" t="s">
        <v>330</v>
      </c>
      <c r="AU1595" s="19" t="s">
        <v>83</v>
      </c>
    </row>
    <row r="1596" spans="1:65" s="2" customFormat="1" ht="33" customHeight="1">
      <c r="A1596" s="40"/>
      <c r="B1596" s="41"/>
      <c r="C1596" s="233" t="s">
        <v>2255</v>
      </c>
      <c r="D1596" s="233" t="s">
        <v>324</v>
      </c>
      <c r="E1596" s="234" t="s">
        <v>2256</v>
      </c>
      <c r="F1596" s="235" t="s">
        <v>2257</v>
      </c>
      <c r="G1596" s="236" t="s">
        <v>750</v>
      </c>
      <c r="H1596" s="237">
        <v>4</v>
      </c>
      <c r="I1596" s="238"/>
      <c r="J1596" s="239">
        <f>ROUND(I1596*H1596,2)</f>
        <v>0</v>
      </c>
      <c r="K1596" s="235" t="s">
        <v>532</v>
      </c>
      <c r="L1596" s="46"/>
      <c r="M1596" s="240" t="s">
        <v>19</v>
      </c>
      <c r="N1596" s="241" t="s">
        <v>42</v>
      </c>
      <c r="O1596" s="86"/>
      <c r="P1596" s="242">
        <f>O1596*H1596</f>
        <v>0</v>
      </c>
      <c r="Q1596" s="242">
        <v>0.025</v>
      </c>
      <c r="R1596" s="242">
        <f>Q1596*H1596</f>
        <v>0.1</v>
      </c>
      <c r="S1596" s="242">
        <v>0</v>
      </c>
      <c r="T1596" s="243">
        <f>S1596*H1596</f>
        <v>0</v>
      </c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R1596" s="244" t="s">
        <v>418</v>
      </c>
      <c r="AT1596" s="244" t="s">
        <v>324</v>
      </c>
      <c r="AU1596" s="244" t="s">
        <v>83</v>
      </c>
      <c r="AY1596" s="19" t="s">
        <v>322</v>
      </c>
      <c r="BE1596" s="245">
        <f>IF(N1596="základní",J1596,0)</f>
        <v>0</v>
      </c>
      <c r="BF1596" s="245">
        <f>IF(N1596="snížená",J1596,0)</f>
        <v>0</v>
      </c>
      <c r="BG1596" s="245">
        <f>IF(N1596="zákl. přenesená",J1596,0)</f>
        <v>0</v>
      </c>
      <c r="BH1596" s="245">
        <f>IF(N1596="sníž. přenesená",J1596,0)</f>
        <v>0</v>
      </c>
      <c r="BI1596" s="245">
        <f>IF(N1596="nulová",J1596,0)</f>
        <v>0</v>
      </c>
      <c r="BJ1596" s="19" t="s">
        <v>83</v>
      </c>
      <c r="BK1596" s="245">
        <f>ROUND(I1596*H1596,2)</f>
        <v>0</v>
      </c>
      <c r="BL1596" s="19" t="s">
        <v>418</v>
      </c>
      <c r="BM1596" s="244" t="s">
        <v>2258</v>
      </c>
    </row>
    <row r="1597" spans="1:47" s="2" customFormat="1" ht="12">
      <c r="A1597" s="40"/>
      <c r="B1597" s="41"/>
      <c r="C1597" s="42"/>
      <c r="D1597" s="246" t="s">
        <v>330</v>
      </c>
      <c r="E1597" s="42"/>
      <c r="F1597" s="247" t="s">
        <v>2257</v>
      </c>
      <c r="G1597" s="42"/>
      <c r="H1597" s="42"/>
      <c r="I1597" s="150"/>
      <c r="J1597" s="42"/>
      <c r="K1597" s="42"/>
      <c r="L1597" s="46"/>
      <c r="M1597" s="248"/>
      <c r="N1597" s="249"/>
      <c r="O1597" s="86"/>
      <c r="P1597" s="86"/>
      <c r="Q1597" s="86"/>
      <c r="R1597" s="86"/>
      <c r="S1597" s="86"/>
      <c r="T1597" s="87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T1597" s="19" t="s">
        <v>330</v>
      </c>
      <c r="AU1597" s="19" t="s">
        <v>83</v>
      </c>
    </row>
    <row r="1598" spans="1:65" s="2" customFormat="1" ht="21.75" customHeight="1">
      <c r="A1598" s="40"/>
      <c r="B1598" s="41"/>
      <c r="C1598" s="233" t="s">
        <v>2259</v>
      </c>
      <c r="D1598" s="233" t="s">
        <v>324</v>
      </c>
      <c r="E1598" s="234" t="s">
        <v>2260</v>
      </c>
      <c r="F1598" s="235" t="s">
        <v>2261</v>
      </c>
      <c r="G1598" s="236" t="s">
        <v>750</v>
      </c>
      <c r="H1598" s="237">
        <v>1</v>
      </c>
      <c r="I1598" s="238"/>
      <c r="J1598" s="239">
        <f>ROUND(I1598*H1598,2)</f>
        <v>0</v>
      </c>
      <c r="K1598" s="235" t="s">
        <v>532</v>
      </c>
      <c r="L1598" s="46"/>
      <c r="M1598" s="240" t="s">
        <v>19</v>
      </c>
      <c r="N1598" s="241" t="s">
        <v>42</v>
      </c>
      <c r="O1598" s="86"/>
      <c r="P1598" s="242">
        <f>O1598*H1598</f>
        <v>0</v>
      </c>
      <c r="Q1598" s="242">
        <v>0.24955</v>
      </c>
      <c r="R1598" s="242">
        <f>Q1598*H1598</f>
        <v>0.24955</v>
      </c>
      <c r="S1598" s="242">
        <v>0</v>
      </c>
      <c r="T1598" s="243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44" t="s">
        <v>418</v>
      </c>
      <c r="AT1598" s="244" t="s">
        <v>324</v>
      </c>
      <c r="AU1598" s="244" t="s">
        <v>83</v>
      </c>
      <c r="AY1598" s="19" t="s">
        <v>322</v>
      </c>
      <c r="BE1598" s="245">
        <f>IF(N1598="základní",J1598,0)</f>
        <v>0</v>
      </c>
      <c r="BF1598" s="245">
        <f>IF(N1598="snížená",J1598,0)</f>
        <v>0</v>
      </c>
      <c r="BG1598" s="245">
        <f>IF(N1598="zákl. přenesená",J1598,0)</f>
        <v>0</v>
      </c>
      <c r="BH1598" s="245">
        <f>IF(N1598="sníž. přenesená",J1598,0)</f>
        <v>0</v>
      </c>
      <c r="BI1598" s="245">
        <f>IF(N1598="nulová",J1598,0)</f>
        <v>0</v>
      </c>
      <c r="BJ1598" s="19" t="s">
        <v>83</v>
      </c>
      <c r="BK1598" s="245">
        <f>ROUND(I1598*H1598,2)</f>
        <v>0</v>
      </c>
      <c r="BL1598" s="19" t="s">
        <v>418</v>
      </c>
      <c r="BM1598" s="244" t="s">
        <v>2262</v>
      </c>
    </row>
    <row r="1599" spans="1:47" s="2" customFormat="1" ht="12">
      <c r="A1599" s="40"/>
      <c r="B1599" s="41"/>
      <c r="C1599" s="42"/>
      <c r="D1599" s="246" t="s">
        <v>330</v>
      </c>
      <c r="E1599" s="42"/>
      <c r="F1599" s="247" t="s">
        <v>2261</v>
      </c>
      <c r="G1599" s="42"/>
      <c r="H1599" s="42"/>
      <c r="I1599" s="150"/>
      <c r="J1599" s="42"/>
      <c r="K1599" s="42"/>
      <c r="L1599" s="46"/>
      <c r="M1599" s="248"/>
      <c r="N1599" s="249"/>
      <c r="O1599" s="86"/>
      <c r="P1599" s="86"/>
      <c r="Q1599" s="86"/>
      <c r="R1599" s="86"/>
      <c r="S1599" s="86"/>
      <c r="T1599" s="87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T1599" s="19" t="s">
        <v>330</v>
      </c>
      <c r="AU1599" s="19" t="s">
        <v>83</v>
      </c>
    </row>
    <row r="1600" spans="1:65" s="2" customFormat="1" ht="21.75" customHeight="1">
      <c r="A1600" s="40"/>
      <c r="B1600" s="41"/>
      <c r="C1600" s="233" t="s">
        <v>2263</v>
      </c>
      <c r="D1600" s="233" t="s">
        <v>324</v>
      </c>
      <c r="E1600" s="234" t="s">
        <v>2264</v>
      </c>
      <c r="F1600" s="235" t="s">
        <v>2265</v>
      </c>
      <c r="G1600" s="236" t="s">
        <v>750</v>
      </c>
      <c r="H1600" s="237">
        <v>1</v>
      </c>
      <c r="I1600" s="238"/>
      <c r="J1600" s="239">
        <f>ROUND(I1600*H1600,2)</f>
        <v>0</v>
      </c>
      <c r="K1600" s="235" t="s">
        <v>532</v>
      </c>
      <c r="L1600" s="46"/>
      <c r="M1600" s="240" t="s">
        <v>19</v>
      </c>
      <c r="N1600" s="241" t="s">
        <v>42</v>
      </c>
      <c r="O1600" s="86"/>
      <c r="P1600" s="242">
        <f>O1600*H1600</f>
        <v>0</v>
      </c>
      <c r="Q1600" s="242">
        <v>0.24955</v>
      </c>
      <c r="R1600" s="242">
        <f>Q1600*H1600</f>
        <v>0.24955</v>
      </c>
      <c r="S1600" s="242">
        <v>0</v>
      </c>
      <c r="T1600" s="243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44" t="s">
        <v>418</v>
      </c>
      <c r="AT1600" s="244" t="s">
        <v>324</v>
      </c>
      <c r="AU1600" s="244" t="s">
        <v>83</v>
      </c>
      <c r="AY1600" s="19" t="s">
        <v>322</v>
      </c>
      <c r="BE1600" s="245">
        <f>IF(N1600="základní",J1600,0)</f>
        <v>0</v>
      </c>
      <c r="BF1600" s="245">
        <f>IF(N1600="snížená",J1600,0)</f>
        <v>0</v>
      </c>
      <c r="BG1600" s="245">
        <f>IF(N1600="zákl. přenesená",J1600,0)</f>
        <v>0</v>
      </c>
      <c r="BH1600" s="245">
        <f>IF(N1600="sníž. přenesená",J1600,0)</f>
        <v>0</v>
      </c>
      <c r="BI1600" s="245">
        <f>IF(N1600="nulová",J1600,0)</f>
        <v>0</v>
      </c>
      <c r="BJ1600" s="19" t="s">
        <v>83</v>
      </c>
      <c r="BK1600" s="245">
        <f>ROUND(I1600*H1600,2)</f>
        <v>0</v>
      </c>
      <c r="BL1600" s="19" t="s">
        <v>418</v>
      </c>
      <c r="BM1600" s="244" t="s">
        <v>2266</v>
      </c>
    </row>
    <row r="1601" spans="1:47" s="2" customFormat="1" ht="12">
      <c r="A1601" s="40"/>
      <c r="B1601" s="41"/>
      <c r="C1601" s="42"/>
      <c r="D1601" s="246" t="s">
        <v>330</v>
      </c>
      <c r="E1601" s="42"/>
      <c r="F1601" s="247" t="s">
        <v>2265</v>
      </c>
      <c r="G1601" s="42"/>
      <c r="H1601" s="42"/>
      <c r="I1601" s="150"/>
      <c r="J1601" s="42"/>
      <c r="K1601" s="42"/>
      <c r="L1601" s="46"/>
      <c r="M1601" s="248"/>
      <c r="N1601" s="249"/>
      <c r="O1601" s="86"/>
      <c r="P1601" s="86"/>
      <c r="Q1601" s="86"/>
      <c r="R1601" s="86"/>
      <c r="S1601" s="86"/>
      <c r="T1601" s="87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T1601" s="19" t="s">
        <v>330</v>
      </c>
      <c r="AU1601" s="19" t="s">
        <v>83</v>
      </c>
    </row>
    <row r="1602" spans="1:65" s="2" customFormat="1" ht="21.75" customHeight="1">
      <c r="A1602" s="40"/>
      <c r="B1602" s="41"/>
      <c r="C1602" s="233" t="s">
        <v>2267</v>
      </c>
      <c r="D1602" s="233" t="s">
        <v>324</v>
      </c>
      <c r="E1602" s="234" t="s">
        <v>2268</v>
      </c>
      <c r="F1602" s="235" t="s">
        <v>2269</v>
      </c>
      <c r="G1602" s="236" t="s">
        <v>160</v>
      </c>
      <c r="H1602" s="237">
        <v>4.141</v>
      </c>
      <c r="I1602" s="238"/>
      <c r="J1602" s="239">
        <f>ROUND(I1602*H1602,2)</f>
        <v>0</v>
      </c>
      <c r="K1602" s="235" t="s">
        <v>327</v>
      </c>
      <c r="L1602" s="46"/>
      <c r="M1602" s="240" t="s">
        <v>19</v>
      </c>
      <c r="N1602" s="241" t="s">
        <v>42</v>
      </c>
      <c r="O1602" s="86"/>
      <c r="P1602" s="242">
        <f>O1602*H1602</f>
        <v>0</v>
      </c>
      <c r="Q1602" s="242">
        <v>0</v>
      </c>
      <c r="R1602" s="242">
        <f>Q1602*H1602</f>
        <v>0</v>
      </c>
      <c r="S1602" s="242">
        <v>0</v>
      </c>
      <c r="T1602" s="243">
        <f>S1602*H1602</f>
        <v>0</v>
      </c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R1602" s="244" t="s">
        <v>418</v>
      </c>
      <c r="AT1602" s="244" t="s">
        <v>324</v>
      </c>
      <c r="AU1602" s="244" t="s">
        <v>83</v>
      </c>
      <c r="AY1602" s="19" t="s">
        <v>322</v>
      </c>
      <c r="BE1602" s="245">
        <f>IF(N1602="základní",J1602,0)</f>
        <v>0</v>
      </c>
      <c r="BF1602" s="245">
        <f>IF(N1602="snížená",J1602,0)</f>
        <v>0</v>
      </c>
      <c r="BG1602" s="245">
        <f>IF(N1602="zákl. přenesená",J1602,0)</f>
        <v>0</v>
      </c>
      <c r="BH1602" s="245">
        <f>IF(N1602="sníž. přenesená",J1602,0)</f>
        <v>0</v>
      </c>
      <c r="BI1602" s="245">
        <f>IF(N1602="nulová",J1602,0)</f>
        <v>0</v>
      </c>
      <c r="BJ1602" s="19" t="s">
        <v>83</v>
      </c>
      <c r="BK1602" s="245">
        <f>ROUND(I1602*H1602,2)</f>
        <v>0</v>
      </c>
      <c r="BL1602" s="19" t="s">
        <v>418</v>
      </c>
      <c r="BM1602" s="244" t="s">
        <v>2270</v>
      </c>
    </row>
    <row r="1603" spans="1:47" s="2" customFormat="1" ht="12">
      <c r="A1603" s="40"/>
      <c r="B1603" s="41"/>
      <c r="C1603" s="42"/>
      <c r="D1603" s="246" t="s">
        <v>330</v>
      </c>
      <c r="E1603" s="42"/>
      <c r="F1603" s="247" t="s">
        <v>2271</v>
      </c>
      <c r="G1603" s="42"/>
      <c r="H1603" s="42"/>
      <c r="I1603" s="150"/>
      <c r="J1603" s="42"/>
      <c r="K1603" s="42"/>
      <c r="L1603" s="46"/>
      <c r="M1603" s="248"/>
      <c r="N1603" s="249"/>
      <c r="O1603" s="86"/>
      <c r="P1603" s="86"/>
      <c r="Q1603" s="86"/>
      <c r="R1603" s="86"/>
      <c r="S1603" s="86"/>
      <c r="T1603" s="87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T1603" s="19" t="s">
        <v>330</v>
      </c>
      <c r="AU1603" s="19" t="s">
        <v>83</v>
      </c>
    </row>
    <row r="1604" spans="1:65" s="2" customFormat="1" ht="21.75" customHeight="1">
      <c r="A1604" s="40"/>
      <c r="B1604" s="41"/>
      <c r="C1604" s="233" t="s">
        <v>2272</v>
      </c>
      <c r="D1604" s="233" t="s">
        <v>324</v>
      </c>
      <c r="E1604" s="234" t="s">
        <v>2273</v>
      </c>
      <c r="F1604" s="235" t="s">
        <v>2274</v>
      </c>
      <c r="G1604" s="236" t="s">
        <v>160</v>
      </c>
      <c r="H1604" s="237">
        <v>4.141</v>
      </c>
      <c r="I1604" s="238"/>
      <c r="J1604" s="239">
        <f>ROUND(I1604*H1604,2)</f>
        <v>0</v>
      </c>
      <c r="K1604" s="235" t="s">
        <v>327</v>
      </c>
      <c r="L1604" s="46"/>
      <c r="M1604" s="240" t="s">
        <v>19</v>
      </c>
      <c r="N1604" s="241" t="s">
        <v>42</v>
      </c>
      <c r="O1604" s="86"/>
      <c r="P1604" s="242">
        <f>O1604*H1604</f>
        <v>0</v>
      </c>
      <c r="Q1604" s="242">
        <v>0</v>
      </c>
      <c r="R1604" s="242">
        <f>Q1604*H1604</f>
        <v>0</v>
      </c>
      <c r="S1604" s="242">
        <v>0</v>
      </c>
      <c r="T1604" s="243">
        <f>S1604*H1604</f>
        <v>0</v>
      </c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R1604" s="244" t="s">
        <v>418</v>
      </c>
      <c r="AT1604" s="244" t="s">
        <v>324</v>
      </c>
      <c r="AU1604" s="244" t="s">
        <v>83</v>
      </c>
      <c r="AY1604" s="19" t="s">
        <v>322</v>
      </c>
      <c r="BE1604" s="245">
        <f>IF(N1604="základní",J1604,0)</f>
        <v>0</v>
      </c>
      <c r="BF1604" s="245">
        <f>IF(N1604="snížená",J1604,0)</f>
        <v>0</v>
      </c>
      <c r="BG1604" s="245">
        <f>IF(N1604="zákl. přenesená",J1604,0)</f>
        <v>0</v>
      </c>
      <c r="BH1604" s="245">
        <f>IF(N1604="sníž. přenesená",J1604,0)</f>
        <v>0</v>
      </c>
      <c r="BI1604" s="245">
        <f>IF(N1604="nulová",J1604,0)</f>
        <v>0</v>
      </c>
      <c r="BJ1604" s="19" t="s">
        <v>83</v>
      </c>
      <c r="BK1604" s="245">
        <f>ROUND(I1604*H1604,2)</f>
        <v>0</v>
      </c>
      <c r="BL1604" s="19" t="s">
        <v>418</v>
      </c>
      <c r="BM1604" s="244" t="s">
        <v>2275</v>
      </c>
    </row>
    <row r="1605" spans="1:47" s="2" customFormat="1" ht="12">
      <c r="A1605" s="40"/>
      <c r="B1605" s="41"/>
      <c r="C1605" s="42"/>
      <c r="D1605" s="246" t="s">
        <v>330</v>
      </c>
      <c r="E1605" s="42"/>
      <c r="F1605" s="247" t="s">
        <v>2276</v>
      </c>
      <c r="G1605" s="42"/>
      <c r="H1605" s="42"/>
      <c r="I1605" s="150"/>
      <c r="J1605" s="42"/>
      <c r="K1605" s="42"/>
      <c r="L1605" s="46"/>
      <c r="M1605" s="248"/>
      <c r="N1605" s="249"/>
      <c r="O1605" s="86"/>
      <c r="P1605" s="86"/>
      <c r="Q1605" s="86"/>
      <c r="R1605" s="86"/>
      <c r="S1605" s="86"/>
      <c r="T1605" s="87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T1605" s="19" t="s">
        <v>330</v>
      </c>
      <c r="AU1605" s="19" t="s">
        <v>83</v>
      </c>
    </row>
    <row r="1606" spans="1:63" s="12" customFormat="1" ht="22.8" customHeight="1">
      <c r="A1606" s="12"/>
      <c r="B1606" s="217"/>
      <c r="C1606" s="218"/>
      <c r="D1606" s="219" t="s">
        <v>69</v>
      </c>
      <c r="E1606" s="231" t="s">
        <v>2277</v>
      </c>
      <c r="F1606" s="231" t="s">
        <v>2278</v>
      </c>
      <c r="G1606" s="218"/>
      <c r="H1606" s="218"/>
      <c r="I1606" s="221"/>
      <c r="J1606" s="232">
        <f>BK1606</f>
        <v>0</v>
      </c>
      <c r="K1606" s="218"/>
      <c r="L1606" s="223"/>
      <c r="M1606" s="224"/>
      <c r="N1606" s="225"/>
      <c r="O1606" s="225"/>
      <c r="P1606" s="226">
        <f>SUM(P1607:P1639)</f>
        <v>0</v>
      </c>
      <c r="Q1606" s="225"/>
      <c r="R1606" s="226">
        <f>SUM(R1607:R1639)</f>
        <v>95.313105</v>
      </c>
      <c r="S1606" s="225"/>
      <c r="T1606" s="227">
        <f>SUM(T1607:T1639)</f>
        <v>0</v>
      </c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R1606" s="228" t="s">
        <v>83</v>
      </c>
      <c r="AT1606" s="229" t="s">
        <v>69</v>
      </c>
      <c r="AU1606" s="229" t="s">
        <v>77</v>
      </c>
      <c r="AY1606" s="228" t="s">
        <v>322</v>
      </c>
      <c r="BK1606" s="230">
        <f>SUM(BK1607:BK1639)</f>
        <v>0</v>
      </c>
    </row>
    <row r="1607" spans="1:65" s="2" customFormat="1" ht="33" customHeight="1">
      <c r="A1607" s="40"/>
      <c r="B1607" s="41"/>
      <c r="C1607" s="233" t="s">
        <v>2279</v>
      </c>
      <c r="D1607" s="233" t="s">
        <v>324</v>
      </c>
      <c r="E1607" s="234" t="s">
        <v>2280</v>
      </c>
      <c r="F1607" s="235" t="s">
        <v>2281</v>
      </c>
      <c r="G1607" s="236" t="s">
        <v>750</v>
      </c>
      <c r="H1607" s="237">
        <v>1</v>
      </c>
      <c r="I1607" s="238"/>
      <c r="J1607" s="239">
        <f>ROUND(I1607*H1607,2)</f>
        <v>0</v>
      </c>
      <c r="K1607" s="235" t="s">
        <v>532</v>
      </c>
      <c r="L1607" s="46"/>
      <c r="M1607" s="240" t="s">
        <v>19</v>
      </c>
      <c r="N1607" s="241" t="s">
        <v>42</v>
      </c>
      <c r="O1607" s="86"/>
      <c r="P1607" s="242">
        <f>O1607*H1607</f>
        <v>0</v>
      </c>
      <c r="Q1607" s="242">
        <v>0.14245</v>
      </c>
      <c r="R1607" s="242">
        <f>Q1607*H1607</f>
        <v>0.14245</v>
      </c>
      <c r="S1607" s="242">
        <v>0</v>
      </c>
      <c r="T1607" s="243">
        <f>S1607*H1607</f>
        <v>0</v>
      </c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R1607" s="244" t="s">
        <v>418</v>
      </c>
      <c r="AT1607" s="244" t="s">
        <v>324</v>
      </c>
      <c r="AU1607" s="244" t="s">
        <v>83</v>
      </c>
      <c r="AY1607" s="19" t="s">
        <v>322</v>
      </c>
      <c r="BE1607" s="245">
        <f>IF(N1607="základní",J1607,0)</f>
        <v>0</v>
      </c>
      <c r="BF1607" s="245">
        <f>IF(N1607="snížená",J1607,0)</f>
        <v>0</v>
      </c>
      <c r="BG1607" s="245">
        <f>IF(N1607="zákl. přenesená",J1607,0)</f>
        <v>0</v>
      </c>
      <c r="BH1607" s="245">
        <f>IF(N1607="sníž. přenesená",J1607,0)</f>
        <v>0</v>
      </c>
      <c r="BI1607" s="245">
        <f>IF(N1607="nulová",J1607,0)</f>
        <v>0</v>
      </c>
      <c r="BJ1607" s="19" t="s">
        <v>83</v>
      </c>
      <c r="BK1607" s="245">
        <f>ROUND(I1607*H1607,2)</f>
        <v>0</v>
      </c>
      <c r="BL1607" s="19" t="s">
        <v>418</v>
      </c>
      <c r="BM1607" s="244" t="s">
        <v>2282</v>
      </c>
    </row>
    <row r="1608" spans="1:47" s="2" customFormat="1" ht="12">
      <c r="A1608" s="40"/>
      <c r="B1608" s="41"/>
      <c r="C1608" s="42"/>
      <c r="D1608" s="246" t="s">
        <v>330</v>
      </c>
      <c r="E1608" s="42"/>
      <c r="F1608" s="247" t="s">
        <v>2281</v>
      </c>
      <c r="G1608" s="42"/>
      <c r="H1608" s="42"/>
      <c r="I1608" s="150"/>
      <c r="J1608" s="42"/>
      <c r="K1608" s="42"/>
      <c r="L1608" s="46"/>
      <c r="M1608" s="248"/>
      <c r="N1608" s="249"/>
      <c r="O1608" s="86"/>
      <c r="P1608" s="86"/>
      <c r="Q1608" s="86"/>
      <c r="R1608" s="86"/>
      <c r="S1608" s="86"/>
      <c r="T1608" s="87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T1608" s="19" t="s">
        <v>330</v>
      </c>
      <c r="AU1608" s="19" t="s">
        <v>83</v>
      </c>
    </row>
    <row r="1609" spans="1:65" s="2" customFormat="1" ht="21.75" customHeight="1">
      <c r="A1609" s="40"/>
      <c r="B1609" s="41"/>
      <c r="C1609" s="233" t="s">
        <v>2283</v>
      </c>
      <c r="D1609" s="233" t="s">
        <v>324</v>
      </c>
      <c r="E1609" s="234" t="s">
        <v>2284</v>
      </c>
      <c r="F1609" s="235" t="s">
        <v>2285</v>
      </c>
      <c r="G1609" s="236" t="s">
        <v>750</v>
      </c>
      <c r="H1609" s="237">
        <v>1</v>
      </c>
      <c r="I1609" s="238"/>
      <c r="J1609" s="239">
        <f>ROUND(I1609*H1609,2)</f>
        <v>0</v>
      </c>
      <c r="K1609" s="235" t="s">
        <v>532</v>
      </c>
      <c r="L1609" s="46"/>
      <c r="M1609" s="240" t="s">
        <v>19</v>
      </c>
      <c r="N1609" s="241" t="s">
        <v>42</v>
      </c>
      <c r="O1609" s="86"/>
      <c r="P1609" s="242">
        <f>O1609*H1609</f>
        <v>0</v>
      </c>
      <c r="Q1609" s="242">
        <v>0.0734</v>
      </c>
      <c r="R1609" s="242">
        <f>Q1609*H1609</f>
        <v>0.0734</v>
      </c>
      <c r="S1609" s="242">
        <v>0</v>
      </c>
      <c r="T1609" s="243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44" t="s">
        <v>418</v>
      </c>
      <c r="AT1609" s="244" t="s">
        <v>324</v>
      </c>
      <c r="AU1609" s="244" t="s">
        <v>83</v>
      </c>
      <c r="AY1609" s="19" t="s">
        <v>322</v>
      </c>
      <c r="BE1609" s="245">
        <f>IF(N1609="základní",J1609,0)</f>
        <v>0</v>
      </c>
      <c r="BF1609" s="245">
        <f>IF(N1609="snížená",J1609,0)</f>
        <v>0</v>
      </c>
      <c r="BG1609" s="245">
        <f>IF(N1609="zákl. přenesená",J1609,0)</f>
        <v>0</v>
      </c>
      <c r="BH1609" s="245">
        <f>IF(N1609="sníž. přenesená",J1609,0)</f>
        <v>0</v>
      </c>
      <c r="BI1609" s="245">
        <f>IF(N1609="nulová",J1609,0)</f>
        <v>0</v>
      </c>
      <c r="BJ1609" s="19" t="s">
        <v>83</v>
      </c>
      <c r="BK1609" s="245">
        <f>ROUND(I1609*H1609,2)</f>
        <v>0</v>
      </c>
      <c r="BL1609" s="19" t="s">
        <v>418</v>
      </c>
      <c r="BM1609" s="244" t="s">
        <v>2286</v>
      </c>
    </row>
    <row r="1610" spans="1:47" s="2" customFormat="1" ht="12">
      <c r="A1610" s="40"/>
      <c r="B1610" s="41"/>
      <c r="C1610" s="42"/>
      <c r="D1610" s="246" t="s">
        <v>330</v>
      </c>
      <c r="E1610" s="42"/>
      <c r="F1610" s="247" t="s">
        <v>2285</v>
      </c>
      <c r="G1610" s="42"/>
      <c r="H1610" s="42"/>
      <c r="I1610" s="150"/>
      <c r="J1610" s="42"/>
      <c r="K1610" s="42"/>
      <c r="L1610" s="46"/>
      <c r="M1610" s="248"/>
      <c r="N1610" s="249"/>
      <c r="O1610" s="86"/>
      <c r="P1610" s="86"/>
      <c r="Q1610" s="86"/>
      <c r="R1610" s="86"/>
      <c r="S1610" s="86"/>
      <c r="T1610" s="87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T1610" s="19" t="s">
        <v>330</v>
      </c>
      <c r="AU1610" s="19" t="s">
        <v>83</v>
      </c>
    </row>
    <row r="1611" spans="1:65" s="2" customFormat="1" ht="33" customHeight="1">
      <c r="A1611" s="40"/>
      <c r="B1611" s="41"/>
      <c r="C1611" s="233" t="s">
        <v>2287</v>
      </c>
      <c r="D1611" s="233" t="s">
        <v>324</v>
      </c>
      <c r="E1611" s="234" t="s">
        <v>2288</v>
      </c>
      <c r="F1611" s="235" t="s">
        <v>2289</v>
      </c>
      <c r="G1611" s="236" t="s">
        <v>135</v>
      </c>
      <c r="H1611" s="237">
        <v>10.8</v>
      </c>
      <c r="I1611" s="238"/>
      <c r="J1611" s="239">
        <f>ROUND(I1611*H1611,2)</f>
        <v>0</v>
      </c>
      <c r="K1611" s="235" t="s">
        <v>532</v>
      </c>
      <c r="L1611" s="46"/>
      <c r="M1611" s="240" t="s">
        <v>19</v>
      </c>
      <c r="N1611" s="241" t="s">
        <v>42</v>
      </c>
      <c r="O1611" s="86"/>
      <c r="P1611" s="242">
        <f>O1611*H1611</f>
        <v>0</v>
      </c>
      <c r="Q1611" s="242">
        <v>0.06257</v>
      </c>
      <c r="R1611" s="242">
        <f>Q1611*H1611</f>
        <v>0.675756</v>
      </c>
      <c r="S1611" s="242">
        <v>0</v>
      </c>
      <c r="T1611" s="243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44" t="s">
        <v>418</v>
      </c>
      <c r="AT1611" s="244" t="s">
        <v>324</v>
      </c>
      <c r="AU1611" s="244" t="s">
        <v>83</v>
      </c>
      <c r="AY1611" s="19" t="s">
        <v>322</v>
      </c>
      <c r="BE1611" s="245">
        <f>IF(N1611="základní",J1611,0)</f>
        <v>0</v>
      </c>
      <c r="BF1611" s="245">
        <f>IF(N1611="snížená",J1611,0)</f>
        <v>0</v>
      </c>
      <c r="BG1611" s="245">
        <f>IF(N1611="zákl. přenesená",J1611,0)</f>
        <v>0</v>
      </c>
      <c r="BH1611" s="245">
        <f>IF(N1611="sníž. přenesená",J1611,0)</f>
        <v>0</v>
      </c>
      <c r="BI1611" s="245">
        <f>IF(N1611="nulová",J1611,0)</f>
        <v>0</v>
      </c>
      <c r="BJ1611" s="19" t="s">
        <v>83</v>
      </c>
      <c r="BK1611" s="245">
        <f>ROUND(I1611*H1611,2)</f>
        <v>0</v>
      </c>
      <c r="BL1611" s="19" t="s">
        <v>418</v>
      </c>
      <c r="BM1611" s="244" t="s">
        <v>2290</v>
      </c>
    </row>
    <row r="1612" spans="1:47" s="2" customFormat="1" ht="12">
      <c r="A1612" s="40"/>
      <c r="B1612" s="41"/>
      <c r="C1612" s="42"/>
      <c r="D1612" s="246" t="s">
        <v>330</v>
      </c>
      <c r="E1612" s="42"/>
      <c r="F1612" s="247" t="s">
        <v>2289</v>
      </c>
      <c r="G1612" s="42"/>
      <c r="H1612" s="42"/>
      <c r="I1612" s="150"/>
      <c r="J1612" s="42"/>
      <c r="K1612" s="42"/>
      <c r="L1612" s="46"/>
      <c r="M1612" s="248"/>
      <c r="N1612" s="249"/>
      <c r="O1612" s="86"/>
      <c r="P1612" s="86"/>
      <c r="Q1612" s="86"/>
      <c r="R1612" s="86"/>
      <c r="S1612" s="86"/>
      <c r="T1612" s="87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T1612" s="19" t="s">
        <v>330</v>
      </c>
      <c r="AU1612" s="19" t="s">
        <v>83</v>
      </c>
    </row>
    <row r="1613" spans="1:65" s="2" customFormat="1" ht="33" customHeight="1">
      <c r="A1613" s="40"/>
      <c r="B1613" s="41"/>
      <c r="C1613" s="233" t="s">
        <v>2291</v>
      </c>
      <c r="D1613" s="233" t="s">
        <v>324</v>
      </c>
      <c r="E1613" s="234" t="s">
        <v>2292</v>
      </c>
      <c r="F1613" s="235" t="s">
        <v>2293</v>
      </c>
      <c r="G1613" s="236" t="s">
        <v>135</v>
      </c>
      <c r="H1613" s="237">
        <v>20</v>
      </c>
      <c r="I1613" s="238"/>
      <c r="J1613" s="239">
        <f>ROUND(I1613*H1613,2)</f>
        <v>0</v>
      </c>
      <c r="K1613" s="235" t="s">
        <v>532</v>
      </c>
      <c r="L1613" s="46"/>
      <c r="M1613" s="240" t="s">
        <v>19</v>
      </c>
      <c r="N1613" s="241" t="s">
        <v>42</v>
      </c>
      <c r="O1613" s="86"/>
      <c r="P1613" s="242">
        <f>O1613*H1613</f>
        <v>0</v>
      </c>
      <c r="Q1613" s="242">
        <v>3.4357</v>
      </c>
      <c r="R1613" s="242">
        <f>Q1613*H1613</f>
        <v>68.714</v>
      </c>
      <c r="S1613" s="242">
        <v>0</v>
      </c>
      <c r="T1613" s="243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44" t="s">
        <v>418</v>
      </c>
      <c r="AT1613" s="244" t="s">
        <v>324</v>
      </c>
      <c r="AU1613" s="244" t="s">
        <v>83</v>
      </c>
      <c r="AY1613" s="19" t="s">
        <v>322</v>
      </c>
      <c r="BE1613" s="245">
        <f>IF(N1613="základní",J1613,0)</f>
        <v>0</v>
      </c>
      <c r="BF1613" s="245">
        <f>IF(N1613="snížená",J1613,0)</f>
        <v>0</v>
      </c>
      <c r="BG1613" s="245">
        <f>IF(N1613="zákl. přenesená",J1613,0)</f>
        <v>0</v>
      </c>
      <c r="BH1613" s="245">
        <f>IF(N1613="sníž. přenesená",J1613,0)</f>
        <v>0</v>
      </c>
      <c r="BI1613" s="245">
        <f>IF(N1613="nulová",J1613,0)</f>
        <v>0</v>
      </c>
      <c r="BJ1613" s="19" t="s">
        <v>83</v>
      </c>
      <c r="BK1613" s="245">
        <f>ROUND(I1613*H1613,2)</f>
        <v>0</v>
      </c>
      <c r="BL1613" s="19" t="s">
        <v>418</v>
      </c>
      <c r="BM1613" s="244" t="s">
        <v>2294</v>
      </c>
    </row>
    <row r="1614" spans="1:47" s="2" customFormat="1" ht="12">
      <c r="A1614" s="40"/>
      <c r="B1614" s="41"/>
      <c r="C1614" s="42"/>
      <c r="D1614" s="246" t="s">
        <v>330</v>
      </c>
      <c r="E1614" s="42"/>
      <c r="F1614" s="247" t="s">
        <v>2293</v>
      </c>
      <c r="G1614" s="42"/>
      <c r="H1614" s="42"/>
      <c r="I1614" s="150"/>
      <c r="J1614" s="42"/>
      <c r="K1614" s="42"/>
      <c r="L1614" s="46"/>
      <c r="M1614" s="248"/>
      <c r="N1614" s="249"/>
      <c r="O1614" s="86"/>
      <c r="P1614" s="86"/>
      <c r="Q1614" s="86"/>
      <c r="R1614" s="86"/>
      <c r="S1614" s="86"/>
      <c r="T1614" s="87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T1614" s="19" t="s">
        <v>330</v>
      </c>
      <c r="AU1614" s="19" t="s">
        <v>83</v>
      </c>
    </row>
    <row r="1615" spans="1:65" s="2" customFormat="1" ht="33" customHeight="1">
      <c r="A1615" s="40"/>
      <c r="B1615" s="41"/>
      <c r="C1615" s="233" t="s">
        <v>2295</v>
      </c>
      <c r="D1615" s="233" t="s">
        <v>324</v>
      </c>
      <c r="E1615" s="234" t="s">
        <v>2296</v>
      </c>
      <c r="F1615" s="235" t="s">
        <v>2297</v>
      </c>
      <c r="G1615" s="236" t="s">
        <v>750</v>
      </c>
      <c r="H1615" s="237">
        <v>1</v>
      </c>
      <c r="I1615" s="238"/>
      <c r="J1615" s="239">
        <f>ROUND(I1615*H1615,2)</f>
        <v>0</v>
      </c>
      <c r="K1615" s="235" t="s">
        <v>532</v>
      </c>
      <c r="L1615" s="46"/>
      <c r="M1615" s="240" t="s">
        <v>19</v>
      </c>
      <c r="N1615" s="241" t="s">
        <v>42</v>
      </c>
      <c r="O1615" s="86"/>
      <c r="P1615" s="242">
        <f>O1615*H1615</f>
        <v>0</v>
      </c>
      <c r="Q1615" s="242">
        <v>0.02268</v>
      </c>
      <c r="R1615" s="242">
        <f>Q1615*H1615</f>
        <v>0.02268</v>
      </c>
      <c r="S1615" s="242">
        <v>0</v>
      </c>
      <c r="T1615" s="243">
        <f>S1615*H1615</f>
        <v>0</v>
      </c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R1615" s="244" t="s">
        <v>418</v>
      </c>
      <c r="AT1615" s="244" t="s">
        <v>324</v>
      </c>
      <c r="AU1615" s="244" t="s">
        <v>83</v>
      </c>
      <c r="AY1615" s="19" t="s">
        <v>322</v>
      </c>
      <c r="BE1615" s="245">
        <f>IF(N1615="základní",J1615,0)</f>
        <v>0</v>
      </c>
      <c r="BF1615" s="245">
        <f>IF(N1615="snížená",J1615,0)</f>
        <v>0</v>
      </c>
      <c r="BG1615" s="245">
        <f>IF(N1615="zákl. přenesená",J1615,0)</f>
        <v>0</v>
      </c>
      <c r="BH1615" s="245">
        <f>IF(N1615="sníž. přenesená",J1615,0)</f>
        <v>0</v>
      </c>
      <c r="BI1615" s="245">
        <f>IF(N1615="nulová",J1615,0)</f>
        <v>0</v>
      </c>
      <c r="BJ1615" s="19" t="s">
        <v>83</v>
      </c>
      <c r="BK1615" s="245">
        <f>ROUND(I1615*H1615,2)</f>
        <v>0</v>
      </c>
      <c r="BL1615" s="19" t="s">
        <v>418</v>
      </c>
      <c r="BM1615" s="244" t="s">
        <v>2298</v>
      </c>
    </row>
    <row r="1616" spans="1:47" s="2" customFormat="1" ht="12">
      <c r="A1616" s="40"/>
      <c r="B1616" s="41"/>
      <c r="C1616" s="42"/>
      <c r="D1616" s="246" t="s">
        <v>330</v>
      </c>
      <c r="E1616" s="42"/>
      <c r="F1616" s="247" t="s">
        <v>2297</v>
      </c>
      <c r="G1616" s="42"/>
      <c r="H1616" s="42"/>
      <c r="I1616" s="150"/>
      <c r="J1616" s="42"/>
      <c r="K1616" s="42"/>
      <c r="L1616" s="46"/>
      <c r="M1616" s="248"/>
      <c r="N1616" s="249"/>
      <c r="O1616" s="86"/>
      <c r="P1616" s="86"/>
      <c r="Q1616" s="86"/>
      <c r="R1616" s="86"/>
      <c r="S1616" s="86"/>
      <c r="T1616" s="87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T1616" s="19" t="s">
        <v>330</v>
      </c>
      <c r="AU1616" s="19" t="s">
        <v>83</v>
      </c>
    </row>
    <row r="1617" spans="1:65" s="2" customFormat="1" ht="21.75" customHeight="1">
      <c r="A1617" s="40"/>
      <c r="B1617" s="41"/>
      <c r="C1617" s="233" t="s">
        <v>2299</v>
      </c>
      <c r="D1617" s="233" t="s">
        <v>324</v>
      </c>
      <c r="E1617" s="234" t="s">
        <v>2300</v>
      </c>
      <c r="F1617" s="235" t="s">
        <v>2301</v>
      </c>
      <c r="G1617" s="236" t="s">
        <v>750</v>
      </c>
      <c r="H1617" s="237">
        <v>9</v>
      </c>
      <c r="I1617" s="238"/>
      <c r="J1617" s="239">
        <f>ROUND(I1617*H1617,2)</f>
        <v>0</v>
      </c>
      <c r="K1617" s="235" t="s">
        <v>532</v>
      </c>
      <c r="L1617" s="46"/>
      <c r="M1617" s="240" t="s">
        <v>19</v>
      </c>
      <c r="N1617" s="241" t="s">
        <v>42</v>
      </c>
      <c r="O1617" s="86"/>
      <c r="P1617" s="242">
        <f>O1617*H1617</f>
        <v>0</v>
      </c>
      <c r="Q1617" s="242">
        <v>0.02</v>
      </c>
      <c r="R1617" s="242">
        <f>Q1617*H1617</f>
        <v>0.18</v>
      </c>
      <c r="S1617" s="242">
        <v>0</v>
      </c>
      <c r="T1617" s="243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44" t="s">
        <v>418</v>
      </c>
      <c r="AT1617" s="244" t="s">
        <v>324</v>
      </c>
      <c r="AU1617" s="244" t="s">
        <v>83</v>
      </c>
      <c r="AY1617" s="19" t="s">
        <v>322</v>
      </c>
      <c r="BE1617" s="245">
        <f>IF(N1617="základní",J1617,0)</f>
        <v>0</v>
      </c>
      <c r="BF1617" s="245">
        <f>IF(N1617="snížená",J1617,0)</f>
        <v>0</v>
      </c>
      <c r="BG1617" s="245">
        <f>IF(N1617="zákl. přenesená",J1617,0)</f>
        <v>0</v>
      </c>
      <c r="BH1617" s="245">
        <f>IF(N1617="sníž. přenesená",J1617,0)</f>
        <v>0</v>
      </c>
      <c r="BI1617" s="245">
        <f>IF(N1617="nulová",J1617,0)</f>
        <v>0</v>
      </c>
      <c r="BJ1617" s="19" t="s">
        <v>83</v>
      </c>
      <c r="BK1617" s="245">
        <f>ROUND(I1617*H1617,2)</f>
        <v>0</v>
      </c>
      <c r="BL1617" s="19" t="s">
        <v>418</v>
      </c>
      <c r="BM1617" s="244" t="s">
        <v>2302</v>
      </c>
    </row>
    <row r="1618" spans="1:47" s="2" customFormat="1" ht="12">
      <c r="A1618" s="40"/>
      <c r="B1618" s="41"/>
      <c r="C1618" s="42"/>
      <c r="D1618" s="246" t="s">
        <v>330</v>
      </c>
      <c r="E1618" s="42"/>
      <c r="F1618" s="247" t="s">
        <v>2301</v>
      </c>
      <c r="G1618" s="42"/>
      <c r="H1618" s="42"/>
      <c r="I1618" s="150"/>
      <c r="J1618" s="42"/>
      <c r="K1618" s="42"/>
      <c r="L1618" s="46"/>
      <c r="M1618" s="248"/>
      <c r="N1618" s="249"/>
      <c r="O1618" s="86"/>
      <c r="P1618" s="86"/>
      <c r="Q1618" s="86"/>
      <c r="R1618" s="86"/>
      <c r="S1618" s="86"/>
      <c r="T1618" s="87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T1618" s="19" t="s">
        <v>330</v>
      </c>
      <c r="AU1618" s="19" t="s">
        <v>83</v>
      </c>
    </row>
    <row r="1619" spans="1:65" s="2" customFormat="1" ht="21.75" customHeight="1">
      <c r="A1619" s="40"/>
      <c r="B1619" s="41"/>
      <c r="C1619" s="233" t="s">
        <v>2303</v>
      </c>
      <c r="D1619" s="233" t="s">
        <v>324</v>
      </c>
      <c r="E1619" s="234" t="s">
        <v>2304</v>
      </c>
      <c r="F1619" s="235" t="s">
        <v>2305</v>
      </c>
      <c r="G1619" s="236" t="s">
        <v>750</v>
      </c>
      <c r="H1619" s="237">
        <v>3</v>
      </c>
      <c r="I1619" s="238"/>
      <c r="J1619" s="239">
        <f>ROUND(I1619*H1619,2)</f>
        <v>0</v>
      </c>
      <c r="K1619" s="235" t="s">
        <v>532</v>
      </c>
      <c r="L1619" s="46"/>
      <c r="M1619" s="240" t="s">
        <v>19</v>
      </c>
      <c r="N1619" s="241" t="s">
        <v>42</v>
      </c>
      <c r="O1619" s="86"/>
      <c r="P1619" s="242">
        <f>O1619*H1619</f>
        <v>0</v>
      </c>
      <c r="Q1619" s="242">
        <v>0.01</v>
      </c>
      <c r="R1619" s="242">
        <f>Q1619*H1619</f>
        <v>0.03</v>
      </c>
      <c r="S1619" s="242">
        <v>0</v>
      </c>
      <c r="T1619" s="243">
        <f>S1619*H1619</f>
        <v>0</v>
      </c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R1619" s="244" t="s">
        <v>418</v>
      </c>
      <c r="AT1619" s="244" t="s">
        <v>324</v>
      </c>
      <c r="AU1619" s="244" t="s">
        <v>83</v>
      </c>
      <c r="AY1619" s="19" t="s">
        <v>322</v>
      </c>
      <c r="BE1619" s="245">
        <f>IF(N1619="základní",J1619,0)</f>
        <v>0</v>
      </c>
      <c r="BF1619" s="245">
        <f>IF(N1619="snížená",J1619,0)</f>
        <v>0</v>
      </c>
      <c r="BG1619" s="245">
        <f>IF(N1619="zákl. přenesená",J1619,0)</f>
        <v>0</v>
      </c>
      <c r="BH1619" s="245">
        <f>IF(N1619="sníž. přenesená",J1619,0)</f>
        <v>0</v>
      </c>
      <c r="BI1619" s="245">
        <f>IF(N1619="nulová",J1619,0)</f>
        <v>0</v>
      </c>
      <c r="BJ1619" s="19" t="s">
        <v>83</v>
      </c>
      <c r="BK1619" s="245">
        <f>ROUND(I1619*H1619,2)</f>
        <v>0</v>
      </c>
      <c r="BL1619" s="19" t="s">
        <v>418</v>
      </c>
      <c r="BM1619" s="244" t="s">
        <v>2306</v>
      </c>
    </row>
    <row r="1620" spans="1:47" s="2" customFormat="1" ht="12">
      <c r="A1620" s="40"/>
      <c r="B1620" s="41"/>
      <c r="C1620" s="42"/>
      <c r="D1620" s="246" t="s">
        <v>330</v>
      </c>
      <c r="E1620" s="42"/>
      <c r="F1620" s="247" t="s">
        <v>2305</v>
      </c>
      <c r="G1620" s="42"/>
      <c r="H1620" s="42"/>
      <c r="I1620" s="150"/>
      <c r="J1620" s="42"/>
      <c r="K1620" s="42"/>
      <c r="L1620" s="46"/>
      <c r="M1620" s="248"/>
      <c r="N1620" s="249"/>
      <c r="O1620" s="86"/>
      <c r="P1620" s="86"/>
      <c r="Q1620" s="86"/>
      <c r="R1620" s="86"/>
      <c r="S1620" s="86"/>
      <c r="T1620" s="87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T1620" s="19" t="s">
        <v>330</v>
      </c>
      <c r="AU1620" s="19" t="s">
        <v>83</v>
      </c>
    </row>
    <row r="1621" spans="1:65" s="2" customFormat="1" ht="21.75" customHeight="1">
      <c r="A1621" s="40"/>
      <c r="B1621" s="41"/>
      <c r="C1621" s="233" t="s">
        <v>2307</v>
      </c>
      <c r="D1621" s="233" t="s">
        <v>324</v>
      </c>
      <c r="E1621" s="234" t="s">
        <v>2308</v>
      </c>
      <c r="F1621" s="235" t="s">
        <v>2309</v>
      </c>
      <c r="G1621" s="236" t="s">
        <v>750</v>
      </c>
      <c r="H1621" s="237">
        <v>1</v>
      </c>
      <c r="I1621" s="238"/>
      <c r="J1621" s="239">
        <f>ROUND(I1621*H1621,2)</f>
        <v>0</v>
      </c>
      <c r="K1621" s="235" t="s">
        <v>532</v>
      </c>
      <c r="L1621" s="46"/>
      <c r="M1621" s="240" t="s">
        <v>19</v>
      </c>
      <c r="N1621" s="241" t="s">
        <v>42</v>
      </c>
      <c r="O1621" s="86"/>
      <c r="P1621" s="242">
        <f>O1621*H1621</f>
        <v>0</v>
      </c>
      <c r="Q1621" s="242">
        <v>0.231</v>
      </c>
      <c r="R1621" s="242">
        <f>Q1621*H1621</f>
        <v>0.231</v>
      </c>
      <c r="S1621" s="242">
        <v>0</v>
      </c>
      <c r="T1621" s="243">
        <f>S1621*H1621</f>
        <v>0</v>
      </c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R1621" s="244" t="s">
        <v>418</v>
      </c>
      <c r="AT1621" s="244" t="s">
        <v>324</v>
      </c>
      <c r="AU1621" s="244" t="s">
        <v>83</v>
      </c>
      <c r="AY1621" s="19" t="s">
        <v>322</v>
      </c>
      <c r="BE1621" s="245">
        <f>IF(N1621="základní",J1621,0)</f>
        <v>0</v>
      </c>
      <c r="BF1621" s="245">
        <f>IF(N1621="snížená",J1621,0)</f>
        <v>0</v>
      </c>
      <c r="BG1621" s="245">
        <f>IF(N1621="zákl. přenesená",J1621,0)</f>
        <v>0</v>
      </c>
      <c r="BH1621" s="245">
        <f>IF(N1621="sníž. přenesená",J1621,0)</f>
        <v>0</v>
      </c>
      <c r="BI1621" s="245">
        <f>IF(N1621="nulová",J1621,0)</f>
        <v>0</v>
      </c>
      <c r="BJ1621" s="19" t="s">
        <v>83</v>
      </c>
      <c r="BK1621" s="245">
        <f>ROUND(I1621*H1621,2)</f>
        <v>0</v>
      </c>
      <c r="BL1621" s="19" t="s">
        <v>418</v>
      </c>
      <c r="BM1621" s="244" t="s">
        <v>2310</v>
      </c>
    </row>
    <row r="1622" spans="1:47" s="2" customFormat="1" ht="12">
      <c r="A1622" s="40"/>
      <c r="B1622" s="41"/>
      <c r="C1622" s="42"/>
      <c r="D1622" s="246" t="s">
        <v>330</v>
      </c>
      <c r="E1622" s="42"/>
      <c r="F1622" s="247" t="s">
        <v>2309</v>
      </c>
      <c r="G1622" s="42"/>
      <c r="H1622" s="42"/>
      <c r="I1622" s="150"/>
      <c r="J1622" s="42"/>
      <c r="K1622" s="42"/>
      <c r="L1622" s="46"/>
      <c r="M1622" s="248"/>
      <c r="N1622" s="249"/>
      <c r="O1622" s="86"/>
      <c r="P1622" s="86"/>
      <c r="Q1622" s="86"/>
      <c r="R1622" s="86"/>
      <c r="S1622" s="86"/>
      <c r="T1622" s="87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T1622" s="19" t="s">
        <v>330</v>
      </c>
      <c r="AU1622" s="19" t="s">
        <v>83</v>
      </c>
    </row>
    <row r="1623" spans="1:65" s="2" customFormat="1" ht="21.75" customHeight="1">
      <c r="A1623" s="40"/>
      <c r="B1623" s="41"/>
      <c r="C1623" s="233" t="s">
        <v>2311</v>
      </c>
      <c r="D1623" s="233" t="s">
        <v>324</v>
      </c>
      <c r="E1623" s="234" t="s">
        <v>2312</v>
      </c>
      <c r="F1623" s="235" t="s">
        <v>2313</v>
      </c>
      <c r="G1623" s="236" t="s">
        <v>750</v>
      </c>
      <c r="H1623" s="237">
        <v>1</v>
      </c>
      <c r="I1623" s="238"/>
      <c r="J1623" s="239">
        <f>ROUND(I1623*H1623,2)</f>
        <v>0</v>
      </c>
      <c r="K1623" s="235" t="s">
        <v>532</v>
      </c>
      <c r="L1623" s="46"/>
      <c r="M1623" s="240" t="s">
        <v>19</v>
      </c>
      <c r="N1623" s="241" t="s">
        <v>42</v>
      </c>
      <c r="O1623" s="86"/>
      <c r="P1623" s="242">
        <f>O1623*H1623</f>
        <v>0</v>
      </c>
      <c r="Q1623" s="242">
        <v>0.182</v>
      </c>
      <c r="R1623" s="242">
        <f>Q1623*H1623</f>
        <v>0.182</v>
      </c>
      <c r="S1623" s="242">
        <v>0</v>
      </c>
      <c r="T1623" s="243">
        <f>S1623*H1623</f>
        <v>0</v>
      </c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R1623" s="244" t="s">
        <v>418</v>
      </c>
      <c r="AT1623" s="244" t="s">
        <v>324</v>
      </c>
      <c r="AU1623" s="244" t="s">
        <v>83</v>
      </c>
      <c r="AY1623" s="19" t="s">
        <v>322</v>
      </c>
      <c r="BE1623" s="245">
        <f>IF(N1623="základní",J1623,0)</f>
        <v>0</v>
      </c>
      <c r="BF1623" s="245">
        <f>IF(N1623="snížená",J1623,0)</f>
        <v>0</v>
      </c>
      <c r="BG1623" s="245">
        <f>IF(N1623="zákl. přenesená",J1623,0)</f>
        <v>0</v>
      </c>
      <c r="BH1623" s="245">
        <f>IF(N1623="sníž. přenesená",J1623,0)</f>
        <v>0</v>
      </c>
      <c r="BI1623" s="245">
        <f>IF(N1623="nulová",J1623,0)</f>
        <v>0</v>
      </c>
      <c r="BJ1623" s="19" t="s">
        <v>83</v>
      </c>
      <c r="BK1623" s="245">
        <f>ROUND(I1623*H1623,2)</f>
        <v>0</v>
      </c>
      <c r="BL1623" s="19" t="s">
        <v>418</v>
      </c>
      <c r="BM1623" s="244" t="s">
        <v>2314</v>
      </c>
    </row>
    <row r="1624" spans="1:47" s="2" customFormat="1" ht="12">
      <c r="A1624" s="40"/>
      <c r="B1624" s="41"/>
      <c r="C1624" s="42"/>
      <c r="D1624" s="246" t="s">
        <v>330</v>
      </c>
      <c r="E1624" s="42"/>
      <c r="F1624" s="247" t="s">
        <v>2313</v>
      </c>
      <c r="G1624" s="42"/>
      <c r="H1624" s="42"/>
      <c r="I1624" s="150"/>
      <c r="J1624" s="42"/>
      <c r="K1624" s="42"/>
      <c r="L1624" s="46"/>
      <c r="M1624" s="248"/>
      <c r="N1624" s="249"/>
      <c r="O1624" s="86"/>
      <c r="P1624" s="86"/>
      <c r="Q1624" s="86"/>
      <c r="R1624" s="86"/>
      <c r="S1624" s="86"/>
      <c r="T1624" s="87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T1624" s="19" t="s">
        <v>330</v>
      </c>
      <c r="AU1624" s="19" t="s">
        <v>83</v>
      </c>
    </row>
    <row r="1625" spans="1:65" s="2" customFormat="1" ht="21.75" customHeight="1">
      <c r="A1625" s="40"/>
      <c r="B1625" s="41"/>
      <c r="C1625" s="233" t="s">
        <v>2315</v>
      </c>
      <c r="D1625" s="233" t="s">
        <v>324</v>
      </c>
      <c r="E1625" s="234" t="s">
        <v>2316</v>
      </c>
      <c r="F1625" s="235" t="s">
        <v>2317</v>
      </c>
      <c r="G1625" s="236" t="s">
        <v>750</v>
      </c>
      <c r="H1625" s="237">
        <v>1</v>
      </c>
      <c r="I1625" s="238"/>
      <c r="J1625" s="239">
        <f>ROUND(I1625*H1625,2)</f>
        <v>0</v>
      </c>
      <c r="K1625" s="235" t="s">
        <v>532</v>
      </c>
      <c r="L1625" s="46"/>
      <c r="M1625" s="240" t="s">
        <v>19</v>
      </c>
      <c r="N1625" s="241" t="s">
        <v>42</v>
      </c>
      <c r="O1625" s="86"/>
      <c r="P1625" s="242">
        <f>O1625*H1625</f>
        <v>0</v>
      </c>
      <c r="Q1625" s="242">
        <v>0.655</v>
      </c>
      <c r="R1625" s="242">
        <f>Q1625*H1625</f>
        <v>0.655</v>
      </c>
      <c r="S1625" s="242">
        <v>0</v>
      </c>
      <c r="T1625" s="243">
        <f>S1625*H1625</f>
        <v>0</v>
      </c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R1625" s="244" t="s">
        <v>418</v>
      </c>
      <c r="AT1625" s="244" t="s">
        <v>324</v>
      </c>
      <c r="AU1625" s="244" t="s">
        <v>83</v>
      </c>
      <c r="AY1625" s="19" t="s">
        <v>322</v>
      </c>
      <c r="BE1625" s="245">
        <f>IF(N1625="základní",J1625,0)</f>
        <v>0</v>
      </c>
      <c r="BF1625" s="245">
        <f>IF(N1625="snížená",J1625,0)</f>
        <v>0</v>
      </c>
      <c r="BG1625" s="245">
        <f>IF(N1625="zákl. přenesená",J1625,0)</f>
        <v>0</v>
      </c>
      <c r="BH1625" s="245">
        <f>IF(N1625="sníž. přenesená",J1625,0)</f>
        <v>0</v>
      </c>
      <c r="BI1625" s="245">
        <f>IF(N1625="nulová",J1625,0)</f>
        <v>0</v>
      </c>
      <c r="BJ1625" s="19" t="s">
        <v>83</v>
      </c>
      <c r="BK1625" s="245">
        <f>ROUND(I1625*H1625,2)</f>
        <v>0</v>
      </c>
      <c r="BL1625" s="19" t="s">
        <v>418</v>
      </c>
      <c r="BM1625" s="244" t="s">
        <v>2318</v>
      </c>
    </row>
    <row r="1626" spans="1:47" s="2" customFormat="1" ht="12">
      <c r="A1626" s="40"/>
      <c r="B1626" s="41"/>
      <c r="C1626" s="42"/>
      <c r="D1626" s="246" t="s">
        <v>330</v>
      </c>
      <c r="E1626" s="42"/>
      <c r="F1626" s="247" t="s">
        <v>2317</v>
      </c>
      <c r="G1626" s="42"/>
      <c r="H1626" s="42"/>
      <c r="I1626" s="150"/>
      <c r="J1626" s="42"/>
      <c r="K1626" s="42"/>
      <c r="L1626" s="46"/>
      <c r="M1626" s="248"/>
      <c r="N1626" s="249"/>
      <c r="O1626" s="86"/>
      <c r="P1626" s="86"/>
      <c r="Q1626" s="86"/>
      <c r="R1626" s="86"/>
      <c r="S1626" s="86"/>
      <c r="T1626" s="87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T1626" s="19" t="s">
        <v>330</v>
      </c>
      <c r="AU1626" s="19" t="s">
        <v>83</v>
      </c>
    </row>
    <row r="1627" spans="1:65" s="2" customFormat="1" ht="21.75" customHeight="1">
      <c r="A1627" s="40"/>
      <c r="B1627" s="41"/>
      <c r="C1627" s="233" t="s">
        <v>2319</v>
      </c>
      <c r="D1627" s="233" t="s">
        <v>324</v>
      </c>
      <c r="E1627" s="234" t="s">
        <v>2320</v>
      </c>
      <c r="F1627" s="235" t="s">
        <v>2321</v>
      </c>
      <c r="G1627" s="236" t="s">
        <v>169</v>
      </c>
      <c r="H1627" s="237">
        <v>24406.819</v>
      </c>
      <c r="I1627" s="238"/>
      <c r="J1627" s="239">
        <f>ROUND(I1627*H1627,2)</f>
        <v>0</v>
      </c>
      <c r="K1627" s="235" t="s">
        <v>532</v>
      </c>
      <c r="L1627" s="46"/>
      <c r="M1627" s="240" t="s">
        <v>19</v>
      </c>
      <c r="N1627" s="241" t="s">
        <v>42</v>
      </c>
      <c r="O1627" s="86"/>
      <c r="P1627" s="242">
        <f>O1627*H1627</f>
        <v>0</v>
      </c>
      <c r="Q1627" s="242">
        <v>0.001</v>
      </c>
      <c r="R1627" s="242">
        <f>Q1627*H1627</f>
        <v>24.406819</v>
      </c>
      <c r="S1627" s="242">
        <v>0</v>
      </c>
      <c r="T1627" s="243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44" t="s">
        <v>418</v>
      </c>
      <c r="AT1627" s="244" t="s">
        <v>324</v>
      </c>
      <c r="AU1627" s="244" t="s">
        <v>83</v>
      </c>
      <c r="AY1627" s="19" t="s">
        <v>322</v>
      </c>
      <c r="BE1627" s="245">
        <f>IF(N1627="základní",J1627,0)</f>
        <v>0</v>
      </c>
      <c r="BF1627" s="245">
        <f>IF(N1627="snížená",J1627,0)</f>
        <v>0</v>
      </c>
      <c r="BG1627" s="245">
        <f>IF(N1627="zákl. přenesená",J1627,0)</f>
        <v>0</v>
      </c>
      <c r="BH1627" s="245">
        <f>IF(N1627="sníž. přenesená",J1627,0)</f>
        <v>0</v>
      </c>
      <c r="BI1627" s="245">
        <f>IF(N1627="nulová",J1627,0)</f>
        <v>0</v>
      </c>
      <c r="BJ1627" s="19" t="s">
        <v>83</v>
      </c>
      <c r="BK1627" s="245">
        <f>ROUND(I1627*H1627,2)</f>
        <v>0</v>
      </c>
      <c r="BL1627" s="19" t="s">
        <v>418</v>
      </c>
      <c r="BM1627" s="244" t="s">
        <v>2322</v>
      </c>
    </row>
    <row r="1628" spans="1:47" s="2" customFormat="1" ht="12">
      <c r="A1628" s="40"/>
      <c r="B1628" s="41"/>
      <c r="C1628" s="42"/>
      <c r="D1628" s="246" t="s">
        <v>330</v>
      </c>
      <c r="E1628" s="42"/>
      <c r="F1628" s="247" t="s">
        <v>2323</v>
      </c>
      <c r="G1628" s="42"/>
      <c r="H1628" s="42"/>
      <c r="I1628" s="150"/>
      <c r="J1628" s="42"/>
      <c r="K1628" s="42"/>
      <c r="L1628" s="46"/>
      <c r="M1628" s="248"/>
      <c r="N1628" s="249"/>
      <c r="O1628" s="86"/>
      <c r="P1628" s="86"/>
      <c r="Q1628" s="86"/>
      <c r="R1628" s="86"/>
      <c r="S1628" s="86"/>
      <c r="T1628" s="87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T1628" s="19" t="s">
        <v>330</v>
      </c>
      <c r="AU1628" s="19" t="s">
        <v>83</v>
      </c>
    </row>
    <row r="1629" spans="1:47" s="2" customFormat="1" ht="12">
      <c r="A1629" s="40"/>
      <c r="B1629" s="41"/>
      <c r="C1629" s="42"/>
      <c r="D1629" s="246" t="s">
        <v>387</v>
      </c>
      <c r="E1629" s="42"/>
      <c r="F1629" s="282" t="s">
        <v>2324</v>
      </c>
      <c r="G1629" s="42"/>
      <c r="H1629" s="42"/>
      <c r="I1629" s="150"/>
      <c r="J1629" s="42"/>
      <c r="K1629" s="42"/>
      <c r="L1629" s="46"/>
      <c r="M1629" s="248"/>
      <c r="N1629" s="249"/>
      <c r="O1629" s="86"/>
      <c r="P1629" s="86"/>
      <c r="Q1629" s="86"/>
      <c r="R1629" s="86"/>
      <c r="S1629" s="86"/>
      <c r="T1629" s="87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T1629" s="19" t="s">
        <v>387</v>
      </c>
      <c r="AU1629" s="19" t="s">
        <v>83</v>
      </c>
    </row>
    <row r="1630" spans="1:51" s="13" customFormat="1" ht="12">
      <c r="A1630" s="13"/>
      <c r="B1630" s="250"/>
      <c r="C1630" s="251"/>
      <c r="D1630" s="246" t="s">
        <v>332</v>
      </c>
      <c r="E1630" s="252" t="s">
        <v>19</v>
      </c>
      <c r="F1630" s="253" t="s">
        <v>2325</v>
      </c>
      <c r="G1630" s="251"/>
      <c r="H1630" s="254">
        <v>2499.349</v>
      </c>
      <c r="I1630" s="255"/>
      <c r="J1630" s="251"/>
      <c r="K1630" s="251"/>
      <c r="L1630" s="256"/>
      <c r="M1630" s="257"/>
      <c r="N1630" s="258"/>
      <c r="O1630" s="258"/>
      <c r="P1630" s="258"/>
      <c r="Q1630" s="258"/>
      <c r="R1630" s="258"/>
      <c r="S1630" s="258"/>
      <c r="T1630" s="259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60" t="s">
        <v>332</v>
      </c>
      <c r="AU1630" s="260" t="s">
        <v>83</v>
      </c>
      <c r="AV1630" s="13" t="s">
        <v>83</v>
      </c>
      <c r="AW1630" s="13" t="s">
        <v>32</v>
      </c>
      <c r="AX1630" s="13" t="s">
        <v>70</v>
      </c>
      <c r="AY1630" s="260" t="s">
        <v>322</v>
      </c>
    </row>
    <row r="1631" spans="1:51" s="13" customFormat="1" ht="12">
      <c r="A1631" s="13"/>
      <c r="B1631" s="250"/>
      <c r="C1631" s="251"/>
      <c r="D1631" s="246" t="s">
        <v>332</v>
      </c>
      <c r="E1631" s="252" t="s">
        <v>19</v>
      </c>
      <c r="F1631" s="253" t="s">
        <v>2326</v>
      </c>
      <c r="G1631" s="251"/>
      <c r="H1631" s="254">
        <v>6055.152</v>
      </c>
      <c r="I1631" s="255"/>
      <c r="J1631" s="251"/>
      <c r="K1631" s="251"/>
      <c r="L1631" s="256"/>
      <c r="M1631" s="257"/>
      <c r="N1631" s="258"/>
      <c r="O1631" s="258"/>
      <c r="P1631" s="258"/>
      <c r="Q1631" s="258"/>
      <c r="R1631" s="258"/>
      <c r="S1631" s="258"/>
      <c r="T1631" s="259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60" t="s">
        <v>332</v>
      </c>
      <c r="AU1631" s="260" t="s">
        <v>83</v>
      </c>
      <c r="AV1631" s="13" t="s">
        <v>83</v>
      </c>
      <c r="AW1631" s="13" t="s">
        <v>32</v>
      </c>
      <c r="AX1631" s="13" t="s">
        <v>70</v>
      </c>
      <c r="AY1631" s="260" t="s">
        <v>322</v>
      </c>
    </row>
    <row r="1632" spans="1:51" s="13" customFormat="1" ht="12">
      <c r="A1632" s="13"/>
      <c r="B1632" s="250"/>
      <c r="C1632" s="251"/>
      <c r="D1632" s="246" t="s">
        <v>332</v>
      </c>
      <c r="E1632" s="252" t="s">
        <v>19</v>
      </c>
      <c r="F1632" s="253" t="s">
        <v>2327</v>
      </c>
      <c r="G1632" s="251"/>
      <c r="H1632" s="254">
        <v>12668.82</v>
      </c>
      <c r="I1632" s="255"/>
      <c r="J1632" s="251"/>
      <c r="K1632" s="251"/>
      <c r="L1632" s="256"/>
      <c r="M1632" s="257"/>
      <c r="N1632" s="258"/>
      <c r="O1632" s="258"/>
      <c r="P1632" s="258"/>
      <c r="Q1632" s="258"/>
      <c r="R1632" s="258"/>
      <c r="S1632" s="258"/>
      <c r="T1632" s="259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60" t="s">
        <v>332</v>
      </c>
      <c r="AU1632" s="260" t="s">
        <v>83</v>
      </c>
      <c r="AV1632" s="13" t="s">
        <v>83</v>
      </c>
      <c r="AW1632" s="13" t="s">
        <v>32</v>
      </c>
      <c r="AX1632" s="13" t="s">
        <v>70</v>
      </c>
      <c r="AY1632" s="260" t="s">
        <v>322</v>
      </c>
    </row>
    <row r="1633" spans="1:51" s="16" customFormat="1" ht="12">
      <c r="A1633" s="16"/>
      <c r="B1633" s="293"/>
      <c r="C1633" s="294"/>
      <c r="D1633" s="246" t="s">
        <v>332</v>
      </c>
      <c r="E1633" s="295" t="s">
        <v>168</v>
      </c>
      <c r="F1633" s="296" t="s">
        <v>480</v>
      </c>
      <c r="G1633" s="294"/>
      <c r="H1633" s="297">
        <v>21223.321</v>
      </c>
      <c r="I1633" s="298"/>
      <c r="J1633" s="294"/>
      <c r="K1633" s="294"/>
      <c r="L1633" s="299"/>
      <c r="M1633" s="300"/>
      <c r="N1633" s="301"/>
      <c r="O1633" s="301"/>
      <c r="P1633" s="301"/>
      <c r="Q1633" s="301"/>
      <c r="R1633" s="301"/>
      <c r="S1633" s="301"/>
      <c r="T1633" s="302"/>
      <c r="U1633" s="16"/>
      <c r="V1633" s="16"/>
      <c r="W1633" s="16"/>
      <c r="X1633" s="16"/>
      <c r="Y1633" s="16"/>
      <c r="Z1633" s="16"/>
      <c r="AA1633" s="16"/>
      <c r="AB1633" s="16"/>
      <c r="AC1633" s="16"/>
      <c r="AD1633" s="16"/>
      <c r="AE1633" s="16"/>
      <c r="AT1633" s="303" t="s">
        <v>332</v>
      </c>
      <c r="AU1633" s="303" t="s">
        <v>83</v>
      </c>
      <c r="AV1633" s="16" t="s">
        <v>93</v>
      </c>
      <c r="AW1633" s="16" t="s">
        <v>32</v>
      </c>
      <c r="AX1633" s="16" t="s">
        <v>70</v>
      </c>
      <c r="AY1633" s="303" t="s">
        <v>322</v>
      </c>
    </row>
    <row r="1634" spans="1:51" s="13" customFormat="1" ht="12">
      <c r="A1634" s="13"/>
      <c r="B1634" s="250"/>
      <c r="C1634" s="251"/>
      <c r="D1634" s="246" t="s">
        <v>332</v>
      </c>
      <c r="E1634" s="252" t="s">
        <v>19</v>
      </c>
      <c r="F1634" s="253" t="s">
        <v>2328</v>
      </c>
      <c r="G1634" s="251"/>
      <c r="H1634" s="254">
        <v>3183.498</v>
      </c>
      <c r="I1634" s="255"/>
      <c r="J1634" s="251"/>
      <c r="K1634" s="251"/>
      <c r="L1634" s="256"/>
      <c r="M1634" s="257"/>
      <c r="N1634" s="258"/>
      <c r="O1634" s="258"/>
      <c r="P1634" s="258"/>
      <c r="Q1634" s="258"/>
      <c r="R1634" s="258"/>
      <c r="S1634" s="258"/>
      <c r="T1634" s="259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60" t="s">
        <v>332</v>
      </c>
      <c r="AU1634" s="260" t="s">
        <v>83</v>
      </c>
      <c r="AV1634" s="13" t="s">
        <v>83</v>
      </c>
      <c r="AW1634" s="13" t="s">
        <v>32</v>
      </c>
      <c r="AX1634" s="13" t="s">
        <v>70</v>
      </c>
      <c r="AY1634" s="260" t="s">
        <v>322</v>
      </c>
    </row>
    <row r="1635" spans="1:51" s="14" customFormat="1" ht="12">
      <c r="A1635" s="14"/>
      <c r="B1635" s="261"/>
      <c r="C1635" s="262"/>
      <c r="D1635" s="246" t="s">
        <v>332</v>
      </c>
      <c r="E1635" s="263" t="s">
        <v>19</v>
      </c>
      <c r="F1635" s="264" t="s">
        <v>336</v>
      </c>
      <c r="G1635" s="262"/>
      <c r="H1635" s="265">
        <v>24406.819</v>
      </c>
      <c r="I1635" s="266"/>
      <c r="J1635" s="262"/>
      <c r="K1635" s="262"/>
      <c r="L1635" s="267"/>
      <c r="M1635" s="268"/>
      <c r="N1635" s="269"/>
      <c r="O1635" s="269"/>
      <c r="P1635" s="269"/>
      <c r="Q1635" s="269"/>
      <c r="R1635" s="269"/>
      <c r="S1635" s="269"/>
      <c r="T1635" s="270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71" t="s">
        <v>332</v>
      </c>
      <c r="AU1635" s="271" t="s">
        <v>83</v>
      </c>
      <c r="AV1635" s="14" t="s">
        <v>328</v>
      </c>
      <c r="AW1635" s="14" t="s">
        <v>32</v>
      </c>
      <c r="AX1635" s="14" t="s">
        <v>77</v>
      </c>
      <c r="AY1635" s="271" t="s">
        <v>322</v>
      </c>
    </row>
    <row r="1636" spans="1:65" s="2" customFormat="1" ht="21.75" customHeight="1">
      <c r="A1636" s="40"/>
      <c r="B1636" s="41"/>
      <c r="C1636" s="233" t="s">
        <v>2329</v>
      </c>
      <c r="D1636" s="233" t="s">
        <v>324</v>
      </c>
      <c r="E1636" s="234" t="s">
        <v>2330</v>
      </c>
      <c r="F1636" s="235" t="s">
        <v>2331</v>
      </c>
      <c r="G1636" s="236" t="s">
        <v>160</v>
      </c>
      <c r="H1636" s="237">
        <v>95.313</v>
      </c>
      <c r="I1636" s="238"/>
      <c r="J1636" s="239">
        <f>ROUND(I1636*H1636,2)</f>
        <v>0</v>
      </c>
      <c r="K1636" s="235" t="s">
        <v>327</v>
      </c>
      <c r="L1636" s="46"/>
      <c r="M1636" s="240" t="s">
        <v>19</v>
      </c>
      <c r="N1636" s="241" t="s">
        <v>42</v>
      </c>
      <c r="O1636" s="86"/>
      <c r="P1636" s="242">
        <f>O1636*H1636</f>
        <v>0</v>
      </c>
      <c r="Q1636" s="242">
        <v>0</v>
      </c>
      <c r="R1636" s="242">
        <f>Q1636*H1636</f>
        <v>0</v>
      </c>
      <c r="S1636" s="242">
        <v>0</v>
      </c>
      <c r="T1636" s="243">
        <f>S1636*H1636</f>
        <v>0</v>
      </c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R1636" s="244" t="s">
        <v>418</v>
      </c>
      <c r="AT1636" s="244" t="s">
        <v>324</v>
      </c>
      <c r="AU1636" s="244" t="s">
        <v>83</v>
      </c>
      <c r="AY1636" s="19" t="s">
        <v>322</v>
      </c>
      <c r="BE1636" s="245">
        <f>IF(N1636="základní",J1636,0)</f>
        <v>0</v>
      </c>
      <c r="BF1636" s="245">
        <f>IF(N1636="snížená",J1636,0)</f>
        <v>0</v>
      </c>
      <c r="BG1636" s="245">
        <f>IF(N1636="zákl. přenesená",J1636,0)</f>
        <v>0</v>
      </c>
      <c r="BH1636" s="245">
        <f>IF(N1636="sníž. přenesená",J1636,0)</f>
        <v>0</v>
      </c>
      <c r="BI1636" s="245">
        <f>IF(N1636="nulová",J1636,0)</f>
        <v>0</v>
      </c>
      <c r="BJ1636" s="19" t="s">
        <v>83</v>
      </c>
      <c r="BK1636" s="245">
        <f>ROUND(I1636*H1636,2)</f>
        <v>0</v>
      </c>
      <c r="BL1636" s="19" t="s">
        <v>418</v>
      </c>
      <c r="BM1636" s="244" t="s">
        <v>2332</v>
      </c>
    </row>
    <row r="1637" spans="1:47" s="2" customFormat="1" ht="12">
      <c r="A1637" s="40"/>
      <c r="B1637" s="41"/>
      <c r="C1637" s="42"/>
      <c r="D1637" s="246" t="s">
        <v>330</v>
      </c>
      <c r="E1637" s="42"/>
      <c r="F1637" s="247" t="s">
        <v>2333</v>
      </c>
      <c r="G1637" s="42"/>
      <c r="H1637" s="42"/>
      <c r="I1637" s="150"/>
      <c r="J1637" s="42"/>
      <c r="K1637" s="42"/>
      <c r="L1637" s="46"/>
      <c r="M1637" s="248"/>
      <c r="N1637" s="249"/>
      <c r="O1637" s="86"/>
      <c r="P1637" s="86"/>
      <c r="Q1637" s="86"/>
      <c r="R1637" s="86"/>
      <c r="S1637" s="86"/>
      <c r="T1637" s="87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T1637" s="19" t="s">
        <v>330</v>
      </c>
      <c r="AU1637" s="19" t="s">
        <v>83</v>
      </c>
    </row>
    <row r="1638" spans="1:65" s="2" customFormat="1" ht="21.75" customHeight="1">
      <c r="A1638" s="40"/>
      <c r="B1638" s="41"/>
      <c r="C1638" s="233" t="s">
        <v>2334</v>
      </c>
      <c r="D1638" s="233" t="s">
        <v>324</v>
      </c>
      <c r="E1638" s="234" t="s">
        <v>2335</v>
      </c>
      <c r="F1638" s="235" t="s">
        <v>2336</v>
      </c>
      <c r="G1638" s="236" t="s">
        <v>160</v>
      </c>
      <c r="H1638" s="237">
        <v>95.313</v>
      </c>
      <c r="I1638" s="238"/>
      <c r="J1638" s="239">
        <f>ROUND(I1638*H1638,2)</f>
        <v>0</v>
      </c>
      <c r="K1638" s="235" t="s">
        <v>327</v>
      </c>
      <c r="L1638" s="46"/>
      <c r="M1638" s="240" t="s">
        <v>19</v>
      </c>
      <c r="N1638" s="241" t="s">
        <v>42</v>
      </c>
      <c r="O1638" s="86"/>
      <c r="P1638" s="242">
        <f>O1638*H1638</f>
        <v>0</v>
      </c>
      <c r="Q1638" s="242">
        <v>0</v>
      </c>
      <c r="R1638" s="242">
        <f>Q1638*H1638</f>
        <v>0</v>
      </c>
      <c r="S1638" s="242">
        <v>0</v>
      </c>
      <c r="T1638" s="243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44" t="s">
        <v>418</v>
      </c>
      <c r="AT1638" s="244" t="s">
        <v>324</v>
      </c>
      <c r="AU1638" s="244" t="s">
        <v>83</v>
      </c>
      <c r="AY1638" s="19" t="s">
        <v>322</v>
      </c>
      <c r="BE1638" s="245">
        <f>IF(N1638="základní",J1638,0)</f>
        <v>0</v>
      </c>
      <c r="BF1638" s="245">
        <f>IF(N1638="snížená",J1638,0)</f>
        <v>0</v>
      </c>
      <c r="BG1638" s="245">
        <f>IF(N1638="zákl. přenesená",J1638,0)</f>
        <v>0</v>
      </c>
      <c r="BH1638" s="245">
        <f>IF(N1638="sníž. přenesená",J1638,0)</f>
        <v>0</v>
      </c>
      <c r="BI1638" s="245">
        <f>IF(N1638="nulová",J1638,0)</f>
        <v>0</v>
      </c>
      <c r="BJ1638" s="19" t="s">
        <v>83</v>
      </c>
      <c r="BK1638" s="245">
        <f>ROUND(I1638*H1638,2)</f>
        <v>0</v>
      </c>
      <c r="BL1638" s="19" t="s">
        <v>418</v>
      </c>
      <c r="BM1638" s="244" t="s">
        <v>2337</v>
      </c>
    </row>
    <row r="1639" spans="1:47" s="2" customFormat="1" ht="12">
      <c r="A1639" s="40"/>
      <c r="B1639" s="41"/>
      <c r="C1639" s="42"/>
      <c r="D1639" s="246" t="s">
        <v>330</v>
      </c>
      <c r="E1639" s="42"/>
      <c r="F1639" s="247" t="s">
        <v>2338</v>
      </c>
      <c r="G1639" s="42"/>
      <c r="H1639" s="42"/>
      <c r="I1639" s="150"/>
      <c r="J1639" s="42"/>
      <c r="K1639" s="42"/>
      <c r="L1639" s="46"/>
      <c r="M1639" s="248"/>
      <c r="N1639" s="249"/>
      <c r="O1639" s="86"/>
      <c r="P1639" s="86"/>
      <c r="Q1639" s="86"/>
      <c r="R1639" s="86"/>
      <c r="S1639" s="86"/>
      <c r="T1639" s="87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T1639" s="19" t="s">
        <v>330</v>
      </c>
      <c r="AU1639" s="19" t="s">
        <v>83</v>
      </c>
    </row>
    <row r="1640" spans="1:63" s="12" customFormat="1" ht="22.8" customHeight="1">
      <c r="A1640" s="12"/>
      <c r="B1640" s="217"/>
      <c r="C1640" s="218"/>
      <c r="D1640" s="219" t="s">
        <v>69</v>
      </c>
      <c r="E1640" s="231" t="s">
        <v>2339</v>
      </c>
      <c r="F1640" s="231" t="s">
        <v>2340</v>
      </c>
      <c r="G1640" s="218"/>
      <c r="H1640" s="218"/>
      <c r="I1640" s="221"/>
      <c r="J1640" s="232">
        <f>BK1640</f>
        <v>0</v>
      </c>
      <c r="K1640" s="218"/>
      <c r="L1640" s="223"/>
      <c r="M1640" s="224"/>
      <c r="N1640" s="225"/>
      <c r="O1640" s="225"/>
      <c r="P1640" s="226">
        <f>SUM(P1641:P1726)</f>
        <v>0</v>
      </c>
      <c r="Q1640" s="225"/>
      <c r="R1640" s="226">
        <f>SUM(R1641:R1726)</f>
        <v>5.1512582</v>
      </c>
      <c r="S1640" s="225"/>
      <c r="T1640" s="227">
        <f>SUM(T1641:T1726)</f>
        <v>3.285428</v>
      </c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R1640" s="228" t="s">
        <v>83</v>
      </c>
      <c r="AT1640" s="229" t="s">
        <v>69</v>
      </c>
      <c r="AU1640" s="229" t="s">
        <v>77</v>
      </c>
      <c r="AY1640" s="228" t="s">
        <v>322</v>
      </c>
      <c r="BK1640" s="230">
        <f>SUM(BK1641:BK1726)</f>
        <v>0</v>
      </c>
    </row>
    <row r="1641" spans="1:65" s="2" customFormat="1" ht="21.75" customHeight="1">
      <c r="A1641" s="40"/>
      <c r="B1641" s="41"/>
      <c r="C1641" s="233" t="s">
        <v>2341</v>
      </c>
      <c r="D1641" s="233" t="s">
        <v>324</v>
      </c>
      <c r="E1641" s="234" t="s">
        <v>2342</v>
      </c>
      <c r="F1641" s="235" t="s">
        <v>2343</v>
      </c>
      <c r="G1641" s="236" t="s">
        <v>135</v>
      </c>
      <c r="H1641" s="237">
        <v>48.9</v>
      </c>
      <c r="I1641" s="238"/>
      <c r="J1641" s="239">
        <f>ROUND(I1641*H1641,2)</f>
        <v>0</v>
      </c>
      <c r="K1641" s="235" t="s">
        <v>327</v>
      </c>
      <c r="L1641" s="46"/>
      <c r="M1641" s="240" t="s">
        <v>19</v>
      </c>
      <c r="N1641" s="241" t="s">
        <v>42</v>
      </c>
      <c r="O1641" s="86"/>
      <c r="P1641" s="242">
        <f>O1641*H1641</f>
        <v>0</v>
      </c>
      <c r="Q1641" s="242">
        <v>0</v>
      </c>
      <c r="R1641" s="242">
        <f>Q1641*H1641</f>
        <v>0</v>
      </c>
      <c r="S1641" s="242">
        <v>0.01174</v>
      </c>
      <c r="T1641" s="243">
        <f>S1641*H1641</f>
        <v>0.574086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44" t="s">
        <v>418</v>
      </c>
      <c r="AT1641" s="244" t="s">
        <v>324</v>
      </c>
      <c r="AU1641" s="244" t="s">
        <v>83</v>
      </c>
      <c r="AY1641" s="19" t="s">
        <v>322</v>
      </c>
      <c r="BE1641" s="245">
        <f>IF(N1641="základní",J1641,0)</f>
        <v>0</v>
      </c>
      <c r="BF1641" s="245">
        <f>IF(N1641="snížená",J1641,0)</f>
        <v>0</v>
      </c>
      <c r="BG1641" s="245">
        <f>IF(N1641="zákl. přenesená",J1641,0)</f>
        <v>0</v>
      </c>
      <c r="BH1641" s="245">
        <f>IF(N1641="sníž. přenesená",J1641,0)</f>
        <v>0</v>
      </c>
      <c r="BI1641" s="245">
        <f>IF(N1641="nulová",J1641,0)</f>
        <v>0</v>
      </c>
      <c r="BJ1641" s="19" t="s">
        <v>83</v>
      </c>
      <c r="BK1641" s="245">
        <f>ROUND(I1641*H1641,2)</f>
        <v>0</v>
      </c>
      <c r="BL1641" s="19" t="s">
        <v>418</v>
      </c>
      <c r="BM1641" s="244" t="s">
        <v>2344</v>
      </c>
    </row>
    <row r="1642" spans="1:47" s="2" customFormat="1" ht="12">
      <c r="A1642" s="40"/>
      <c r="B1642" s="41"/>
      <c r="C1642" s="42"/>
      <c r="D1642" s="246" t="s">
        <v>330</v>
      </c>
      <c r="E1642" s="42"/>
      <c r="F1642" s="247" t="s">
        <v>2343</v>
      </c>
      <c r="G1642" s="42"/>
      <c r="H1642" s="42"/>
      <c r="I1642" s="150"/>
      <c r="J1642" s="42"/>
      <c r="K1642" s="42"/>
      <c r="L1642" s="46"/>
      <c r="M1642" s="248"/>
      <c r="N1642" s="249"/>
      <c r="O1642" s="86"/>
      <c r="P1642" s="86"/>
      <c r="Q1642" s="86"/>
      <c r="R1642" s="86"/>
      <c r="S1642" s="86"/>
      <c r="T1642" s="87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T1642" s="19" t="s">
        <v>330</v>
      </c>
      <c r="AU1642" s="19" t="s">
        <v>83</v>
      </c>
    </row>
    <row r="1643" spans="1:51" s="13" customFormat="1" ht="12">
      <c r="A1643" s="13"/>
      <c r="B1643" s="250"/>
      <c r="C1643" s="251"/>
      <c r="D1643" s="246" t="s">
        <v>332</v>
      </c>
      <c r="E1643" s="252" t="s">
        <v>247</v>
      </c>
      <c r="F1643" s="253" t="s">
        <v>2345</v>
      </c>
      <c r="G1643" s="251"/>
      <c r="H1643" s="254">
        <v>48.9</v>
      </c>
      <c r="I1643" s="255"/>
      <c r="J1643" s="251"/>
      <c r="K1643" s="251"/>
      <c r="L1643" s="256"/>
      <c r="M1643" s="257"/>
      <c r="N1643" s="258"/>
      <c r="O1643" s="258"/>
      <c r="P1643" s="258"/>
      <c r="Q1643" s="258"/>
      <c r="R1643" s="258"/>
      <c r="S1643" s="258"/>
      <c r="T1643" s="259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60" t="s">
        <v>332</v>
      </c>
      <c r="AU1643" s="260" t="s">
        <v>83</v>
      </c>
      <c r="AV1643" s="13" t="s">
        <v>83</v>
      </c>
      <c r="AW1643" s="13" t="s">
        <v>32</v>
      </c>
      <c r="AX1643" s="13" t="s">
        <v>77</v>
      </c>
      <c r="AY1643" s="260" t="s">
        <v>322</v>
      </c>
    </row>
    <row r="1644" spans="1:65" s="2" customFormat="1" ht="21.75" customHeight="1">
      <c r="A1644" s="40"/>
      <c r="B1644" s="41"/>
      <c r="C1644" s="233" t="s">
        <v>2346</v>
      </c>
      <c r="D1644" s="233" t="s">
        <v>324</v>
      </c>
      <c r="E1644" s="234" t="s">
        <v>2347</v>
      </c>
      <c r="F1644" s="235" t="s">
        <v>2348</v>
      </c>
      <c r="G1644" s="236" t="s">
        <v>135</v>
      </c>
      <c r="H1644" s="237">
        <v>4</v>
      </c>
      <c r="I1644" s="238"/>
      <c r="J1644" s="239">
        <f>ROUND(I1644*H1644,2)</f>
        <v>0</v>
      </c>
      <c r="K1644" s="235" t="s">
        <v>327</v>
      </c>
      <c r="L1644" s="46"/>
      <c r="M1644" s="240" t="s">
        <v>19</v>
      </c>
      <c r="N1644" s="241" t="s">
        <v>42</v>
      </c>
      <c r="O1644" s="86"/>
      <c r="P1644" s="242">
        <f>O1644*H1644</f>
        <v>0</v>
      </c>
      <c r="Q1644" s="242">
        <v>0.00046</v>
      </c>
      <c r="R1644" s="242">
        <f>Q1644*H1644</f>
        <v>0.00184</v>
      </c>
      <c r="S1644" s="242">
        <v>0</v>
      </c>
      <c r="T1644" s="243">
        <f>S1644*H1644</f>
        <v>0</v>
      </c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R1644" s="244" t="s">
        <v>418</v>
      </c>
      <c r="AT1644" s="244" t="s">
        <v>324</v>
      </c>
      <c r="AU1644" s="244" t="s">
        <v>83</v>
      </c>
      <c r="AY1644" s="19" t="s">
        <v>322</v>
      </c>
      <c r="BE1644" s="245">
        <f>IF(N1644="základní",J1644,0)</f>
        <v>0</v>
      </c>
      <c r="BF1644" s="245">
        <f>IF(N1644="snížená",J1644,0)</f>
        <v>0</v>
      </c>
      <c r="BG1644" s="245">
        <f>IF(N1644="zákl. přenesená",J1644,0)</f>
        <v>0</v>
      </c>
      <c r="BH1644" s="245">
        <f>IF(N1644="sníž. přenesená",J1644,0)</f>
        <v>0</v>
      </c>
      <c r="BI1644" s="245">
        <f>IF(N1644="nulová",J1644,0)</f>
        <v>0</v>
      </c>
      <c r="BJ1644" s="19" t="s">
        <v>83</v>
      </c>
      <c r="BK1644" s="245">
        <f>ROUND(I1644*H1644,2)</f>
        <v>0</v>
      </c>
      <c r="BL1644" s="19" t="s">
        <v>418</v>
      </c>
      <c r="BM1644" s="244" t="s">
        <v>2349</v>
      </c>
    </row>
    <row r="1645" spans="1:47" s="2" customFormat="1" ht="12">
      <c r="A1645" s="40"/>
      <c r="B1645" s="41"/>
      <c r="C1645" s="42"/>
      <c r="D1645" s="246" t="s">
        <v>330</v>
      </c>
      <c r="E1645" s="42"/>
      <c r="F1645" s="247" t="s">
        <v>2350</v>
      </c>
      <c r="G1645" s="42"/>
      <c r="H1645" s="42"/>
      <c r="I1645" s="150"/>
      <c r="J1645" s="42"/>
      <c r="K1645" s="42"/>
      <c r="L1645" s="46"/>
      <c r="M1645" s="248"/>
      <c r="N1645" s="249"/>
      <c r="O1645" s="86"/>
      <c r="P1645" s="86"/>
      <c r="Q1645" s="86"/>
      <c r="R1645" s="86"/>
      <c r="S1645" s="86"/>
      <c r="T1645" s="87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T1645" s="19" t="s">
        <v>330</v>
      </c>
      <c r="AU1645" s="19" t="s">
        <v>83</v>
      </c>
    </row>
    <row r="1646" spans="1:51" s="15" customFormat="1" ht="12">
      <c r="A1646" s="15"/>
      <c r="B1646" s="283"/>
      <c r="C1646" s="284"/>
      <c r="D1646" s="246" t="s">
        <v>332</v>
      </c>
      <c r="E1646" s="285" t="s">
        <v>19</v>
      </c>
      <c r="F1646" s="286" t="s">
        <v>855</v>
      </c>
      <c r="G1646" s="284"/>
      <c r="H1646" s="285" t="s">
        <v>19</v>
      </c>
      <c r="I1646" s="287"/>
      <c r="J1646" s="284"/>
      <c r="K1646" s="284"/>
      <c r="L1646" s="288"/>
      <c r="M1646" s="289"/>
      <c r="N1646" s="290"/>
      <c r="O1646" s="290"/>
      <c r="P1646" s="290"/>
      <c r="Q1646" s="290"/>
      <c r="R1646" s="290"/>
      <c r="S1646" s="290"/>
      <c r="T1646" s="291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T1646" s="292" t="s">
        <v>332</v>
      </c>
      <c r="AU1646" s="292" t="s">
        <v>83</v>
      </c>
      <c r="AV1646" s="15" t="s">
        <v>77</v>
      </c>
      <c r="AW1646" s="15" t="s">
        <v>32</v>
      </c>
      <c r="AX1646" s="15" t="s">
        <v>70</v>
      </c>
      <c r="AY1646" s="292" t="s">
        <v>322</v>
      </c>
    </row>
    <row r="1647" spans="1:51" s="13" customFormat="1" ht="12">
      <c r="A1647" s="13"/>
      <c r="B1647" s="250"/>
      <c r="C1647" s="251"/>
      <c r="D1647" s="246" t="s">
        <v>332</v>
      </c>
      <c r="E1647" s="252" t="s">
        <v>19</v>
      </c>
      <c r="F1647" s="253" t="s">
        <v>2351</v>
      </c>
      <c r="G1647" s="251"/>
      <c r="H1647" s="254">
        <v>4</v>
      </c>
      <c r="I1647" s="255"/>
      <c r="J1647" s="251"/>
      <c r="K1647" s="251"/>
      <c r="L1647" s="256"/>
      <c r="M1647" s="257"/>
      <c r="N1647" s="258"/>
      <c r="O1647" s="258"/>
      <c r="P1647" s="258"/>
      <c r="Q1647" s="258"/>
      <c r="R1647" s="258"/>
      <c r="S1647" s="258"/>
      <c r="T1647" s="259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60" t="s">
        <v>332</v>
      </c>
      <c r="AU1647" s="260" t="s">
        <v>83</v>
      </c>
      <c r="AV1647" s="13" t="s">
        <v>83</v>
      </c>
      <c r="AW1647" s="13" t="s">
        <v>32</v>
      </c>
      <c r="AX1647" s="13" t="s">
        <v>70</v>
      </c>
      <c r="AY1647" s="260" t="s">
        <v>322</v>
      </c>
    </row>
    <row r="1648" spans="1:51" s="16" customFormat="1" ht="12">
      <c r="A1648" s="16"/>
      <c r="B1648" s="293"/>
      <c r="C1648" s="294"/>
      <c r="D1648" s="246" t="s">
        <v>332</v>
      </c>
      <c r="E1648" s="295" t="s">
        <v>19</v>
      </c>
      <c r="F1648" s="296" t="s">
        <v>480</v>
      </c>
      <c r="G1648" s="294"/>
      <c r="H1648" s="297">
        <v>4</v>
      </c>
      <c r="I1648" s="298"/>
      <c r="J1648" s="294"/>
      <c r="K1648" s="294"/>
      <c r="L1648" s="299"/>
      <c r="M1648" s="300"/>
      <c r="N1648" s="301"/>
      <c r="O1648" s="301"/>
      <c r="P1648" s="301"/>
      <c r="Q1648" s="301"/>
      <c r="R1648" s="301"/>
      <c r="S1648" s="301"/>
      <c r="T1648" s="302"/>
      <c r="U1648" s="16"/>
      <c r="V1648" s="16"/>
      <c r="W1648" s="16"/>
      <c r="X1648" s="16"/>
      <c r="Y1648" s="16"/>
      <c r="Z1648" s="16"/>
      <c r="AA1648" s="16"/>
      <c r="AB1648" s="16"/>
      <c r="AC1648" s="16"/>
      <c r="AD1648" s="16"/>
      <c r="AE1648" s="16"/>
      <c r="AT1648" s="303" t="s">
        <v>332</v>
      </c>
      <c r="AU1648" s="303" t="s">
        <v>83</v>
      </c>
      <c r="AV1648" s="16" t="s">
        <v>93</v>
      </c>
      <c r="AW1648" s="16" t="s">
        <v>32</v>
      </c>
      <c r="AX1648" s="16" t="s">
        <v>70</v>
      </c>
      <c r="AY1648" s="303" t="s">
        <v>322</v>
      </c>
    </row>
    <row r="1649" spans="1:51" s="14" customFormat="1" ht="12">
      <c r="A1649" s="14"/>
      <c r="B1649" s="261"/>
      <c r="C1649" s="262"/>
      <c r="D1649" s="246" t="s">
        <v>332</v>
      </c>
      <c r="E1649" s="263" t="s">
        <v>19</v>
      </c>
      <c r="F1649" s="264" t="s">
        <v>336</v>
      </c>
      <c r="G1649" s="262"/>
      <c r="H1649" s="265">
        <v>4</v>
      </c>
      <c r="I1649" s="266"/>
      <c r="J1649" s="262"/>
      <c r="K1649" s="262"/>
      <c r="L1649" s="267"/>
      <c r="M1649" s="268"/>
      <c r="N1649" s="269"/>
      <c r="O1649" s="269"/>
      <c r="P1649" s="269"/>
      <c r="Q1649" s="269"/>
      <c r="R1649" s="269"/>
      <c r="S1649" s="269"/>
      <c r="T1649" s="270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71" t="s">
        <v>332</v>
      </c>
      <c r="AU1649" s="271" t="s">
        <v>83</v>
      </c>
      <c r="AV1649" s="14" t="s">
        <v>328</v>
      </c>
      <c r="AW1649" s="14" t="s">
        <v>32</v>
      </c>
      <c r="AX1649" s="14" t="s">
        <v>77</v>
      </c>
      <c r="AY1649" s="271" t="s">
        <v>322</v>
      </c>
    </row>
    <row r="1650" spans="1:65" s="2" customFormat="1" ht="21.75" customHeight="1">
      <c r="A1650" s="40"/>
      <c r="B1650" s="41"/>
      <c r="C1650" s="272" t="s">
        <v>2352</v>
      </c>
      <c r="D1650" s="272" t="s">
        <v>366</v>
      </c>
      <c r="E1650" s="273" t="s">
        <v>2353</v>
      </c>
      <c r="F1650" s="274" t="s">
        <v>2354</v>
      </c>
      <c r="G1650" s="275" t="s">
        <v>128</v>
      </c>
      <c r="H1650" s="276">
        <v>0.8</v>
      </c>
      <c r="I1650" s="277"/>
      <c r="J1650" s="278">
        <f>ROUND(I1650*H1650,2)</f>
        <v>0</v>
      </c>
      <c r="K1650" s="274" t="s">
        <v>327</v>
      </c>
      <c r="L1650" s="279"/>
      <c r="M1650" s="280" t="s">
        <v>19</v>
      </c>
      <c r="N1650" s="281" t="s">
        <v>42</v>
      </c>
      <c r="O1650" s="86"/>
      <c r="P1650" s="242">
        <f>O1650*H1650</f>
        <v>0</v>
      </c>
      <c r="Q1650" s="242">
        <v>0.018</v>
      </c>
      <c r="R1650" s="242">
        <f>Q1650*H1650</f>
        <v>0.0144</v>
      </c>
      <c r="S1650" s="242">
        <v>0</v>
      </c>
      <c r="T1650" s="243">
        <f>S1650*H1650</f>
        <v>0</v>
      </c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R1650" s="244" t="s">
        <v>557</v>
      </c>
      <c r="AT1650" s="244" t="s">
        <v>366</v>
      </c>
      <c r="AU1650" s="244" t="s">
        <v>83</v>
      </c>
      <c r="AY1650" s="19" t="s">
        <v>322</v>
      </c>
      <c r="BE1650" s="245">
        <f>IF(N1650="základní",J1650,0)</f>
        <v>0</v>
      </c>
      <c r="BF1650" s="245">
        <f>IF(N1650="snížená",J1650,0)</f>
        <v>0</v>
      </c>
      <c r="BG1650" s="245">
        <f>IF(N1650="zákl. přenesená",J1650,0)</f>
        <v>0</v>
      </c>
      <c r="BH1650" s="245">
        <f>IF(N1650="sníž. přenesená",J1650,0)</f>
        <v>0</v>
      </c>
      <c r="BI1650" s="245">
        <f>IF(N1650="nulová",J1650,0)</f>
        <v>0</v>
      </c>
      <c r="BJ1650" s="19" t="s">
        <v>83</v>
      </c>
      <c r="BK1650" s="245">
        <f>ROUND(I1650*H1650,2)</f>
        <v>0</v>
      </c>
      <c r="BL1650" s="19" t="s">
        <v>418</v>
      </c>
      <c r="BM1650" s="244" t="s">
        <v>2355</v>
      </c>
    </row>
    <row r="1651" spans="1:47" s="2" customFormat="1" ht="12">
      <c r="A1651" s="40"/>
      <c r="B1651" s="41"/>
      <c r="C1651" s="42"/>
      <c r="D1651" s="246" t="s">
        <v>330</v>
      </c>
      <c r="E1651" s="42"/>
      <c r="F1651" s="247" t="s">
        <v>2354</v>
      </c>
      <c r="G1651" s="42"/>
      <c r="H1651" s="42"/>
      <c r="I1651" s="150"/>
      <c r="J1651" s="42"/>
      <c r="K1651" s="42"/>
      <c r="L1651" s="46"/>
      <c r="M1651" s="248"/>
      <c r="N1651" s="249"/>
      <c r="O1651" s="86"/>
      <c r="P1651" s="86"/>
      <c r="Q1651" s="86"/>
      <c r="R1651" s="86"/>
      <c r="S1651" s="86"/>
      <c r="T1651" s="87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T1651" s="19" t="s">
        <v>330</v>
      </c>
      <c r="AU1651" s="19" t="s">
        <v>83</v>
      </c>
    </row>
    <row r="1652" spans="1:51" s="13" customFormat="1" ht="12">
      <c r="A1652" s="13"/>
      <c r="B1652" s="250"/>
      <c r="C1652" s="251"/>
      <c r="D1652" s="246" t="s">
        <v>332</v>
      </c>
      <c r="E1652" s="252" t="s">
        <v>19</v>
      </c>
      <c r="F1652" s="253" t="s">
        <v>2356</v>
      </c>
      <c r="G1652" s="251"/>
      <c r="H1652" s="254">
        <v>0.8</v>
      </c>
      <c r="I1652" s="255"/>
      <c r="J1652" s="251"/>
      <c r="K1652" s="251"/>
      <c r="L1652" s="256"/>
      <c r="M1652" s="257"/>
      <c r="N1652" s="258"/>
      <c r="O1652" s="258"/>
      <c r="P1652" s="258"/>
      <c r="Q1652" s="258"/>
      <c r="R1652" s="258"/>
      <c r="S1652" s="258"/>
      <c r="T1652" s="259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60" t="s">
        <v>332</v>
      </c>
      <c r="AU1652" s="260" t="s">
        <v>83</v>
      </c>
      <c r="AV1652" s="13" t="s">
        <v>83</v>
      </c>
      <c r="AW1652" s="13" t="s">
        <v>32</v>
      </c>
      <c r="AX1652" s="13" t="s">
        <v>77</v>
      </c>
      <c r="AY1652" s="260" t="s">
        <v>322</v>
      </c>
    </row>
    <row r="1653" spans="1:65" s="2" customFormat="1" ht="21.75" customHeight="1">
      <c r="A1653" s="40"/>
      <c r="B1653" s="41"/>
      <c r="C1653" s="233" t="s">
        <v>2357</v>
      </c>
      <c r="D1653" s="233" t="s">
        <v>324</v>
      </c>
      <c r="E1653" s="234" t="s">
        <v>2358</v>
      </c>
      <c r="F1653" s="235" t="s">
        <v>2359</v>
      </c>
      <c r="G1653" s="236" t="s">
        <v>128</v>
      </c>
      <c r="H1653" s="237">
        <v>32.6</v>
      </c>
      <c r="I1653" s="238"/>
      <c r="J1653" s="239">
        <f>ROUND(I1653*H1653,2)</f>
        <v>0</v>
      </c>
      <c r="K1653" s="235" t="s">
        <v>327</v>
      </c>
      <c r="L1653" s="46"/>
      <c r="M1653" s="240" t="s">
        <v>19</v>
      </c>
      <c r="N1653" s="241" t="s">
        <v>42</v>
      </c>
      <c r="O1653" s="86"/>
      <c r="P1653" s="242">
        <f>O1653*H1653</f>
        <v>0</v>
      </c>
      <c r="Q1653" s="242">
        <v>0</v>
      </c>
      <c r="R1653" s="242">
        <f>Q1653*H1653</f>
        <v>0</v>
      </c>
      <c r="S1653" s="242">
        <v>0.08317</v>
      </c>
      <c r="T1653" s="243">
        <f>S1653*H1653</f>
        <v>2.711342</v>
      </c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R1653" s="244" t="s">
        <v>418</v>
      </c>
      <c r="AT1653" s="244" t="s">
        <v>324</v>
      </c>
      <c r="AU1653" s="244" t="s">
        <v>83</v>
      </c>
      <c r="AY1653" s="19" t="s">
        <v>322</v>
      </c>
      <c r="BE1653" s="245">
        <f>IF(N1653="základní",J1653,0)</f>
        <v>0</v>
      </c>
      <c r="BF1653" s="245">
        <f>IF(N1653="snížená",J1653,0)</f>
        <v>0</v>
      </c>
      <c r="BG1653" s="245">
        <f>IF(N1653="zákl. přenesená",J1653,0)</f>
        <v>0</v>
      </c>
      <c r="BH1653" s="245">
        <f>IF(N1653="sníž. přenesená",J1653,0)</f>
        <v>0</v>
      </c>
      <c r="BI1653" s="245">
        <f>IF(N1653="nulová",J1653,0)</f>
        <v>0</v>
      </c>
      <c r="BJ1653" s="19" t="s">
        <v>83</v>
      </c>
      <c r="BK1653" s="245">
        <f>ROUND(I1653*H1653,2)</f>
        <v>0</v>
      </c>
      <c r="BL1653" s="19" t="s">
        <v>418</v>
      </c>
      <c r="BM1653" s="244" t="s">
        <v>2360</v>
      </c>
    </row>
    <row r="1654" spans="1:47" s="2" customFormat="1" ht="12">
      <c r="A1654" s="40"/>
      <c r="B1654" s="41"/>
      <c r="C1654" s="42"/>
      <c r="D1654" s="246" t="s">
        <v>330</v>
      </c>
      <c r="E1654" s="42"/>
      <c r="F1654" s="247" t="s">
        <v>2359</v>
      </c>
      <c r="G1654" s="42"/>
      <c r="H1654" s="42"/>
      <c r="I1654" s="150"/>
      <c r="J1654" s="42"/>
      <c r="K1654" s="42"/>
      <c r="L1654" s="46"/>
      <c r="M1654" s="248"/>
      <c r="N1654" s="249"/>
      <c r="O1654" s="86"/>
      <c r="P1654" s="86"/>
      <c r="Q1654" s="86"/>
      <c r="R1654" s="86"/>
      <c r="S1654" s="86"/>
      <c r="T1654" s="87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T1654" s="19" t="s">
        <v>330</v>
      </c>
      <c r="AU1654" s="19" t="s">
        <v>83</v>
      </c>
    </row>
    <row r="1655" spans="1:51" s="13" customFormat="1" ht="12">
      <c r="A1655" s="13"/>
      <c r="B1655" s="250"/>
      <c r="C1655" s="251"/>
      <c r="D1655" s="246" t="s">
        <v>332</v>
      </c>
      <c r="E1655" s="252" t="s">
        <v>19</v>
      </c>
      <c r="F1655" s="253" t="s">
        <v>2361</v>
      </c>
      <c r="G1655" s="251"/>
      <c r="H1655" s="254">
        <v>16.8</v>
      </c>
      <c r="I1655" s="255"/>
      <c r="J1655" s="251"/>
      <c r="K1655" s="251"/>
      <c r="L1655" s="256"/>
      <c r="M1655" s="257"/>
      <c r="N1655" s="258"/>
      <c r="O1655" s="258"/>
      <c r="P1655" s="258"/>
      <c r="Q1655" s="258"/>
      <c r="R1655" s="258"/>
      <c r="S1655" s="258"/>
      <c r="T1655" s="259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60" t="s">
        <v>332</v>
      </c>
      <c r="AU1655" s="260" t="s">
        <v>83</v>
      </c>
      <c r="AV1655" s="13" t="s">
        <v>83</v>
      </c>
      <c r="AW1655" s="13" t="s">
        <v>32</v>
      </c>
      <c r="AX1655" s="13" t="s">
        <v>70</v>
      </c>
      <c r="AY1655" s="260" t="s">
        <v>322</v>
      </c>
    </row>
    <row r="1656" spans="1:51" s="13" customFormat="1" ht="12">
      <c r="A1656" s="13"/>
      <c r="B1656" s="250"/>
      <c r="C1656" s="251"/>
      <c r="D1656" s="246" t="s">
        <v>332</v>
      </c>
      <c r="E1656" s="252" t="s">
        <v>19</v>
      </c>
      <c r="F1656" s="253" t="s">
        <v>2362</v>
      </c>
      <c r="G1656" s="251"/>
      <c r="H1656" s="254">
        <v>15.8</v>
      </c>
      <c r="I1656" s="255"/>
      <c r="J1656" s="251"/>
      <c r="K1656" s="251"/>
      <c r="L1656" s="256"/>
      <c r="M1656" s="257"/>
      <c r="N1656" s="258"/>
      <c r="O1656" s="258"/>
      <c r="P1656" s="258"/>
      <c r="Q1656" s="258"/>
      <c r="R1656" s="258"/>
      <c r="S1656" s="258"/>
      <c r="T1656" s="259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60" t="s">
        <v>332</v>
      </c>
      <c r="AU1656" s="260" t="s">
        <v>83</v>
      </c>
      <c r="AV1656" s="13" t="s">
        <v>83</v>
      </c>
      <c r="AW1656" s="13" t="s">
        <v>32</v>
      </c>
      <c r="AX1656" s="13" t="s">
        <v>70</v>
      </c>
      <c r="AY1656" s="260" t="s">
        <v>322</v>
      </c>
    </row>
    <row r="1657" spans="1:51" s="14" customFormat="1" ht="12">
      <c r="A1657" s="14"/>
      <c r="B1657" s="261"/>
      <c r="C1657" s="262"/>
      <c r="D1657" s="246" t="s">
        <v>332</v>
      </c>
      <c r="E1657" s="263" t="s">
        <v>157</v>
      </c>
      <c r="F1657" s="264" t="s">
        <v>336</v>
      </c>
      <c r="G1657" s="262"/>
      <c r="H1657" s="265">
        <v>32.6</v>
      </c>
      <c r="I1657" s="266"/>
      <c r="J1657" s="262"/>
      <c r="K1657" s="262"/>
      <c r="L1657" s="267"/>
      <c r="M1657" s="268"/>
      <c r="N1657" s="269"/>
      <c r="O1657" s="269"/>
      <c r="P1657" s="269"/>
      <c r="Q1657" s="269"/>
      <c r="R1657" s="269"/>
      <c r="S1657" s="269"/>
      <c r="T1657" s="270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71" t="s">
        <v>332</v>
      </c>
      <c r="AU1657" s="271" t="s">
        <v>83</v>
      </c>
      <c r="AV1657" s="14" t="s">
        <v>328</v>
      </c>
      <c r="AW1657" s="14" t="s">
        <v>32</v>
      </c>
      <c r="AX1657" s="14" t="s">
        <v>77</v>
      </c>
      <c r="AY1657" s="271" t="s">
        <v>322</v>
      </c>
    </row>
    <row r="1658" spans="1:65" s="2" customFormat="1" ht="21.75" customHeight="1">
      <c r="A1658" s="40"/>
      <c r="B1658" s="41"/>
      <c r="C1658" s="233" t="s">
        <v>2363</v>
      </c>
      <c r="D1658" s="233" t="s">
        <v>324</v>
      </c>
      <c r="E1658" s="234" t="s">
        <v>2364</v>
      </c>
      <c r="F1658" s="235" t="s">
        <v>2365</v>
      </c>
      <c r="G1658" s="236" t="s">
        <v>128</v>
      </c>
      <c r="H1658" s="237">
        <v>36.94</v>
      </c>
      <c r="I1658" s="238"/>
      <c r="J1658" s="239">
        <f>ROUND(I1658*H1658,2)</f>
        <v>0</v>
      </c>
      <c r="K1658" s="235" t="s">
        <v>327</v>
      </c>
      <c r="L1658" s="46"/>
      <c r="M1658" s="240" t="s">
        <v>19</v>
      </c>
      <c r="N1658" s="241" t="s">
        <v>42</v>
      </c>
      <c r="O1658" s="86"/>
      <c r="P1658" s="242">
        <f>O1658*H1658</f>
        <v>0</v>
      </c>
      <c r="Q1658" s="242">
        <v>0.00367</v>
      </c>
      <c r="R1658" s="242">
        <f>Q1658*H1658</f>
        <v>0.1355698</v>
      </c>
      <c r="S1658" s="242">
        <v>0</v>
      </c>
      <c r="T1658" s="243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44" t="s">
        <v>418</v>
      </c>
      <c r="AT1658" s="244" t="s">
        <v>324</v>
      </c>
      <c r="AU1658" s="244" t="s">
        <v>83</v>
      </c>
      <c r="AY1658" s="19" t="s">
        <v>322</v>
      </c>
      <c r="BE1658" s="245">
        <f>IF(N1658="základní",J1658,0)</f>
        <v>0</v>
      </c>
      <c r="BF1658" s="245">
        <f>IF(N1658="snížená",J1658,0)</f>
        <v>0</v>
      </c>
      <c r="BG1658" s="245">
        <f>IF(N1658="zákl. přenesená",J1658,0)</f>
        <v>0</v>
      </c>
      <c r="BH1658" s="245">
        <f>IF(N1658="sníž. přenesená",J1658,0)</f>
        <v>0</v>
      </c>
      <c r="BI1658" s="245">
        <f>IF(N1658="nulová",J1658,0)</f>
        <v>0</v>
      </c>
      <c r="BJ1658" s="19" t="s">
        <v>83</v>
      </c>
      <c r="BK1658" s="245">
        <f>ROUND(I1658*H1658,2)</f>
        <v>0</v>
      </c>
      <c r="BL1658" s="19" t="s">
        <v>418</v>
      </c>
      <c r="BM1658" s="244" t="s">
        <v>2366</v>
      </c>
    </row>
    <row r="1659" spans="1:47" s="2" customFormat="1" ht="12">
      <c r="A1659" s="40"/>
      <c r="B1659" s="41"/>
      <c r="C1659" s="42"/>
      <c r="D1659" s="246" t="s">
        <v>330</v>
      </c>
      <c r="E1659" s="42"/>
      <c r="F1659" s="247" t="s">
        <v>2367</v>
      </c>
      <c r="G1659" s="42"/>
      <c r="H1659" s="42"/>
      <c r="I1659" s="150"/>
      <c r="J1659" s="42"/>
      <c r="K1659" s="42"/>
      <c r="L1659" s="46"/>
      <c r="M1659" s="248"/>
      <c r="N1659" s="249"/>
      <c r="O1659" s="86"/>
      <c r="P1659" s="86"/>
      <c r="Q1659" s="86"/>
      <c r="R1659" s="86"/>
      <c r="S1659" s="86"/>
      <c r="T1659" s="87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T1659" s="19" t="s">
        <v>330</v>
      </c>
      <c r="AU1659" s="19" t="s">
        <v>83</v>
      </c>
    </row>
    <row r="1660" spans="1:65" s="2" customFormat="1" ht="21.75" customHeight="1">
      <c r="A1660" s="40"/>
      <c r="B1660" s="41"/>
      <c r="C1660" s="272" t="s">
        <v>2368</v>
      </c>
      <c r="D1660" s="272" t="s">
        <v>366</v>
      </c>
      <c r="E1660" s="273" t="s">
        <v>2353</v>
      </c>
      <c r="F1660" s="274" t="s">
        <v>2354</v>
      </c>
      <c r="G1660" s="275" t="s">
        <v>128</v>
      </c>
      <c r="H1660" s="276">
        <v>42.481</v>
      </c>
      <c r="I1660" s="277"/>
      <c r="J1660" s="278">
        <f>ROUND(I1660*H1660,2)</f>
        <v>0</v>
      </c>
      <c r="K1660" s="274" t="s">
        <v>327</v>
      </c>
      <c r="L1660" s="279"/>
      <c r="M1660" s="280" t="s">
        <v>19</v>
      </c>
      <c r="N1660" s="281" t="s">
        <v>42</v>
      </c>
      <c r="O1660" s="86"/>
      <c r="P1660" s="242">
        <f>O1660*H1660</f>
        <v>0</v>
      </c>
      <c r="Q1660" s="242">
        <v>0.018</v>
      </c>
      <c r="R1660" s="242">
        <f>Q1660*H1660</f>
        <v>0.764658</v>
      </c>
      <c r="S1660" s="242">
        <v>0</v>
      </c>
      <c r="T1660" s="243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44" t="s">
        <v>557</v>
      </c>
      <c r="AT1660" s="244" t="s">
        <v>366</v>
      </c>
      <c r="AU1660" s="244" t="s">
        <v>83</v>
      </c>
      <c r="AY1660" s="19" t="s">
        <v>322</v>
      </c>
      <c r="BE1660" s="245">
        <f>IF(N1660="základní",J1660,0)</f>
        <v>0</v>
      </c>
      <c r="BF1660" s="245">
        <f>IF(N1660="snížená",J1660,0)</f>
        <v>0</v>
      </c>
      <c r="BG1660" s="245">
        <f>IF(N1660="zákl. přenesená",J1660,0)</f>
        <v>0</v>
      </c>
      <c r="BH1660" s="245">
        <f>IF(N1660="sníž. přenesená",J1660,0)</f>
        <v>0</v>
      </c>
      <c r="BI1660" s="245">
        <f>IF(N1660="nulová",J1660,0)</f>
        <v>0</v>
      </c>
      <c r="BJ1660" s="19" t="s">
        <v>83</v>
      </c>
      <c r="BK1660" s="245">
        <f>ROUND(I1660*H1660,2)</f>
        <v>0</v>
      </c>
      <c r="BL1660" s="19" t="s">
        <v>418</v>
      </c>
      <c r="BM1660" s="244" t="s">
        <v>2369</v>
      </c>
    </row>
    <row r="1661" spans="1:47" s="2" customFormat="1" ht="12">
      <c r="A1661" s="40"/>
      <c r="B1661" s="41"/>
      <c r="C1661" s="42"/>
      <c r="D1661" s="246" t="s">
        <v>330</v>
      </c>
      <c r="E1661" s="42"/>
      <c r="F1661" s="247" t="s">
        <v>2354</v>
      </c>
      <c r="G1661" s="42"/>
      <c r="H1661" s="42"/>
      <c r="I1661" s="150"/>
      <c r="J1661" s="42"/>
      <c r="K1661" s="42"/>
      <c r="L1661" s="46"/>
      <c r="M1661" s="248"/>
      <c r="N1661" s="249"/>
      <c r="O1661" s="86"/>
      <c r="P1661" s="86"/>
      <c r="Q1661" s="86"/>
      <c r="R1661" s="86"/>
      <c r="S1661" s="86"/>
      <c r="T1661" s="87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T1661" s="19" t="s">
        <v>330</v>
      </c>
      <c r="AU1661" s="19" t="s">
        <v>83</v>
      </c>
    </row>
    <row r="1662" spans="1:51" s="15" customFormat="1" ht="12">
      <c r="A1662" s="15"/>
      <c r="B1662" s="283"/>
      <c r="C1662" s="284"/>
      <c r="D1662" s="246" t="s">
        <v>332</v>
      </c>
      <c r="E1662" s="285" t="s">
        <v>19</v>
      </c>
      <c r="F1662" s="286" t="s">
        <v>845</v>
      </c>
      <c r="G1662" s="284"/>
      <c r="H1662" s="285" t="s">
        <v>19</v>
      </c>
      <c r="I1662" s="287"/>
      <c r="J1662" s="284"/>
      <c r="K1662" s="284"/>
      <c r="L1662" s="288"/>
      <c r="M1662" s="289"/>
      <c r="N1662" s="290"/>
      <c r="O1662" s="290"/>
      <c r="P1662" s="290"/>
      <c r="Q1662" s="290"/>
      <c r="R1662" s="290"/>
      <c r="S1662" s="290"/>
      <c r="T1662" s="291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92" t="s">
        <v>332</v>
      </c>
      <c r="AU1662" s="292" t="s">
        <v>83</v>
      </c>
      <c r="AV1662" s="15" t="s">
        <v>77</v>
      </c>
      <c r="AW1662" s="15" t="s">
        <v>32</v>
      </c>
      <c r="AX1662" s="15" t="s">
        <v>70</v>
      </c>
      <c r="AY1662" s="292" t="s">
        <v>322</v>
      </c>
    </row>
    <row r="1663" spans="1:51" s="13" customFormat="1" ht="12">
      <c r="A1663" s="13"/>
      <c r="B1663" s="250"/>
      <c r="C1663" s="251"/>
      <c r="D1663" s="246" t="s">
        <v>332</v>
      </c>
      <c r="E1663" s="252" t="s">
        <v>19</v>
      </c>
      <c r="F1663" s="253" t="s">
        <v>2370</v>
      </c>
      <c r="G1663" s="251"/>
      <c r="H1663" s="254">
        <v>4.1</v>
      </c>
      <c r="I1663" s="255"/>
      <c r="J1663" s="251"/>
      <c r="K1663" s="251"/>
      <c r="L1663" s="256"/>
      <c r="M1663" s="257"/>
      <c r="N1663" s="258"/>
      <c r="O1663" s="258"/>
      <c r="P1663" s="258"/>
      <c r="Q1663" s="258"/>
      <c r="R1663" s="258"/>
      <c r="S1663" s="258"/>
      <c r="T1663" s="259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60" t="s">
        <v>332</v>
      </c>
      <c r="AU1663" s="260" t="s">
        <v>83</v>
      </c>
      <c r="AV1663" s="13" t="s">
        <v>83</v>
      </c>
      <c r="AW1663" s="13" t="s">
        <v>32</v>
      </c>
      <c r="AX1663" s="13" t="s">
        <v>70</v>
      </c>
      <c r="AY1663" s="260" t="s">
        <v>322</v>
      </c>
    </row>
    <row r="1664" spans="1:51" s="13" customFormat="1" ht="12">
      <c r="A1664" s="13"/>
      <c r="B1664" s="250"/>
      <c r="C1664" s="251"/>
      <c r="D1664" s="246" t="s">
        <v>332</v>
      </c>
      <c r="E1664" s="252" t="s">
        <v>19</v>
      </c>
      <c r="F1664" s="253" t="s">
        <v>2371</v>
      </c>
      <c r="G1664" s="251"/>
      <c r="H1664" s="254">
        <v>3.8</v>
      </c>
      <c r="I1664" s="255"/>
      <c r="J1664" s="251"/>
      <c r="K1664" s="251"/>
      <c r="L1664" s="256"/>
      <c r="M1664" s="257"/>
      <c r="N1664" s="258"/>
      <c r="O1664" s="258"/>
      <c r="P1664" s="258"/>
      <c r="Q1664" s="258"/>
      <c r="R1664" s="258"/>
      <c r="S1664" s="258"/>
      <c r="T1664" s="259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60" t="s">
        <v>332</v>
      </c>
      <c r="AU1664" s="260" t="s">
        <v>83</v>
      </c>
      <c r="AV1664" s="13" t="s">
        <v>83</v>
      </c>
      <c r="AW1664" s="13" t="s">
        <v>32</v>
      </c>
      <c r="AX1664" s="13" t="s">
        <v>70</v>
      </c>
      <c r="AY1664" s="260" t="s">
        <v>322</v>
      </c>
    </row>
    <row r="1665" spans="1:51" s="16" customFormat="1" ht="12">
      <c r="A1665" s="16"/>
      <c r="B1665" s="293"/>
      <c r="C1665" s="294"/>
      <c r="D1665" s="246" t="s">
        <v>332</v>
      </c>
      <c r="E1665" s="295" t="s">
        <v>199</v>
      </c>
      <c r="F1665" s="296" t="s">
        <v>848</v>
      </c>
      <c r="G1665" s="294"/>
      <c r="H1665" s="297">
        <v>7.9</v>
      </c>
      <c r="I1665" s="298"/>
      <c r="J1665" s="294"/>
      <c r="K1665" s="294"/>
      <c r="L1665" s="299"/>
      <c r="M1665" s="300"/>
      <c r="N1665" s="301"/>
      <c r="O1665" s="301"/>
      <c r="P1665" s="301"/>
      <c r="Q1665" s="301"/>
      <c r="R1665" s="301"/>
      <c r="S1665" s="301"/>
      <c r="T1665" s="302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T1665" s="303" t="s">
        <v>332</v>
      </c>
      <c r="AU1665" s="303" t="s">
        <v>83</v>
      </c>
      <c r="AV1665" s="16" t="s">
        <v>93</v>
      </c>
      <c r="AW1665" s="16" t="s">
        <v>32</v>
      </c>
      <c r="AX1665" s="16" t="s">
        <v>70</v>
      </c>
      <c r="AY1665" s="303" t="s">
        <v>322</v>
      </c>
    </row>
    <row r="1666" spans="1:51" s="15" customFormat="1" ht="12">
      <c r="A1666" s="15"/>
      <c r="B1666" s="283"/>
      <c r="C1666" s="284"/>
      <c r="D1666" s="246" t="s">
        <v>332</v>
      </c>
      <c r="E1666" s="285" t="s">
        <v>19</v>
      </c>
      <c r="F1666" s="286" t="s">
        <v>855</v>
      </c>
      <c r="G1666" s="284"/>
      <c r="H1666" s="285" t="s">
        <v>19</v>
      </c>
      <c r="I1666" s="287"/>
      <c r="J1666" s="284"/>
      <c r="K1666" s="284"/>
      <c r="L1666" s="288"/>
      <c r="M1666" s="289"/>
      <c r="N1666" s="290"/>
      <c r="O1666" s="290"/>
      <c r="P1666" s="290"/>
      <c r="Q1666" s="290"/>
      <c r="R1666" s="290"/>
      <c r="S1666" s="290"/>
      <c r="T1666" s="291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T1666" s="292" t="s">
        <v>332</v>
      </c>
      <c r="AU1666" s="292" t="s">
        <v>83</v>
      </c>
      <c r="AV1666" s="15" t="s">
        <v>77</v>
      </c>
      <c r="AW1666" s="15" t="s">
        <v>32</v>
      </c>
      <c r="AX1666" s="15" t="s">
        <v>70</v>
      </c>
      <c r="AY1666" s="292" t="s">
        <v>322</v>
      </c>
    </row>
    <row r="1667" spans="1:51" s="13" customFormat="1" ht="12">
      <c r="A1667" s="13"/>
      <c r="B1667" s="250"/>
      <c r="C1667" s="251"/>
      <c r="D1667" s="246" t="s">
        <v>332</v>
      </c>
      <c r="E1667" s="252" t="s">
        <v>19</v>
      </c>
      <c r="F1667" s="253" t="s">
        <v>2372</v>
      </c>
      <c r="G1667" s="251"/>
      <c r="H1667" s="254">
        <v>3.91</v>
      </c>
      <c r="I1667" s="255"/>
      <c r="J1667" s="251"/>
      <c r="K1667" s="251"/>
      <c r="L1667" s="256"/>
      <c r="M1667" s="257"/>
      <c r="N1667" s="258"/>
      <c r="O1667" s="258"/>
      <c r="P1667" s="258"/>
      <c r="Q1667" s="258"/>
      <c r="R1667" s="258"/>
      <c r="S1667" s="258"/>
      <c r="T1667" s="259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60" t="s">
        <v>332</v>
      </c>
      <c r="AU1667" s="260" t="s">
        <v>83</v>
      </c>
      <c r="AV1667" s="13" t="s">
        <v>83</v>
      </c>
      <c r="AW1667" s="13" t="s">
        <v>32</v>
      </c>
      <c r="AX1667" s="13" t="s">
        <v>70</v>
      </c>
      <c r="AY1667" s="260" t="s">
        <v>322</v>
      </c>
    </row>
    <row r="1668" spans="1:51" s="13" customFormat="1" ht="12">
      <c r="A1668" s="13"/>
      <c r="B1668" s="250"/>
      <c r="C1668" s="251"/>
      <c r="D1668" s="246" t="s">
        <v>332</v>
      </c>
      <c r="E1668" s="252" t="s">
        <v>19</v>
      </c>
      <c r="F1668" s="253" t="s">
        <v>2373</v>
      </c>
      <c r="G1668" s="251"/>
      <c r="H1668" s="254">
        <v>3.6</v>
      </c>
      <c r="I1668" s="255"/>
      <c r="J1668" s="251"/>
      <c r="K1668" s="251"/>
      <c r="L1668" s="256"/>
      <c r="M1668" s="257"/>
      <c r="N1668" s="258"/>
      <c r="O1668" s="258"/>
      <c r="P1668" s="258"/>
      <c r="Q1668" s="258"/>
      <c r="R1668" s="258"/>
      <c r="S1668" s="258"/>
      <c r="T1668" s="259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T1668" s="260" t="s">
        <v>332</v>
      </c>
      <c r="AU1668" s="260" t="s">
        <v>83</v>
      </c>
      <c r="AV1668" s="13" t="s">
        <v>83</v>
      </c>
      <c r="AW1668" s="13" t="s">
        <v>32</v>
      </c>
      <c r="AX1668" s="13" t="s">
        <v>70</v>
      </c>
      <c r="AY1668" s="260" t="s">
        <v>322</v>
      </c>
    </row>
    <row r="1669" spans="1:51" s="13" customFormat="1" ht="12">
      <c r="A1669" s="13"/>
      <c r="B1669" s="250"/>
      <c r="C1669" s="251"/>
      <c r="D1669" s="246" t="s">
        <v>332</v>
      </c>
      <c r="E1669" s="252" t="s">
        <v>19</v>
      </c>
      <c r="F1669" s="253" t="s">
        <v>2374</v>
      </c>
      <c r="G1669" s="251"/>
      <c r="H1669" s="254">
        <v>3.7</v>
      </c>
      <c r="I1669" s="255"/>
      <c r="J1669" s="251"/>
      <c r="K1669" s="251"/>
      <c r="L1669" s="256"/>
      <c r="M1669" s="257"/>
      <c r="N1669" s="258"/>
      <c r="O1669" s="258"/>
      <c r="P1669" s="258"/>
      <c r="Q1669" s="258"/>
      <c r="R1669" s="258"/>
      <c r="S1669" s="258"/>
      <c r="T1669" s="259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60" t="s">
        <v>332</v>
      </c>
      <c r="AU1669" s="260" t="s">
        <v>83</v>
      </c>
      <c r="AV1669" s="13" t="s">
        <v>83</v>
      </c>
      <c r="AW1669" s="13" t="s">
        <v>32</v>
      </c>
      <c r="AX1669" s="13" t="s">
        <v>70</v>
      </c>
      <c r="AY1669" s="260" t="s">
        <v>322</v>
      </c>
    </row>
    <row r="1670" spans="1:51" s="13" customFormat="1" ht="12">
      <c r="A1670" s="13"/>
      <c r="B1670" s="250"/>
      <c r="C1670" s="251"/>
      <c r="D1670" s="246" t="s">
        <v>332</v>
      </c>
      <c r="E1670" s="252" t="s">
        <v>19</v>
      </c>
      <c r="F1670" s="253" t="s">
        <v>2375</v>
      </c>
      <c r="G1670" s="251"/>
      <c r="H1670" s="254">
        <v>1.22</v>
      </c>
      <c r="I1670" s="255"/>
      <c r="J1670" s="251"/>
      <c r="K1670" s="251"/>
      <c r="L1670" s="256"/>
      <c r="M1670" s="257"/>
      <c r="N1670" s="258"/>
      <c r="O1670" s="258"/>
      <c r="P1670" s="258"/>
      <c r="Q1670" s="258"/>
      <c r="R1670" s="258"/>
      <c r="S1670" s="258"/>
      <c r="T1670" s="259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60" t="s">
        <v>332</v>
      </c>
      <c r="AU1670" s="260" t="s">
        <v>83</v>
      </c>
      <c r="AV1670" s="13" t="s">
        <v>83</v>
      </c>
      <c r="AW1670" s="13" t="s">
        <v>32</v>
      </c>
      <c r="AX1670" s="13" t="s">
        <v>70</v>
      </c>
      <c r="AY1670" s="260" t="s">
        <v>322</v>
      </c>
    </row>
    <row r="1671" spans="1:51" s="13" customFormat="1" ht="12">
      <c r="A1671" s="13"/>
      <c r="B1671" s="250"/>
      <c r="C1671" s="251"/>
      <c r="D1671" s="246" t="s">
        <v>332</v>
      </c>
      <c r="E1671" s="252" t="s">
        <v>19</v>
      </c>
      <c r="F1671" s="253" t="s">
        <v>2376</v>
      </c>
      <c r="G1671" s="251"/>
      <c r="H1671" s="254">
        <v>4.8</v>
      </c>
      <c r="I1671" s="255"/>
      <c r="J1671" s="251"/>
      <c r="K1671" s="251"/>
      <c r="L1671" s="256"/>
      <c r="M1671" s="257"/>
      <c r="N1671" s="258"/>
      <c r="O1671" s="258"/>
      <c r="P1671" s="258"/>
      <c r="Q1671" s="258"/>
      <c r="R1671" s="258"/>
      <c r="S1671" s="258"/>
      <c r="T1671" s="259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60" t="s">
        <v>332</v>
      </c>
      <c r="AU1671" s="260" t="s">
        <v>83</v>
      </c>
      <c r="AV1671" s="13" t="s">
        <v>83</v>
      </c>
      <c r="AW1671" s="13" t="s">
        <v>32</v>
      </c>
      <c r="AX1671" s="13" t="s">
        <v>70</v>
      </c>
      <c r="AY1671" s="260" t="s">
        <v>322</v>
      </c>
    </row>
    <row r="1672" spans="1:51" s="13" customFormat="1" ht="12">
      <c r="A1672" s="13"/>
      <c r="B1672" s="250"/>
      <c r="C1672" s="251"/>
      <c r="D1672" s="246" t="s">
        <v>332</v>
      </c>
      <c r="E1672" s="252" t="s">
        <v>19</v>
      </c>
      <c r="F1672" s="253" t="s">
        <v>2377</v>
      </c>
      <c r="G1672" s="251"/>
      <c r="H1672" s="254">
        <v>4.11</v>
      </c>
      <c r="I1672" s="255"/>
      <c r="J1672" s="251"/>
      <c r="K1672" s="251"/>
      <c r="L1672" s="256"/>
      <c r="M1672" s="257"/>
      <c r="N1672" s="258"/>
      <c r="O1672" s="258"/>
      <c r="P1672" s="258"/>
      <c r="Q1672" s="258"/>
      <c r="R1672" s="258"/>
      <c r="S1672" s="258"/>
      <c r="T1672" s="259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60" t="s">
        <v>332</v>
      </c>
      <c r="AU1672" s="260" t="s">
        <v>83</v>
      </c>
      <c r="AV1672" s="13" t="s">
        <v>83</v>
      </c>
      <c r="AW1672" s="13" t="s">
        <v>32</v>
      </c>
      <c r="AX1672" s="13" t="s">
        <v>70</v>
      </c>
      <c r="AY1672" s="260" t="s">
        <v>322</v>
      </c>
    </row>
    <row r="1673" spans="1:51" s="13" customFormat="1" ht="12">
      <c r="A1673" s="13"/>
      <c r="B1673" s="250"/>
      <c r="C1673" s="251"/>
      <c r="D1673" s="246" t="s">
        <v>332</v>
      </c>
      <c r="E1673" s="252" t="s">
        <v>19</v>
      </c>
      <c r="F1673" s="253" t="s">
        <v>2378</v>
      </c>
      <c r="G1673" s="251"/>
      <c r="H1673" s="254">
        <v>4.2</v>
      </c>
      <c r="I1673" s="255"/>
      <c r="J1673" s="251"/>
      <c r="K1673" s="251"/>
      <c r="L1673" s="256"/>
      <c r="M1673" s="257"/>
      <c r="N1673" s="258"/>
      <c r="O1673" s="258"/>
      <c r="P1673" s="258"/>
      <c r="Q1673" s="258"/>
      <c r="R1673" s="258"/>
      <c r="S1673" s="258"/>
      <c r="T1673" s="259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60" t="s">
        <v>332</v>
      </c>
      <c r="AU1673" s="260" t="s">
        <v>83</v>
      </c>
      <c r="AV1673" s="13" t="s">
        <v>83</v>
      </c>
      <c r="AW1673" s="13" t="s">
        <v>32</v>
      </c>
      <c r="AX1673" s="13" t="s">
        <v>70</v>
      </c>
      <c r="AY1673" s="260" t="s">
        <v>322</v>
      </c>
    </row>
    <row r="1674" spans="1:51" s="16" customFormat="1" ht="12">
      <c r="A1674" s="16"/>
      <c r="B1674" s="293"/>
      <c r="C1674" s="294"/>
      <c r="D1674" s="246" t="s">
        <v>332</v>
      </c>
      <c r="E1674" s="295" t="s">
        <v>217</v>
      </c>
      <c r="F1674" s="296" t="s">
        <v>863</v>
      </c>
      <c r="G1674" s="294"/>
      <c r="H1674" s="297">
        <v>25.54</v>
      </c>
      <c r="I1674" s="298"/>
      <c r="J1674" s="294"/>
      <c r="K1674" s="294"/>
      <c r="L1674" s="299"/>
      <c r="M1674" s="300"/>
      <c r="N1674" s="301"/>
      <c r="O1674" s="301"/>
      <c r="P1674" s="301"/>
      <c r="Q1674" s="301"/>
      <c r="R1674" s="301"/>
      <c r="S1674" s="301"/>
      <c r="T1674" s="302"/>
      <c r="U1674" s="16"/>
      <c r="V1674" s="16"/>
      <c r="W1674" s="16"/>
      <c r="X1674" s="16"/>
      <c r="Y1674" s="16"/>
      <c r="Z1674" s="16"/>
      <c r="AA1674" s="16"/>
      <c r="AB1674" s="16"/>
      <c r="AC1674" s="16"/>
      <c r="AD1674" s="16"/>
      <c r="AE1674" s="16"/>
      <c r="AT1674" s="303" t="s">
        <v>332</v>
      </c>
      <c r="AU1674" s="303" t="s">
        <v>83</v>
      </c>
      <c r="AV1674" s="16" t="s">
        <v>93</v>
      </c>
      <c r="AW1674" s="16" t="s">
        <v>32</v>
      </c>
      <c r="AX1674" s="16" t="s">
        <v>70</v>
      </c>
      <c r="AY1674" s="303" t="s">
        <v>322</v>
      </c>
    </row>
    <row r="1675" spans="1:51" s="15" customFormat="1" ht="12">
      <c r="A1675" s="15"/>
      <c r="B1675" s="283"/>
      <c r="C1675" s="284"/>
      <c r="D1675" s="246" t="s">
        <v>332</v>
      </c>
      <c r="E1675" s="285" t="s">
        <v>19</v>
      </c>
      <c r="F1675" s="286" t="s">
        <v>864</v>
      </c>
      <c r="G1675" s="284"/>
      <c r="H1675" s="285" t="s">
        <v>19</v>
      </c>
      <c r="I1675" s="287"/>
      <c r="J1675" s="284"/>
      <c r="K1675" s="284"/>
      <c r="L1675" s="288"/>
      <c r="M1675" s="289"/>
      <c r="N1675" s="290"/>
      <c r="O1675" s="290"/>
      <c r="P1675" s="290"/>
      <c r="Q1675" s="290"/>
      <c r="R1675" s="290"/>
      <c r="S1675" s="290"/>
      <c r="T1675" s="291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T1675" s="292" t="s">
        <v>332</v>
      </c>
      <c r="AU1675" s="292" t="s">
        <v>83</v>
      </c>
      <c r="AV1675" s="15" t="s">
        <v>77</v>
      </c>
      <c r="AW1675" s="15" t="s">
        <v>32</v>
      </c>
      <c r="AX1675" s="15" t="s">
        <v>70</v>
      </c>
      <c r="AY1675" s="292" t="s">
        <v>322</v>
      </c>
    </row>
    <row r="1676" spans="1:51" s="13" customFormat="1" ht="12">
      <c r="A1676" s="13"/>
      <c r="B1676" s="250"/>
      <c r="C1676" s="251"/>
      <c r="D1676" s="246" t="s">
        <v>332</v>
      </c>
      <c r="E1676" s="252" t="s">
        <v>19</v>
      </c>
      <c r="F1676" s="253" t="s">
        <v>2379</v>
      </c>
      <c r="G1676" s="251"/>
      <c r="H1676" s="254">
        <v>3.5</v>
      </c>
      <c r="I1676" s="255"/>
      <c r="J1676" s="251"/>
      <c r="K1676" s="251"/>
      <c r="L1676" s="256"/>
      <c r="M1676" s="257"/>
      <c r="N1676" s="258"/>
      <c r="O1676" s="258"/>
      <c r="P1676" s="258"/>
      <c r="Q1676" s="258"/>
      <c r="R1676" s="258"/>
      <c r="S1676" s="258"/>
      <c r="T1676" s="259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60" t="s">
        <v>332</v>
      </c>
      <c r="AU1676" s="260" t="s">
        <v>83</v>
      </c>
      <c r="AV1676" s="13" t="s">
        <v>83</v>
      </c>
      <c r="AW1676" s="13" t="s">
        <v>32</v>
      </c>
      <c r="AX1676" s="13" t="s">
        <v>70</v>
      </c>
      <c r="AY1676" s="260" t="s">
        <v>322</v>
      </c>
    </row>
    <row r="1677" spans="1:51" s="16" customFormat="1" ht="12">
      <c r="A1677" s="16"/>
      <c r="B1677" s="293"/>
      <c r="C1677" s="294"/>
      <c r="D1677" s="246" t="s">
        <v>332</v>
      </c>
      <c r="E1677" s="295" t="s">
        <v>232</v>
      </c>
      <c r="F1677" s="296" t="s">
        <v>866</v>
      </c>
      <c r="G1677" s="294"/>
      <c r="H1677" s="297">
        <v>3.5</v>
      </c>
      <c r="I1677" s="298"/>
      <c r="J1677" s="294"/>
      <c r="K1677" s="294"/>
      <c r="L1677" s="299"/>
      <c r="M1677" s="300"/>
      <c r="N1677" s="301"/>
      <c r="O1677" s="301"/>
      <c r="P1677" s="301"/>
      <c r="Q1677" s="301"/>
      <c r="R1677" s="301"/>
      <c r="S1677" s="301"/>
      <c r="T1677" s="302"/>
      <c r="U1677" s="16"/>
      <c r="V1677" s="16"/>
      <c r="W1677" s="16"/>
      <c r="X1677" s="16"/>
      <c r="Y1677" s="16"/>
      <c r="Z1677" s="16"/>
      <c r="AA1677" s="16"/>
      <c r="AB1677" s="16"/>
      <c r="AC1677" s="16"/>
      <c r="AD1677" s="16"/>
      <c r="AE1677" s="16"/>
      <c r="AT1677" s="303" t="s">
        <v>332</v>
      </c>
      <c r="AU1677" s="303" t="s">
        <v>83</v>
      </c>
      <c r="AV1677" s="16" t="s">
        <v>93</v>
      </c>
      <c r="AW1677" s="16" t="s">
        <v>32</v>
      </c>
      <c r="AX1677" s="16" t="s">
        <v>70</v>
      </c>
      <c r="AY1677" s="303" t="s">
        <v>322</v>
      </c>
    </row>
    <row r="1678" spans="1:51" s="14" customFormat="1" ht="12">
      <c r="A1678" s="14"/>
      <c r="B1678" s="261"/>
      <c r="C1678" s="262"/>
      <c r="D1678" s="246" t="s">
        <v>332</v>
      </c>
      <c r="E1678" s="263" t="s">
        <v>19</v>
      </c>
      <c r="F1678" s="264" t="s">
        <v>336</v>
      </c>
      <c r="G1678" s="262"/>
      <c r="H1678" s="265">
        <v>36.94</v>
      </c>
      <c r="I1678" s="266"/>
      <c r="J1678" s="262"/>
      <c r="K1678" s="262"/>
      <c r="L1678" s="267"/>
      <c r="M1678" s="268"/>
      <c r="N1678" s="269"/>
      <c r="O1678" s="269"/>
      <c r="P1678" s="269"/>
      <c r="Q1678" s="269"/>
      <c r="R1678" s="269"/>
      <c r="S1678" s="269"/>
      <c r="T1678" s="270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71" t="s">
        <v>332</v>
      </c>
      <c r="AU1678" s="271" t="s">
        <v>83</v>
      </c>
      <c r="AV1678" s="14" t="s">
        <v>328</v>
      </c>
      <c r="AW1678" s="14" t="s">
        <v>32</v>
      </c>
      <c r="AX1678" s="14" t="s">
        <v>70</v>
      </c>
      <c r="AY1678" s="271" t="s">
        <v>322</v>
      </c>
    </row>
    <row r="1679" spans="1:51" s="13" customFormat="1" ht="12">
      <c r="A1679" s="13"/>
      <c r="B1679" s="250"/>
      <c r="C1679" s="251"/>
      <c r="D1679" s="246" t="s">
        <v>332</v>
      </c>
      <c r="E1679" s="252" t="s">
        <v>19</v>
      </c>
      <c r="F1679" s="253" t="s">
        <v>2380</v>
      </c>
      <c r="G1679" s="251"/>
      <c r="H1679" s="254">
        <v>42.481</v>
      </c>
      <c r="I1679" s="255"/>
      <c r="J1679" s="251"/>
      <c r="K1679" s="251"/>
      <c r="L1679" s="256"/>
      <c r="M1679" s="257"/>
      <c r="N1679" s="258"/>
      <c r="O1679" s="258"/>
      <c r="P1679" s="258"/>
      <c r="Q1679" s="258"/>
      <c r="R1679" s="258"/>
      <c r="S1679" s="258"/>
      <c r="T1679" s="259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60" t="s">
        <v>332</v>
      </c>
      <c r="AU1679" s="260" t="s">
        <v>83</v>
      </c>
      <c r="AV1679" s="13" t="s">
        <v>83</v>
      </c>
      <c r="AW1679" s="13" t="s">
        <v>32</v>
      </c>
      <c r="AX1679" s="13" t="s">
        <v>77</v>
      </c>
      <c r="AY1679" s="260" t="s">
        <v>322</v>
      </c>
    </row>
    <row r="1680" spans="1:65" s="2" customFormat="1" ht="21.75" customHeight="1">
      <c r="A1680" s="40"/>
      <c r="B1680" s="41"/>
      <c r="C1680" s="233" t="s">
        <v>2381</v>
      </c>
      <c r="D1680" s="233" t="s">
        <v>324</v>
      </c>
      <c r="E1680" s="234" t="s">
        <v>2382</v>
      </c>
      <c r="F1680" s="235" t="s">
        <v>2383</v>
      </c>
      <c r="G1680" s="236" t="s">
        <v>128</v>
      </c>
      <c r="H1680" s="237">
        <v>36.94</v>
      </c>
      <c r="I1680" s="238"/>
      <c r="J1680" s="239">
        <f>ROUND(I1680*H1680,2)</f>
        <v>0</v>
      </c>
      <c r="K1680" s="235" t="s">
        <v>327</v>
      </c>
      <c r="L1680" s="46"/>
      <c r="M1680" s="240" t="s">
        <v>19</v>
      </c>
      <c r="N1680" s="241" t="s">
        <v>42</v>
      </c>
      <c r="O1680" s="86"/>
      <c r="P1680" s="242">
        <f>O1680*H1680</f>
        <v>0</v>
      </c>
      <c r="Q1680" s="242">
        <v>0</v>
      </c>
      <c r="R1680" s="242">
        <f>Q1680*H1680</f>
        <v>0</v>
      </c>
      <c r="S1680" s="242">
        <v>0</v>
      </c>
      <c r="T1680" s="243">
        <f>S1680*H1680</f>
        <v>0</v>
      </c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R1680" s="244" t="s">
        <v>418</v>
      </c>
      <c r="AT1680" s="244" t="s">
        <v>324</v>
      </c>
      <c r="AU1680" s="244" t="s">
        <v>83</v>
      </c>
      <c r="AY1680" s="19" t="s">
        <v>322</v>
      </c>
      <c r="BE1680" s="245">
        <f>IF(N1680="základní",J1680,0)</f>
        <v>0</v>
      </c>
      <c r="BF1680" s="245">
        <f>IF(N1680="snížená",J1680,0)</f>
        <v>0</v>
      </c>
      <c r="BG1680" s="245">
        <f>IF(N1680="zákl. přenesená",J1680,0)</f>
        <v>0</v>
      </c>
      <c r="BH1680" s="245">
        <f>IF(N1680="sníž. přenesená",J1680,0)</f>
        <v>0</v>
      </c>
      <c r="BI1680" s="245">
        <f>IF(N1680="nulová",J1680,0)</f>
        <v>0</v>
      </c>
      <c r="BJ1680" s="19" t="s">
        <v>83</v>
      </c>
      <c r="BK1680" s="245">
        <f>ROUND(I1680*H1680,2)</f>
        <v>0</v>
      </c>
      <c r="BL1680" s="19" t="s">
        <v>418</v>
      </c>
      <c r="BM1680" s="244" t="s">
        <v>2384</v>
      </c>
    </row>
    <row r="1681" spans="1:47" s="2" customFormat="1" ht="12">
      <c r="A1681" s="40"/>
      <c r="B1681" s="41"/>
      <c r="C1681" s="42"/>
      <c r="D1681" s="246" t="s">
        <v>330</v>
      </c>
      <c r="E1681" s="42"/>
      <c r="F1681" s="247" t="s">
        <v>2385</v>
      </c>
      <c r="G1681" s="42"/>
      <c r="H1681" s="42"/>
      <c r="I1681" s="150"/>
      <c r="J1681" s="42"/>
      <c r="K1681" s="42"/>
      <c r="L1681" s="46"/>
      <c r="M1681" s="248"/>
      <c r="N1681" s="249"/>
      <c r="O1681" s="86"/>
      <c r="P1681" s="86"/>
      <c r="Q1681" s="86"/>
      <c r="R1681" s="86"/>
      <c r="S1681" s="86"/>
      <c r="T1681" s="87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T1681" s="19" t="s">
        <v>330</v>
      </c>
      <c r="AU1681" s="19" t="s">
        <v>83</v>
      </c>
    </row>
    <row r="1682" spans="1:51" s="15" customFormat="1" ht="12">
      <c r="A1682" s="15"/>
      <c r="B1682" s="283"/>
      <c r="C1682" s="284"/>
      <c r="D1682" s="246" t="s">
        <v>332</v>
      </c>
      <c r="E1682" s="285" t="s">
        <v>19</v>
      </c>
      <c r="F1682" s="286" t="s">
        <v>845</v>
      </c>
      <c r="G1682" s="284"/>
      <c r="H1682" s="285" t="s">
        <v>19</v>
      </c>
      <c r="I1682" s="287"/>
      <c r="J1682" s="284"/>
      <c r="K1682" s="284"/>
      <c r="L1682" s="288"/>
      <c r="M1682" s="289"/>
      <c r="N1682" s="290"/>
      <c r="O1682" s="290"/>
      <c r="P1682" s="290"/>
      <c r="Q1682" s="290"/>
      <c r="R1682" s="290"/>
      <c r="S1682" s="290"/>
      <c r="T1682" s="291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T1682" s="292" t="s">
        <v>332</v>
      </c>
      <c r="AU1682" s="292" t="s">
        <v>83</v>
      </c>
      <c r="AV1682" s="15" t="s">
        <v>77</v>
      </c>
      <c r="AW1682" s="15" t="s">
        <v>32</v>
      </c>
      <c r="AX1682" s="15" t="s">
        <v>70</v>
      </c>
      <c r="AY1682" s="292" t="s">
        <v>322</v>
      </c>
    </row>
    <row r="1683" spans="1:51" s="13" customFormat="1" ht="12">
      <c r="A1683" s="13"/>
      <c r="B1683" s="250"/>
      <c r="C1683" s="251"/>
      <c r="D1683" s="246" t="s">
        <v>332</v>
      </c>
      <c r="E1683" s="252" t="s">
        <v>19</v>
      </c>
      <c r="F1683" s="253" t="s">
        <v>2370</v>
      </c>
      <c r="G1683" s="251"/>
      <c r="H1683" s="254">
        <v>4.1</v>
      </c>
      <c r="I1683" s="255"/>
      <c r="J1683" s="251"/>
      <c r="K1683" s="251"/>
      <c r="L1683" s="256"/>
      <c r="M1683" s="257"/>
      <c r="N1683" s="258"/>
      <c r="O1683" s="258"/>
      <c r="P1683" s="258"/>
      <c r="Q1683" s="258"/>
      <c r="R1683" s="258"/>
      <c r="S1683" s="258"/>
      <c r="T1683" s="259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60" t="s">
        <v>332</v>
      </c>
      <c r="AU1683" s="260" t="s">
        <v>83</v>
      </c>
      <c r="AV1683" s="13" t="s">
        <v>83</v>
      </c>
      <c r="AW1683" s="13" t="s">
        <v>32</v>
      </c>
      <c r="AX1683" s="13" t="s">
        <v>70</v>
      </c>
      <c r="AY1683" s="260" t="s">
        <v>322</v>
      </c>
    </row>
    <row r="1684" spans="1:51" s="13" customFormat="1" ht="12">
      <c r="A1684" s="13"/>
      <c r="B1684" s="250"/>
      <c r="C1684" s="251"/>
      <c r="D1684" s="246" t="s">
        <v>332</v>
      </c>
      <c r="E1684" s="252" t="s">
        <v>19</v>
      </c>
      <c r="F1684" s="253" t="s">
        <v>2371</v>
      </c>
      <c r="G1684" s="251"/>
      <c r="H1684" s="254">
        <v>3.8</v>
      </c>
      <c r="I1684" s="255"/>
      <c r="J1684" s="251"/>
      <c r="K1684" s="251"/>
      <c r="L1684" s="256"/>
      <c r="M1684" s="257"/>
      <c r="N1684" s="258"/>
      <c r="O1684" s="258"/>
      <c r="P1684" s="258"/>
      <c r="Q1684" s="258"/>
      <c r="R1684" s="258"/>
      <c r="S1684" s="258"/>
      <c r="T1684" s="259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60" t="s">
        <v>332</v>
      </c>
      <c r="AU1684" s="260" t="s">
        <v>83</v>
      </c>
      <c r="AV1684" s="13" t="s">
        <v>83</v>
      </c>
      <c r="AW1684" s="13" t="s">
        <v>32</v>
      </c>
      <c r="AX1684" s="13" t="s">
        <v>70</v>
      </c>
      <c r="AY1684" s="260" t="s">
        <v>322</v>
      </c>
    </row>
    <row r="1685" spans="1:51" s="16" customFormat="1" ht="12">
      <c r="A1685" s="16"/>
      <c r="B1685" s="293"/>
      <c r="C1685" s="294"/>
      <c r="D1685" s="246" t="s">
        <v>332</v>
      </c>
      <c r="E1685" s="295" t="s">
        <v>19</v>
      </c>
      <c r="F1685" s="296" t="s">
        <v>848</v>
      </c>
      <c r="G1685" s="294"/>
      <c r="H1685" s="297">
        <v>7.9</v>
      </c>
      <c r="I1685" s="298"/>
      <c r="J1685" s="294"/>
      <c r="K1685" s="294"/>
      <c r="L1685" s="299"/>
      <c r="M1685" s="300"/>
      <c r="N1685" s="301"/>
      <c r="O1685" s="301"/>
      <c r="P1685" s="301"/>
      <c r="Q1685" s="301"/>
      <c r="R1685" s="301"/>
      <c r="S1685" s="301"/>
      <c r="T1685" s="302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T1685" s="303" t="s">
        <v>332</v>
      </c>
      <c r="AU1685" s="303" t="s">
        <v>83</v>
      </c>
      <c r="AV1685" s="16" t="s">
        <v>93</v>
      </c>
      <c r="AW1685" s="16" t="s">
        <v>32</v>
      </c>
      <c r="AX1685" s="16" t="s">
        <v>70</v>
      </c>
      <c r="AY1685" s="303" t="s">
        <v>322</v>
      </c>
    </row>
    <row r="1686" spans="1:51" s="15" customFormat="1" ht="12">
      <c r="A1686" s="15"/>
      <c r="B1686" s="283"/>
      <c r="C1686" s="284"/>
      <c r="D1686" s="246" t="s">
        <v>332</v>
      </c>
      <c r="E1686" s="285" t="s">
        <v>19</v>
      </c>
      <c r="F1686" s="286" t="s">
        <v>855</v>
      </c>
      <c r="G1686" s="284"/>
      <c r="H1686" s="285" t="s">
        <v>19</v>
      </c>
      <c r="I1686" s="287"/>
      <c r="J1686" s="284"/>
      <c r="K1686" s="284"/>
      <c r="L1686" s="288"/>
      <c r="M1686" s="289"/>
      <c r="N1686" s="290"/>
      <c r="O1686" s="290"/>
      <c r="P1686" s="290"/>
      <c r="Q1686" s="290"/>
      <c r="R1686" s="290"/>
      <c r="S1686" s="290"/>
      <c r="T1686" s="291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T1686" s="292" t="s">
        <v>332</v>
      </c>
      <c r="AU1686" s="292" t="s">
        <v>83</v>
      </c>
      <c r="AV1686" s="15" t="s">
        <v>77</v>
      </c>
      <c r="AW1686" s="15" t="s">
        <v>32</v>
      </c>
      <c r="AX1686" s="15" t="s">
        <v>70</v>
      </c>
      <c r="AY1686" s="292" t="s">
        <v>322</v>
      </c>
    </row>
    <row r="1687" spans="1:51" s="13" customFormat="1" ht="12">
      <c r="A1687" s="13"/>
      <c r="B1687" s="250"/>
      <c r="C1687" s="251"/>
      <c r="D1687" s="246" t="s">
        <v>332</v>
      </c>
      <c r="E1687" s="252" t="s">
        <v>19</v>
      </c>
      <c r="F1687" s="253" t="s">
        <v>2372</v>
      </c>
      <c r="G1687" s="251"/>
      <c r="H1687" s="254">
        <v>3.91</v>
      </c>
      <c r="I1687" s="255"/>
      <c r="J1687" s="251"/>
      <c r="K1687" s="251"/>
      <c r="L1687" s="256"/>
      <c r="M1687" s="257"/>
      <c r="N1687" s="258"/>
      <c r="O1687" s="258"/>
      <c r="P1687" s="258"/>
      <c r="Q1687" s="258"/>
      <c r="R1687" s="258"/>
      <c r="S1687" s="258"/>
      <c r="T1687" s="259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60" t="s">
        <v>332</v>
      </c>
      <c r="AU1687" s="260" t="s">
        <v>83</v>
      </c>
      <c r="AV1687" s="13" t="s">
        <v>83</v>
      </c>
      <c r="AW1687" s="13" t="s">
        <v>32</v>
      </c>
      <c r="AX1687" s="13" t="s">
        <v>70</v>
      </c>
      <c r="AY1687" s="260" t="s">
        <v>322</v>
      </c>
    </row>
    <row r="1688" spans="1:51" s="13" customFormat="1" ht="12">
      <c r="A1688" s="13"/>
      <c r="B1688" s="250"/>
      <c r="C1688" s="251"/>
      <c r="D1688" s="246" t="s">
        <v>332</v>
      </c>
      <c r="E1688" s="252" t="s">
        <v>19</v>
      </c>
      <c r="F1688" s="253" t="s">
        <v>2373</v>
      </c>
      <c r="G1688" s="251"/>
      <c r="H1688" s="254">
        <v>3.6</v>
      </c>
      <c r="I1688" s="255"/>
      <c r="J1688" s="251"/>
      <c r="K1688" s="251"/>
      <c r="L1688" s="256"/>
      <c r="M1688" s="257"/>
      <c r="N1688" s="258"/>
      <c r="O1688" s="258"/>
      <c r="P1688" s="258"/>
      <c r="Q1688" s="258"/>
      <c r="R1688" s="258"/>
      <c r="S1688" s="258"/>
      <c r="T1688" s="259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60" t="s">
        <v>332</v>
      </c>
      <c r="AU1688" s="260" t="s">
        <v>83</v>
      </c>
      <c r="AV1688" s="13" t="s">
        <v>83</v>
      </c>
      <c r="AW1688" s="13" t="s">
        <v>32</v>
      </c>
      <c r="AX1688" s="13" t="s">
        <v>70</v>
      </c>
      <c r="AY1688" s="260" t="s">
        <v>322</v>
      </c>
    </row>
    <row r="1689" spans="1:51" s="13" customFormat="1" ht="12">
      <c r="A1689" s="13"/>
      <c r="B1689" s="250"/>
      <c r="C1689" s="251"/>
      <c r="D1689" s="246" t="s">
        <v>332</v>
      </c>
      <c r="E1689" s="252" t="s">
        <v>19</v>
      </c>
      <c r="F1689" s="253" t="s">
        <v>2374</v>
      </c>
      <c r="G1689" s="251"/>
      <c r="H1689" s="254">
        <v>3.7</v>
      </c>
      <c r="I1689" s="255"/>
      <c r="J1689" s="251"/>
      <c r="K1689" s="251"/>
      <c r="L1689" s="256"/>
      <c r="M1689" s="257"/>
      <c r="N1689" s="258"/>
      <c r="O1689" s="258"/>
      <c r="P1689" s="258"/>
      <c r="Q1689" s="258"/>
      <c r="R1689" s="258"/>
      <c r="S1689" s="258"/>
      <c r="T1689" s="259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60" t="s">
        <v>332</v>
      </c>
      <c r="AU1689" s="260" t="s">
        <v>83</v>
      </c>
      <c r="AV1689" s="13" t="s">
        <v>83</v>
      </c>
      <c r="AW1689" s="13" t="s">
        <v>32</v>
      </c>
      <c r="AX1689" s="13" t="s">
        <v>70</v>
      </c>
      <c r="AY1689" s="260" t="s">
        <v>322</v>
      </c>
    </row>
    <row r="1690" spans="1:51" s="13" customFormat="1" ht="12">
      <c r="A1690" s="13"/>
      <c r="B1690" s="250"/>
      <c r="C1690" s="251"/>
      <c r="D1690" s="246" t="s">
        <v>332</v>
      </c>
      <c r="E1690" s="252" t="s">
        <v>19</v>
      </c>
      <c r="F1690" s="253" t="s">
        <v>2375</v>
      </c>
      <c r="G1690" s="251"/>
      <c r="H1690" s="254">
        <v>1.22</v>
      </c>
      <c r="I1690" s="255"/>
      <c r="J1690" s="251"/>
      <c r="K1690" s="251"/>
      <c r="L1690" s="256"/>
      <c r="M1690" s="257"/>
      <c r="N1690" s="258"/>
      <c r="O1690" s="258"/>
      <c r="P1690" s="258"/>
      <c r="Q1690" s="258"/>
      <c r="R1690" s="258"/>
      <c r="S1690" s="258"/>
      <c r="T1690" s="259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60" t="s">
        <v>332</v>
      </c>
      <c r="AU1690" s="260" t="s">
        <v>83</v>
      </c>
      <c r="AV1690" s="13" t="s">
        <v>83</v>
      </c>
      <c r="AW1690" s="13" t="s">
        <v>32</v>
      </c>
      <c r="AX1690" s="13" t="s">
        <v>70</v>
      </c>
      <c r="AY1690" s="260" t="s">
        <v>322</v>
      </c>
    </row>
    <row r="1691" spans="1:51" s="13" customFormat="1" ht="12">
      <c r="A1691" s="13"/>
      <c r="B1691" s="250"/>
      <c r="C1691" s="251"/>
      <c r="D1691" s="246" t="s">
        <v>332</v>
      </c>
      <c r="E1691" s="252" t="s">
        <v>19</v>
      </c>
      <c r="F1691" s="253" t="s">
        <v>2376</v>
      </c>
      <c r="G1691" s="251"/>
      <c r="H1691" s="254">
        <v>4.8</v>
      </c>
      <c r="I1691" s="255"/>
      <c r="J1691" s="251"/>
      <c r="K1691" s="251"/>
      <c r="L1691" s="256"/>
      <c r="M1691" s="257"/>
      <c r="N1691" s="258"/>
      <c r="O1691" s="258"/>
      <c r="P1691" s="258"/>
      <c r="Q1691" s="258"/>
      <c r="R1691" s="258"/>
      <c r="S1691" s="258"/>
      <c r="T1691" s="259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60" t="s">
        <v>332</v>
      </c>
      <c r="AU1691" s="260" t="s">
        <v>83</v>
      </c>
      <c r="AV1691" s="13" t="s">
        <v>83</v>
      </c>
      <c r="AW1691" s="13" t="s">
        <v>32</v>
      </c>
      <c r="AX1691" s="13" t="s">
        <v>70</v>
      </c>
      <c r="AY1691" s="260" t="s">
        <v>322</v>
      </c>
    </row>
    <row r="1692" spans="1:51" s="13" customFormat="1" ht="12">
      <c r="A1692" s="13"/>
      <c r="B1692" s="250"/>
      <c r="C1692" s="251"/>
      <c r="D1692" s="246" t="s">
        <v>332</v>
      </c>
      <c r="E1692" s="252" t="s">
        <v>19</v>
      </c>
      <c r="F1692" s="253" t="s">
        <v>2377</v>
      </c>
      <c r="G1692" s="251"/>
      <c r="H1692" s="254">
        <v>4.11</v>
      </c>
      <c r="I1692" s="255"/>
      <c r="J1692" s="251"/>
      <c r="K1692" s="251"/>
      <c r="L1692" s="256"/>
      <c r="M1692" s="257"/>
      <c r="N1692" s="258"/>
      <c r="O1692" s="258"/>
      <c r="P1692" s="258"/>
      <c r="Q1692" s="258"/>
      <c r="R1692" s="258"/>
      <c r="S1692" s="258"/>
      <c r="T1692" s="259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60" t="s">
        <v>332</v>
      </c>
      <c r="AU1692" s="260" t="s">
        <v>83</v>
      </c>
      <c r="AV1692" s="13" t="s">
        <v>83</v>
      </c>
      <c r="AW1692" s="13" t="s">
        <v>32</v>
      </c>
      <c r="AX1692" s="13" t="s">
        <v>70</v>
      </c>
      <c r="AY1692" s="260" t="s">
        <v>322</v>
      </c>
    </row>
    <row r="1693" spans="1:51" s="13" customFormat="1" ht="12">
      <c r="A1693" s="13"/>
      <c r="B1693" s="250"/>
      <c r="C1693" s="251"/>
      <c r="D1693" s="246" t="s">
        <v>332</v>
      </c>
      <c r="E1693" s="252" t="s">
        <v>19</v>
      </c>
      <c r="F1693" s="253" t="s">
        <v>2378</v>
      </c>
      <c r="G1693" s="251"/>
      <c r="H1693" s="254">
        <v>4.2</v>
      </c>
      <c r="I1693" s="255"/>
      <c r="J1693" s="251"/>
      <c r="K1693" s="251"/>
      <c r="L1693" s="256"/>
      <c r="M1693" s="257"/>
      <c r="N1693" s="258"/>
      <c r="O1693" s="258"/>
      <c r="P1693" s="258"/>
      <c r="Q1693" s="258"/>
      <c r="R1693" s="258"/>
      <c r="S1693" s="258"/>
      <c r="T1693" s="259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60" t="s">
        <v>332</v>
      </c>
      <c r="AU1693" s="260" t="s">
        <v>83</v>
      </c>
      <c r="AV1693" s="13" t="s">
        <v>83</v>
      </c>
      <c r="AW1693" s="13" t="s">
        <v>32</v>
      </c>
      <c r="AX1693" s="13" t="s">
        <v>70</v>
      </c>
      <c r="AY1693" s="260" t="s">
        <v>322</v>
      </c>
    </row>
    <row r="1694" spans="1:51" s="16" customFormat="1" ht="12">
      <c r="A1694" s="16"/>
      <c r="B1694" s="293"/>
      <c r="C1694" s="294"/>
      <c r="D1694" s="246" t="s">
        <v>332</v>
      </c>
      <c r="E1694" s="295" t="s">
        <v>19</v>
      </c>
      <c r="F1694" s="296" t="s">
        <v>863</v>
      </c>
      <c r="G1694" s="294"/>
      <c r="H1694" s="297">
        <v>25.54</v>
      </c>
      <c r="I1694" s="298"/>
      <c r="J1694" s="294"/>
      <c r="K1694" s="294"/>
      <c r="L1694" s="299"/>
      <c r="M1694" s="300"/>
      <c r="N1694" s="301"/>
      <c r="O1694" s="301"/>
      <c r="P1694" s="301"/>
      <c r="Q1694" s="301"/>
      <c r="R1694" s="301"/>
      <c r="S1694" s="301"/>
      <c r="T1694" s="302"/>
      <c r="U1694" s="16"/>
      <c r="V1694" s="16"/>
      <c r="W1694" s="16"/>
      <c r="X1694" s="16"/>
      <c r="Y1694" s="16"/>
      <c r="Z1694" s="16"/>
      <c r="AA1694" s="16"/>
      <c r="AB1694" s="16"/>
      <c r="AC1694" s="16"/>
      <c r="AD1694" s="16"/>
      <c r="AE1694" s="16"/>
      <c r="AT1694" s="303" t="s">
        <v>332</v>
      </c>
      <c r="AU1694" s="303" t="s">
        <v>83</v>
      </c>
      <c r="AV1694" s="16" t="s">
        <v>93</v>
      </c>
      <c r="AW1694" s="16" t="s">
        <v>32</v>
      </c>
      <c r="AX1694" s="16" t="s">
        <v>70</v>
      </c>
      <c r="AY1694" s="303" t="s">
        <v>322</v>
      </c>
    </row>
    <row r="1695" spans="1:51" s="15" customFormat="1" ht="12">
      <c r="A1695" s="15"/>
      <c r="B1695" s="283"/>
      <c r="C1695" s="284"/>
      <c r="D1695" s="246" t="s">
        <v>332</v>
      </c>
      <c r="E1695" s="285" t="s">
        <v>19</v>
      </c>
      <c r="F1695" s="286" t="s">
        <v>864</v>
      </c>
      <c r="G1695" s="284"/>
      <c r="H1695" s="285" t="s">
        <v>19</v>
      </c>
      <c r="I1695" s="287"/>
      <c r="J1695" s="284"/>
      <c r="K1695" s="284"/>
      <c r="L1695" s="288"/>
      <c r="M1695" s="289"/>
      <c r="N1695" s="290"/>
      <c r="O1695" s="290"/>
      <c r="P1695" s="290"/>
      <c r="Q1695" s="290"/>
      <c r="R1695" s="290"/>
      <c r="S1695" s="290"/>
      <c r="T1695" s="291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92" t="s">
        <v>332</v>
      </c>
      <c r="AU1695" s="292" t="s">
        <v>83</v>
      </c>
      <c r="AV1695" s="15" t="s">
        <v>77</v>
      </c>
      <c r="AW1695" s="15" t="s">
        <v>32</v>
      </c>
      <c r="AX1695" s="15" t="s">
        <v>70</v>
      </c>
      <c r="AY1695" s="292" t="s">
        <v>322</v>
      </c>
    </row>
    <row r="1696" spans="1:51" s="13" customFormat="1" ht="12">
      <c r="A1696" s="13"/>
      <c r="B1696" s="250"/>
      <c r="C1696" s="251"/>
      <c r="D1696" s="246" t="s">
        <v>332</v>
      </c>
      <c r="E1696" s="252" t="s">
        <v>19</v>
      </c>
      <c r="F1696" s="253" t="s">
        <v>2379</v>
      </c>
      <c r="G1696" s="251"/>
      <c r="H1696" s="254">
        <v>3.5</v>
      </c>
      <c r="I1696" s="255"/>
      <c r="J1696" s="251"/>
      <c r="K1696" s="251"/>
      <c r="L1696" s="256"/>
      <c r="M1696" s="257"/>
      <c r="N1696" s="258"/>
      <c r="O1696" s="258"/>
      <c r="P1696" s="258"/>
      <c r="Q1696" s="258"/>
      <c r="R1696" s="258"/>
      <c r="S1696" s="258"/>
      <c r="T1696" s="259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60" t="s">
        <v>332</v>
      </c>
      <c r="AU1696" s="260" t="s">
        <v>83</v>
      </c>
      <c r="AV1696" s="13" t="s">
        <v>83</v>
      </c>
      <c r="AW1696" s="13" t="s">
        <v>32</v>
      </c>
      <c r="AX1696" s="13" t="s">
        <v>70</v>
      </c>
      <c r="AY1696" s="260" t="s">
        <v>322</v>
      </c>
    </row>
    <row r="1697" spans="1:51" s="16" customFormat="1" ht="12">
      <c r="A1697" s="16"/>
      <c r="B1697" s="293"/>
      <c r="C1697" s="294"/>
      <c r="D1697" s="246" t="s">
        <v>332</v>
      </c>
      <c r="E1697" s="295" t="s">
        <v>19</v>
      </c>
      <c r="F1697" s="296" t="s">
        <v>866</v>
      </c>
      <c r="G1697" s="294"/>
      <c r="H1697" s="297">
        <v>3.5</v>
      </c>
      <c r="I1697" s="298"/>
      <c r="J1697" s="294"/>
      <c r="K1697" s="294"/>
      <c r="L1697" s="299"/>
      <c r="M1697" s="300"/>
      <c r="N1697" s="301"/>
      <c r="O1697" s="301"/>
      <c r="P1697" s="301"/>
      <c r="Q1697" s="301"/>
      <c r="R1697" s="301"/>
      <c r="S1697" s="301"/>
      <c r="T1697" s="302"/>
      <c r="U1697" s="16"/>
      <c r="V1697" s="16"/>
      <c r="W1697" s="16"/>
      <c r="X1697" s="16"/>
      <c r="Y1697" s="16"/>
      <c r="Z1697" s="16"/>
      <c r="AA1697" s="16"/>
      <c r="AB1697" s="16"/>
      <c r="AC1697" s="16"/>
      <c r="AD1697" s="16"/>
      <c r="AE1697" s="16"/>
      <c r="AT1697" s="303" t="s">
        <v>332</v>
      </c>
      <c r="AU1697" s="303" t="s">
        <v>83</v>
      </c>
      <c r="AV1697" s="16" t="s">
        <v>93</v>
      </c>
      <c r="AW1697" s="16" t="s">
        <v>32</v>
      </c>
      <c r="AX1697" s="16" t="s">
        <v>70</v>
      </c>
      <c r="AY1697" s="303" t="s">
        <v>322</v>
      </c>
    </row>
    <row r="1698" spans="1:51" s="14" customFormat="1" ht="12">
      <c r="A1698" s="14"/>
      <c r="B1698" s="261"/>
      <c r="C1698" s="262"/>
      <c r="D1698" s="246" t="s">
        <v>332</v>
      </c>
      <c r="E1698" s="263" t="s">
        <v>19</v>
      </c>
      <c r="F1698" s="264" t="s">
        <v>336</v>
      </c>
      <c r="G1698" s="262"/>
      <c r="H1698" s="265">
        <v>36.94</v>
      </c>
      <c r="I1698" s="266"/>
      <c r="J1698" s="262"/>
      <c r="K1698" s="262"/>
      <c r="L1698" s="267"/>
      <c r="M1698" s="268"/>
      <c r="N1698" s="269"/>
      <c r="O1698" s="269"/>
      <c r="P1698" s="269"/>
      <c r="Q1698" s="269"/>
      <c r="R1698" s="269"/>
      <c r="S1698" s="269"/>
      <c r="T1698" s="270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T1698" s="271" t="s">
        <v>332</v>
      </c>
      <c r="AU1698" s="271" t="s">
        <v>83</v>
      </c>
      <c r="AV1698" s="14" t="s">
        <v>328</v>
      </c>
      <c r="AW1698" s="14" t="s">
        <v>32</v>
      </c>
      <c r="AX1698" s="14" t="s">
        <v>77</v>
      </c>
      <c r="AY1698" s="271" t="s">
        <v>322</v>
      </c>
    </row>
    <row r="1699" spans="1:65" s="2" customFormat="1" ht="16.5" customHeight="1">
      <c r="A1699" s="40"/>
      <c r="B1699" s="41"/>
      <c r="C1699" s="233" t="s">
        <v>2386</v>
      </c>
      <c r="D1699" s="233" t="s">
        <v>324</v>
      </c>
      <c r="E1699" s="234" t="s">
        <v>2387</v>
      </c>
      <c r="F1699" s="235" t="s">
        <v>2388</v>
      </c>
      <c r="G1699" s="236" t="s">
        <v>128</v>
      </c>
      <c r="H1699" s="237">
        <v>36.94</v>
      </c>
      <c r="I1699" s="238"/>
      <c r="J1699" s="239">
        <f>ROUND(I1699*H1699,2)</f>
        <v>0</v>
      </c>
      <c r="K1699" s="235" t="s">
        <v>327</v>
      </c>
      <c r="L1699" s="46"/>
      <c r="M1699" s="240" t="s">
        <v>19</v>
      </c>
      <c r="N1699" s="241" t="s">
        <v>42</v>
      </c>
      <c r="O1699" s="86"/>
      <c r="P1699" s="242">
        <f>O1699*H1699</f>
        <v>0</v>
      </c>
      <c r="Q1699" s="242">
        <v>0.0003</v>
      </c>
      <c r="R1699" s="242">
        <f>Q1699*H1699</f>
        <v>0.011081999999999998</v>
      </c>
      <c r="S1699" s="242">
        <v>0</v>
      </c>
      <c r="T1699" s="243">
        <f>S1699*H1699</f>
        <v>0</v>
      </c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R1699" s="244" t="s">
        <v>418</v>
      </c>
      <c r="AT1699" s="244" t="s">
        <v>324</v>
      </c>
      <c r="AU1699" s="244" t="s">
        <v>83</v>
      </c>
      <c r="AY1699" s="19" t="s">
        <v>322</v>
      </c>
      <c r="BE1699" s="245">
        <f>IF(N1699="základní",J1699,0)</f>
        <v>0</v>
      </c>
      <c r="BF1699" s="245">
        <f>IF(N1699="snížená",J1699,0)</f>
        <v>0</v>
      </c>
      <c r="BG1699" s="245">
        <f>IF(N1699="zákl. přenesená",J1699,0)</f>
        <v>0</v>
      </c>
      <c r="BH1699" s="245">
        <f>IF(N1699="sníž. přenesená",J1699,0)</f>
        <v>0</v>
      </c>
      <c r="BI1699" s="245">
        <f>IF(N1699="nulová",J1699,0)</f>
        <v>0</v>
      </c>
      <c r="BJ1699" s="19" t="s">
        <v>83</v>
      </c>
      <c r="BK1699" s="245">
        <f>ROUND(I1699*H1699,2)</f>
        <v>0</v>
      </c>
      <c r="BL1699" s="19" t="s">
        <v>418</v>
      </c>
      <c r="BM1699" s="244" t="s">
        <v>2389</v>
      </c>
    </row>
    <row r="1700" spans="1:47" s="2" customFormat="1" ht="12">
      <c r="A1700" s="40"/>
      <c r="B1700" s="41"/>
      <c r="C1700" s="42"/>
      <c r="D1700" s="246" t="s">
        <v>330</v>
      </c>
      <c r="E1700" s="42"/>
      <c r="F1700" s="247" t="s">
        <v>2390</v>
      </c>
      <c r="G1700" s="42"/>
      <c r="H1700" s="42"/>
      <c r="I1700" s="150"/>
      <c r="J1700" s="42"/>
      <c r="K1700" s="42"/>
      <c r="L1700" s="46"/>
      <c r="M1700" s="248"/>
      <c r="N1700" s="249"/>
      <c r="O1700" s="86"/>
      <c r="P1700" s="86"/>
      <c r="Q1700" s="86"/>
      <c r="R1700" s="86"/>
      <c r="S1700" s="86"/>
      <c r="T1700" s="87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T1700" s="19" t="s">
        <v>330</v>
      </c>
      <c r="AU1700" s="19" t="s">
        <v>83</v>
      </c>
    </row>
    <row r="1701" spans="1:51" s="13" customFormat="1" ht="12">
      <c r="A1701" s="13"/>
      <c r="B1701" s="250"/>
      <c r="C1701" s="251"/>
      <c r="D1701" s="246" t="s">
        <v>332</v>
      </c>
      <c r="E1701" s="252" t="s">
        <v>19</v>
      </c>
      <c r="F1701" s="253" t="s">
        <v>1486</v>
      </c>
      <c r="G1701" s="251"/>
      <c r="H1701" s="254">
        <v>36.94</v>
      </c>
      <c r="I1701" s="255"/>
      <c r="J1701" s="251"/>
      <c r="K1701" s="251"/>
      <c r="L1701" s="256"/>
      <c r="M1701" s="257"/>
      <c r="N1701" s="258"/>
      <c r="O1701" s="258"/>
      <c r="P1701" s="258"/>
      <c r="Q1701" s="258"/>
      <c r="R1701" s="258"/>
      <c r="S1701" s="258"/>
      <c r="T1701" s="259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60" t="s">
        <v>332</v>
      </c>
      <c r="AU1701" s="260" t="s">
        <v>83</v>
      </c>
      <c r="AV1701" s="13" t="s">
        <v>83</v>
      </c>
      <c r="AW1701" s="13" t="s">
        <v>32</v>
      </c>
      <c r="AX1701" s="13" t="s">
        <v>70</v>
      </c>
      <c r="AY1701" s="260" t="s">
        <v>322</v>
      </c>
    </row>
    <row r="1702" spans="1:51" s="14" customFormat="1" ht="12">
      <c r="A1702" s="14"/>
      <c r="B1702" s="261"/>
      <c r="C1702" s="262"/>
      <c r="D1702" s="246" t="s">
        <v>332</v>
      </c>
      <c r="E1702" s="263" t="s">
        <v>19</v>
      </c>
      <c r="F1702" s="264" t="s">
        <v>336</v>
      </c>
      <c r="G1702" s="262"/>
      <c r="H1702" s="265">
        <v>36.94</v>
      </c>
      <c r="I1702" s="266"/>
      <c r="J1702" s="262"/>
      <c r="K1702" s="262"/>
      <c r="L1702" s="267"/>
      <c r="M1702" s="268"/>
      <c r="N1702" s="269"/>
      <c r="O1702" s="269"/>
      <c r="P1702" s="269"/>
      <c r="Q1702" s="269"/>
      <c r="R1702" s="269"/>
      <c r="S1702" s="269"/>
      <c r="T1702" s="270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71" t="s">
        <v>332</v>
      </c>
      <c r="AU1702" s="271" t="s">
        <v>83</v>
      </c>
      <c r="AV1702" s="14" t="s">
        <v>328</v>
      </c>
      <c r="AW1702" s="14" t="s">
        <v>32</v>
      </c>
      <c r="AX1702" s="14" t="s">
        <v>77</v>
      </c>
      <c r="AY1702" s="271" t="s">
        <v>322</v>
      </c>
    </row>
    <row r="1703" spans="1:65" s="2" customFormat="1" ht="16.5" customHeight="1">
      <c r="A1703" s="40"/>
      <c r="B1703" s="41"/>
      <c r="C1703" s="233" t="s">
        <v>2391</v>
      </c>
      <c r="D1703" s="233" t="s">
        <v>324</v>
      </c>
      <c r="E1703" s="234" t="s">
        <v>2392</v>
      </c>
      <c r="F1703" s="235" t="s">
        <v>2393</v>
      </c>
      <c r="G1703" s="236" t="s">
        <v>135</v>
      </c>
      <c r="H1703" s="237">
        <v>70.3</v>
      </c>
      <c r="I1703" s="238"/>
      <c r="J1703" s="239">
        <f>ROUND(I1703*H1703,2)</f>
        <v>0</v>
      </c>
      <c r="K1703" s="235" t="s">
        <v>327</v>
      </c>
      <c r="L1703" s="46"/>
      <c r="M1703" s="240" t="s">
        <v>19</v>
      </c>
      <c r="N1703" s="241" t="s">
        <v>42</v>
      </c>
      <c r="O1703" s="86"/>
      <c r="P1703" s="242">
        <f>O1703*H1703</f>
        <v>0</v>
      </c>
      <c r="Q1703" s="242">
        <v>3E-05</v>
      </c>
      <c r="R1703" s="242">
        <f>Q1703*H1703</f>
        <v>0.0021089999999999998</v>
      </c>
      <c r="S1703" s="242">
        <v>0</v>
      </c>
      <c r="T1703" s="243">
        <f>S1703*H1703</f>
        <v>0</v>
      </c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R1703" s="244" t="s">
        <v>418</v>
      </c>
      <c r="AT1703" s="244" t="s">
        <v>324</v>
      </c>
      <c r="AU1703" s="244" t="s">
        <v>83</v>
      </c>
      <c r="AY1703" s="19" t="s">
        <v>322</v>
      </c>
      <c r="BE1703" s="245">
        <f>IF(N1703="základní",J1703,0)</f>
        <v>0</v>
      </c>
      <c r="BF1703" s="245">
        <f>IF(N1703="snížená",J1703,0)</f>
        <v>0</v>
      </c>
      <c r="BG1703" s="245">
        <f>IF(N1703="zákl. přenesená",J1703,0)</f>
        <v>0</v>
      </c>
      <c r="BH1703" s="245">
        <f>IF(N1703="sníž. přenesená",J1703,0)</f>
        <v>0</v>
      </c>
      <c r="BI1703" s="245">
        <f>IF(N1703="nulová",J1703,0)</f>
        <v>0</v>
      </c>
      <c r="BJ1703" s="19" t="s">
        <v>83</v>
      </c>
      <c r="BK1703" s="245">
        <f>ROUND(I1703*H1703,2)</f>
        <v>0</v>
      </c>
      <c r="BL1703" s="19" t="s">
        <v>418</v>
      </c>
      <c r="BM1703" s="244" t="s">
        <v>2394</v>
      </c>
    </row>
    <row r="1704" spans="1:47" s="2" customFormat="1" ht="12">
      <c r="A1704" s="40"/>
      <c r="B1704" s="41"/>
      <c r="C1704" s="42"/>
      <c r="D1704" s="246" t="s">
        <v>330</v>
      </c>
      <c r="E1704" s="42"/>
      <c r="F1704" s="247" t="s">
        <v>2395</v>
      </c>
      <c r="G1704" s="42"/>
      <c r="H1704" s="42"/>
      <c r="I1704" s="150"/>
      <c r="J1704" s="42"/>
      <c r="K1704" s="42"/>
      <c r="L1704" s="46"/>
      <c r="M1704" s="248"/>
      <c r="N1704" s="249"/>
      <c r="O1704" s="86"/>
      <c r="P1704" s="86"/>
      <c r="Q1704" s="86"/>
      <c r="R1704" s="86"/>
      <c r="S1704" s="86"/>
      <c r="T1704" s="87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T1704" s="19" t="s">
        <v>330</v>
      </c>
      <c r="AU1704" s="19" t="s">
        <v>83</v>
      </c>
    </row>
    <row r="1705" spans="1:51" s="13" customFormat="1" ht="12">
      <c r="A1705" s="13"/>
      <c r="B1705" s="250"/>
      <c r="C1705" s="251"/>
      <c r="D1705" s="246" t="s">
        <v>332</v>
      </c>
      <c r="E1705" s="252" t="s">
        <v>19</v>
      </c>
      <c r="F1705" s="253" t="s">
        <v>2396</v>
      </c>
      <c r="G1705" s="251"/>
      <c r="H1705" s="254">
        <v>7.5</v>
      </c>
      <c r="I1705" s="255"/>
      <c r="J1705" s="251"/>
      <c r="K1705" s="251"/>
      <c r="L1705" s="256"/>
      <c r="M1705" s="257"/>
      <c r="N1705" s="258"/>
      <c r="O1705" s="258"/>
      <c r="P1705" s="258"/>
      <c r="Q1705" s="258"/>
      <c r="R1705" s="258"/>
      <c r="S1705" s="258"/>
      <c r="T1705" s="259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60" t="s">
        <v>332</v>
      </c>
      <c r="AU1705" s="260" t="s">
        <v>83</v>
      </c>
      <c r="AV1705" s="13" t="s">
        <v>83</v>
      </c>
      <c r="AW1705" s="13" t="s">
        <v>32</v>
      </c>
      <c r="AX1705" s="13" t="s">
        <v>70</v>
      </c>
      <c r="AY1705" s="260" t="s">
        <v>322</v>
      </c>
    </row>
    <row r="1706" spans="1:51" s="13" customFormat="1" ht="12">
      <c r="A1706" s="13"/>
      <c r="B1706" s="250"/>
      <c r="C1706" s="251"/>
      <c r="D1706" s="246" t="s">
        <v>332</v>
      </c>
      <c r="E1706" s="252" t="s">
        <v>19</v>
      </c>
      <c r="F1706" s="253" t="s">
        <v>2397</v>
      </c>
      <c r="G1706" s="251"/>
      <c r="H1706" s="254">
        <v>7.2</v>
      </c>
      <c r="I1706" s="255"/>
      <c r="J1706" s="251"/>
      <c r="K1706" s="251"/>
      <c r="L1706" s="256"/>
      <c r="M1706" s="257"/>
      <c r="N1706" s="258"/>
      <c r="O1706" s="258"/>
      <c r="P1706" s="258"/>
      <c r="Q1706" s="258"/>
      <c r="R1706" s="258"/>
      <c r="S1706" s="258"/>
      <c r="T1706" s="259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60" t="s">
        <v>332</v>
      </c>
      <c r="AU1706" s="260" t="s">
        <v>83</v>
      </c>
      <c r="AV1706" s="13" t="s">
        <v>83</v>
      </c>
      <c r="AW1706" s="13" t="s">
        <v>32</v>
      </c>
      <c r="AX1706" s="13" t="s">
        <v>70</v>
      </c>
      <c r="AY1706" s="260" t="s">
        <v>322</v>
      </c>
    </row>
    <row r="1707" spans="1:51" s="16" customFormat="1" ht="12">
      <c r="A1707" s="16"/>
      <c r="B1707" s="293"/>
      <c r="C1707" s="294"/>
      <c r="D1707" s="246" t="s">
        <v>332</v>
      </c>
      <c r="E1707" s="295" t="s">
        <v>203</v>
      </c>
      <c r="F1707" s="296" t="s">
        <v>2398</v>
      </c>
      <c r="G1707" s="294"/>
      <c r="H1707" s="297">
        <v>14.7</v>
      </c>
      <c r="I1707" s="298"/>
      <c r="J1707" s="294"/>
      <c r="K1707" s="294"/>
      <c r="L1707" s="299"/>
      <c r="M1707" s="300"/>
      <c r="N1707" s="301"/>
      <c r="O1707" s="301"/>
      <c r="P1707" s="301"/>
      <c r="Q1707" s="301"/>
      <c r="R1707" s="301"/>
      <c r="S1707" s="301"/>
      <c r="T1707" s="302"/>
      <c r="U1707" s="16"/>
      <c r="V1707" s="16"/>
      <c r="W1707" s="16"/>
      <c r="X1707" s="16"/>
      <c r="Y1707" s="16"/>
      <c r="Z1707" s="16"/>
      <c r="AA1707" s="16"/>
      <c r="AB1707" s="16"/>
      <c r="AC1707" s="16"/>
      <c r="AD1707" s="16"/>
      <c r="AE1707" s="16"/>
      <c r="AT1707" s="303" t="s">
        <v>332</v>
      </c>
      <c r="AU1707" s="303" t="s">
        <v>83</v>
      </c>
      <c r="AV1707" s="16" t="s">
        <v>93</v>
      </c>
      <c r="AW1707" s="16" t="s">
        <v>32</v>
      </c>
      <c r="AX1707" s="16" t="s">
        <v>70</v>
      </c>
      <c r="AY1707" s="303" t="s">
        <v>322</v>
      </c>
    </row>
    <row r="1708" spans="1:51" s="13" customFormat="1" ht="12">
      <c r="A1708" s="13"/>
      <c r="B1708" s="250"/>
      <c r="C1708" s="251"/>
      <c r="D1708" s="246" t="s">
        <v>332</v>
      </c>
      <c r="E1708" s="252" t="s">
        <v>19</v>
      </c>
      <c r="F1708" s="253" t="s">
        <v>2399</v>
      </c>
      <c r="G1708" s="251"/>
      <c r="H1708" s="254">
        <v>6.9</v>
      </c>
      <c r="I1708" s="255"/>
      <c r="J1708" s="251"/>
      <c r="K1708" s="251"/>
      <c r="L1708" s="256"/>
      <c r="M1708" s="257"/>
      <c r="N1708" s="258"/>
      <c r="O1708" s="258"/>
      <c r="P1708" s="258"/>
      <c r="Q1708" s="258"/>
      <c r="R1708" s="258"/>
      <c r="S1708" s="258"/>
      <c r="T1708" s="259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60" t="s">
        <v>332</v>
      </c>
      <c r="AU1708" s="260" t="s">
        <v>83</v>
      </c>
      <c r="AV1708" s="13" t="s">
        <v>83</v>
      </c>
      <c r="AW1708" s="13" t="s">
        <v>32</v>
      </c>
      <c r="AX1708" s="13" t="s">
        <v>70</v>
      </c>
      <c r="AY1708" s="260" t="s">
        <v>322</v>
      </c>
    </row>
    <row r="1709" spans="1:51" s="16" customFormat="1" ht="12">
      <c r="A1709" s="16"/>
      <c r="B1709" s="293"/>
      <c r="C1709" s="294"/>
      <c r="D1709" s="246" t="s">
        <v>332</v>
      </c>
      <c r="E1709" s="295" t="s">
        <v>236</v>
      </c>
      <c r="F1709" s="296" t="s">
        <v>2400</v>
      </c>
      <c r="G1709" s="294"/>
      <c r="H1709" s="297">
        <v>6.9</v>
      </c>
      <c r="I1709" s="298"/>
      <c r="J1709" s="294"/>
      <c r="K1709" s="294"/>
      <c r="L1709" s="299"/>
      <c r="M1709" s="300"/>
      <c r="N1709" s="301"/>
      <c r="O1709" s="301"/>
      <c r="P1709" s="301"/>
      <c r="Q1709" s="301"/>
      <c r="R1709" s="301"/>
      <c r="S1709" s="301"/>
      <c r="T1709" s="302"/>
      <c r="U1709" s="16"/>
      <c r="V1709" s="16"/>
      <c r="W1709" s="16"/>
      <c r="X1709" s="16"/>
      <c r="Y1709" s="16"/>
      <c r="Z1709" s="16"/>
      <c r="AA1709" s="16"/>
      <c r="AB1709" s="16"/>
      <c r="AC1709" s="16"/>
      <c r="AD1709" s="16"/>
      <c r="AE1709" s="16"/>
      <c r="AT1709" s="303" t="s">
        <v>332</v>
      </c>
      <c r="AU1709" s="303" t="s">
        <v>83</v>
      </c>
      <c r="AV1709" s="16" t="s">
        <v>93</v>
      </c>
      <c r="AW1709" s="16" t="s">
        <v>32</v>
      </c>
      <c r="AX1709" s="16" t="s">
        <v>70</v>
      </c>
      <c r="AY1709" s="303" t="s">
        <v>322</v>
      </c>
    </row>
    <row r="1710" spans="1:51" s="13" customFormat="1" ht="12">
      <c r="A1710" s="13"/>
      <c r="B1710" s="250"/>
      <c r="C1710" s="251"/>
      <c r="D1710" s="246" t="s">
        <v>332</v>
      </c>
      <c r="E1710" s="252" t="s">
        <v>19</v>
      </c>
      <c r="F1710" s="253" t="s">
        <v>2401</v>
      </c>
      <c r="G1710" s="251"/>
      <c r="H1710" s="254">
        <v>7.4</v>
      </c>
      <c r="I1710" s="255"/>
      <c r="J1710" s="251"/>
      <c r="K1710" s="251"/>
      <c r="L1710" s="256"/>
      <c r="M1710" s="257"/>
      <c r="N1710" s="258"/>
      <c r="O1710" s="258"/>
      <c r="P1710" s="258"/>
      <c r="Q1710" s="258"/>
      <c r="R1710" s="258"/>
      <c r="S1710" s="258"/>
      <c r="T1710" s="259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60" t="s">
        <v>332</v>
      </c>
      <c r="AU1710" s="260" t="s">
        <v>83</v>
      </c>
      <c r="AV1710" s="13" t="s">
        <v>83</v>
      </c>
      <c r="AW1710" s="13" t="s">
        <v>32</v>
      </c>
      <c r="AX1710" s="13" t="s">
        <v>70</v>
      </c>
      <c r="AY1710" s="260" t="s">
        <v>322</v>
      </c>
    </row>
    <row r="1711" spans="1:51" s="13" customFormat="1" ht="12">
      <c r="A1711" s="13"/>
      <c r="B1711" s="250"/>
      <c r="C1711" s="251"/>
      <c r="D1711" s="246" t="s">
        <v>332</v>
      </c>
      <c r="E1711" s="252" t="s">
        <v>19</v>
      </c>
      <c r="F1711" s="253" t="s">
        <v>2402</v>
      </c>
      <c r="G1711" s="251"/>
      <c r="H1711" s="254">
        <v>7</v>
      </c>
      <c r="I1711" s="255"/>
      <c r="J1711" s="251"/>
      <c r="K1711" s="251"/>
      <c r="L1711" s="256"/>
      <c r="M1711" s="257"/>
      <c r="N1711" s="258"/>
      <c r="O1711" s="258"/>
      <c r="P1711" s="258"/>
      <c r="Q1711" s="258"/>
      <c r="R1711" s="258"/>
      <c r="S1711" s="258"/>
      <c r="T1711" s="259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60" t="s">
        <v>332</v>
      </c>
      <c r="AU1711" s="260" t="s">
        <v>83</v>
      </c>
      <c r="AV1711" s="13" t="s">
        <v>83</v>
      </c>
      <c r="AW1711" s="13" t="s">
        <v>32</v>
      </c>
      <c r="AX1711" s="13" t="s">
        <v>70</v>
      </c>
      <c r="AY1711" s="260" t="s">
        <v>322</v>
      </c>
    </row>
    <row r="1712" spans="1:51" s="13" customFormat="1" ht="12">
      <c r="A1712" s="13"/>
      <c r="B1712" s="250"/>
      <c r="C1712" s="251"/>
      <c r="D1712" s="246" t="s">
        <v>332</v>
      </c>
      <c r="E1712" s="252" t="s">
        <v>19</v>
      </c>
      <c r="F1712" s="253" t="s">
        <v>2403</v>
      </c>
      <c r="G1712" s="251"/>
      <c r="H1712" s="254">
        <v>7.1</v>
      </c>
      <c r="I1712" s="255"/>
      <c r="J1712" s="251"/>
      <c r="K1712" s="251"/>
      <c r="L1712" s="256"/>
      <c r="M1712" s="257"/>
      <c r="N1712" s="258"/>
      <c r="O1712" s="258"/>
      <c r="P1712" s="258"/>
      <c r="Q1712" s="258"/>
      <c r="R1712" s="258"/>
      <c r="S1712" s="258"/>
      <c r="T1712" s="259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0" t="s">
        <v>332</v>
      </c>
      <c r="AU1712" s="260" t="s">
        <v>83</v>
      </c>
      <c r="AV1712" s="13" t="s">
        <v>83</v>
      </c>
      <c r="AW1712" s="13" t="s">
        <v>32</v>
      </c>
      <c r="AX1712" s="13" t="s">
        <v>70</v>
      </c>
      <c r="AY1712" s="260" t="s">
        <v>322</v>
      </c>
    </row>
    <row r="1713" spans="1:51" s="13" customFormat="1" ht="12">
      <c r="A1713" s="13"/>
      <c r="B1713" s="250"/>
      <c r="C1713" s="251"/>
      <c r="D1713" s="246" t="s">
        <v>332</v>
      </c>
      <c r="E1713" s="252" t="s">
        <v>19</v>
      </c>
      <c r="F1713" s="253" t="s">
        <v>2351</v>
      </c>
      <c r="G1713" s="251"/>
      <c r="H1713" s="254">
        <v>4</v>
      </c>
      <c r="I1713" s="255"/>
      <c r="J1713" s="251"/>
      <c r="K1713" s="251"/>
      <c r="L1713" s="256"/>
      <c r="M1713" s="257"/>
      <c r="N1713" s="258"/>
      <c r="O1713" s="258"/>
      <c r="P1713" s="258"/>
      <c r="Q1713" s="258"/>
      <c r="R1713" s="258"/>
      <c r="S1713" s="258"/>
      <c r="T1713" s="259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0" t="s">
        <v>332</v>
      </c>
      <c r="AU1713" s="260" t="s">
        <v>83</v>
      </c>
      <c r="AV1713" s="13" t="s">
        <v>83</v>
      </c>
      <c r="AW1713" s="13" t="s">
        <v>32</v>
      </c>
      <c r="AX1713" s="13" t="s">
        <v>70</v>
      </c>
      <c r="AY1713" s="260" t="s">
        <v>322</v>
      </c>
    </row>
    <row r="1714" spans="1:51" s="13" customFormat="1" ht="12">
      <c r="A1714" s="13"/>
      <c r="B1714" s="250"/>
      <c r="C1714" s="251"/>
      <c r="D1714" s="246" t="s">
        <v>332</v>
      </c>
      <c r="E1714" s="252" t="s">
        <v>19</v>
      </c>
      <c r="F1714" s="253" t="s">
        <v>2404</v>
      </c>
      <c r="G1714" s="251"/>
      <c r="H1714" s="254">
        <v>8.1</v>
      </c>
      <c r="I1714" s="255"/>
      <c r="J1714" s="251"/>
      <c r="K1714" s="251"/>
      <c r="L1714" s="256"/>
      <c r="M1714" s="257"/>
      <c r="N1714" s="258"/>
      <c r="O1714" s="258"/>
      <c r="P1714" s="258"/>
      <c r="Q1714" s="258"/>
      <c r="R1714" s="258"/>
      <c r="S1714" s="258"/>
      <c r="T1714" s="259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60" t="s">
        <v>332</v>
      </c>
      <c r="AU1714" s="260" t="s">
        <v>83</v>
      </c>
      <c r="AV1714" s="13" t="s">
        <v>83</v>
      </c>
      <c r="AW1714" s="13" t="s">
        <v>32</v>
      </c>
      <c r="AX1714" s="13" t="s">
        <v>70</v>
      </c>
      <c r="AY1714" s="260" t="s">
        <v>322</v>
      </c>
    </row>
    <row r="1715" spans="1:51" s="13" customFormat="1" ht="12">
      <c r="A1715" s="13"/>
      <c r="B1715" s="250"/>
      <c r="C1715" s="251"/>
      <c r="D1715" s="246" t="s">
        <v>332</v>
      </c>
      <c r="E1715" s="252" t="s">
        <v>19</v>
      </c>
      <c r="F1715" s="253" t="s">
        <v>2405</v>
      </c>
      <c r="G1715" s="251"/>
      <c r="H1715" s="254">
        <v>7.6</v>
      </c>
      <c r="I1715" s="255"/>
      <c r="J1715" s="251"/>
      <c r="K1715" s="251"/>
      <c r="L1715" s="256"/>
      <c r="M1715" s="257"/>
      <c r="N1715" s="258"/>
      <c r="O1715" s="258"/>
      <c r="P1715" s="258"/>
      <c r="Q1715" s="258"/>
      <c r="R1715" s="258"/>
      <c r="S1715" s="258"/>
      <c r="T1715" s="259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60" t="s">
        <v>332</v>
      </c>
      <c r="AU1715" s="260" t="s">
        <v>83</v>
      </c>
      <c r="AV1715" s="13" t="s">
        <v>83</v>
      </c>
      <c r="AW1715" s="13" t="s">
        <v>32</v>
      </c>
      <c r="AX1715" s="13" t="s">
        <v>70</v>
      </c>
      <c r="AY1715" s="260" t="s">
        <v>322</v>
      </c>
    </row>
    <row r="1716" spans="1:51" s="13" customFormat="1" ht="12">
      <c r="A1716" s="13"/>
      <c r="B1716" s="250"/>
      <c r="C1716" s="251"/>
      <c r="D1716" s="246" t="s">
        <v>332</v>
      </c>
      <c r="E1716" s="252" t="s">
        <v>19</v>
      </c>
      <c r="F1716" s="253" t="s">
        <v>2406</v>
      </c>
      <c r="G1716" s="251"/>
      <c r="H1716" s="254">
        <v>7.5</v>
      </c>
      <c r="I1716" s="255"/>
      <c r="J1716" s="251"/>
      <c r="K1716" s="251"/>
      <c r="L1716" s="256"/>
      <c r="M1716" s="257"/>
      <c r="N1716" s="258"/>
      <c r="O1716" s="258"/>
      <c r="P1716" s="258"/>
      <c r="Q1716" s="258"/>
      <c r="R1716" s="258"/>
      <c r="S1716" s="258"/>
      <c r="T1716" s="259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60" t="s">
        <v>332</v>
      </c>
      <c r="AU1716" s="260" t="s">
        <v>83</v>
      </c>
      <c r="AV1716" s="13" t="s">
        <v>83</v>
      </c>
      <c r="AW1716" s="13" t="s">
        <v>32</v>
      </c>
      <c r="AX1716" s="13" t="s">
        <v>70</v>
      </c>
      <c r="AY1716" s="260" t="s">
        <v>322</v>
      </c>
    </row>
    <row r="1717" spans="1:51" s="16" customFormat="1" ht="12">
      <c r="A1717" s="16"/>
      <c r="B1717" s="293"/>
      <c r="C1717" s="294"/>
      <c r="D1717" s="246" t="s">
        <v>332</v>
      </c>
      <c r="E1717" s="295" t="s">
        <v>221</v>
      </c>
      <c r="F1717" s="296" t="s">
        <v>2407</v>
      </c>
      <c r="G1717" s="294"/>
      <c r="H1717" s="297">
        <v>48.7</v>
      </c>
      <c r="I1717" s="298"/>
      <c r="J1717" s="294"/>
      <c r="K1717" s="294"/>
      <c r="L1717" s="299"/>
      <c r="M1717" s="300"/>
      <c r="N1717" s="301"/>
      <c r="O1717" s="301"/>
      <c r="P1717" s="301"/>
      <c r="Q1717" s="301"/>
      <c r="R1717" s="301"/>
      <c r="S1717" s="301"/>
      <c r="T1717" s="302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T1717" s="303" t="s">
        <v>332</v>
      </c>
      <c r="AU1717" s="303" t="s">
        <v>83</v>
      </c>
      <c r="AV1717" s="16" t="s">
        <v>93</v>
      </c>
      <c r="AW1717" s="16" t="s">
        <v>32</v>
      </c>
      <c r="AX1717" s="16" t="s">
        <v>70</v>
      </c>
      <c r="AY1717" s="303" t="s">
        <v>322</v>
      </c>
    </row>
    <row r="1718" spans="1:51" s="14" customFormat="1" ht="12">
      <c r="A1718" s="14"/>
      <c r="B1718" s="261"/>
      <c r="C1718" s="262"/>
      <c r="D1718" s="246" t="s">
        <v>332</v>
      </c>
      <c r="E1718" s="263" t="s">
        <v>2408</v>
      </c>
      <c r="F1718" s="264" t="s">
        <v>336</v>
      </c>
      <c r="G1718" s="262"/>
      <c r="H1718" s="265">
        <v>70.3</v>
      </c>
      <c r="I1718" s="266"/>
      <c r="J1718" s="262"/>
      <c r="K1718" s="262"/>
      <c r="L1718" s="267"/>
      <c r="M1718" s="268"/>
      <c r="N1718" s="269"/>
      <c r="O1718" s="269"/>
      <c r="P1718" s="269"/>
      <c r="Q1718" s="269"/>
      <c r="R1718" s="269"/>
      <c r="S1718" s="269"/>
      <c r="T1718" s="270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71" t="s">
        <v>332</v>
      </c>
      <c r="AU1718" s="271" t="s">
        <v>83</v>
      </c>
      <c r="AV1718" s="14" t="s">
        <v>328</v>
      </c>
      <c r="AW1718" s="14" t="s">
        <v>32</v>
      </c>
      <c r="AX1718" s="14" t="s">
        <v>77</v>
      </c>
      <c r="AY1718" s="271" t="s">
        <v>322</v>
      </c>
    </row>
    <row r="1719" spans="1:65" s="2" customFormat="1" ht="21.75" customHeight="1">
      <c r="A1719" s="40"/>
      <c r="B1719" s="41"/>
      <c r="C1719" s="233" t="s">
        <v>2409</v>
      </c>
      <c r="D1719" s="233" t="s">
        <v>324</v>
      </c>
      <c r="E1719" s="234" t="s">
        <v>2410</v>
      </c>
      <c r="F1719" s="235" t="s">
        <v>2411</v>
      </c>
      <c r="G1719" s="236" t="s">
        <v>128</v>
      </c>
      <c r="H1719" s="237">
        <v>438.38</v>
      </c>
      <c r="I1719" s="238"/>
      <c r="J1719" s="239">
        <f>ROUND(I1719*H1719,2)</f>
        <v>0</v>
      </c>
      <c r="K1719" s="235" t="s">
        <v>327</v>
      </c>
      <c r="L1719" s="46"/>
      <c r="M1719" s="240" t="s">
        <v>19</v>
      </c>
      <c r="N1719" s="241" t="s">
        <v>42</v>
      </c>
      <c r="O1719" s="86"/>
      <c r="P1719" s="242">
        <f>O1719*H1719</f>
        <v>0</v>
      </c>
      <c r="Q1719" s="242">
        <v>0.0077</v>
      </c>
      <c r="R1719" s="242">
        <f>Q1719*H1719</f>
        <v>3.3755260000000002</v>
      </c>
      <c r="S1719" s="242">
        <v>0</v>
      </c>
      <c r="T1719" s="243">
        <f>S1719*H1719</f>
        <v>0</v>
      </c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R1719" s="244" t="s">
        <v>418</v>
      </c>
      <c r="AT1719" s="244" t="s">
        <v>324</v>
      </c>
      <c r="AU1719" s="244" t="s">
        <v>83</v>
      </c>
      <c r="AY1719" s="19" t="s">
        <v>322</v>
      </c>
      <c r="BE1719" s="245">
        <f>IF(N1719="základní",J1719,0)</f>
        <v>0</v>
      </c>
      <c r="BF1719" s="245">
        <f>IF(N1719="snížená",J1719,0)</f>
        <v>0</v>
      </c>
      <c r="BG1719" s="245">
        <f>IF(N1719="zákl. přenesená",J1719,0)</f>
        <v>0</v>
      </c>
      <c r="BH1719" s="245">
        <f>IF(N1719="sníž. přenesená",J1719,0)</f>
        <v>0</v>
      </c>
      <c r="BI1719" s="245">
        <f>IF(N1719="nulová",J1719,0)</f>
        <v>0</v>
      </c>
      <c r="BJ1719" s="19" t="s">
        <v>83</v>
      </c>
      <c r="BK1719" s="245">
        <f>ROUND(I1719*H1719,2)</f>
        <v>0</v>
      </c>
      <c r="BL1719" s="19" t="s">
        <v>418</v>
      </c>
      <c r="BM1719" s="244" t="s">
        <v>2412</v>
      </c>
    </row>
    <row r="1720" spans="1:47" s="2" customFormat="1" ht="12">
      <c r="A1720" s="40"/>
      <c r="B1720" s="41"/>
      <c r="C1720" s="42"/>
      <c r="D1720" s="246" t="s">
        <v>330</v>
      </c>
      <c r="E1720" s="42"/>
      <c r="F1720" s="247" t="s">
        <v>2413</v>
      </c>
      <c r="G1720" s="42"/>
      <c r="H1720" s="42"/>
      <c r="I1720" s="150"/>
      <c r="J1720" s="42"/>
      <c r="K1720" s="42"/>
      <c r="L1720" s="46"/>
      <c r="M1720" s="248"/>
      <c r="N1720" s="249"/>
      <c r="O1720" s="86"/>
      <c r="P1720" s="86"/>
      <c r="Q1720" s="86"/>
      <c r="R1720" s="86"/>
      <c r="S1720" s="86"/>
      <c r="T1720" s="87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T1720" s="19" t="s">
        <v>330</v>
      </c>
      <c r="AU1720" s="19" t="s">
        <v>83</v>
      </c>
    </row>
    <row r="1721" spans="1:51" s="13" customFormat="1" ht="12">
      <c r="A1721" s="13"/>
      <c r="B1721" s="250"/>
      <c r="C1721" s="251"/>
      <c r="D1721" s="246" t="s">
        <v>332</v>
      </c>
      <c r="E1721" s="252" t="s">
        <v>19</v>
      </c>
      <c r="F1721" s="253" t="s">
        <v>2414</v>
      </c>
      <c r="G1721" s="251"/>
      <c r="H1721" s="254">
        <v>401.44</v>
      </c>
      <c r="I1721" s="255"/>
      <c r="J1721" s="251"/>
      <c r="K1721" s="251"/>
      <c r="L1721" s="256"/>
      <c r="M1721" s="257"/>
      <c r="N1721" s="258"/>
      <c r="O1721" s="258"/>
      <c r="P1721" s="258"/>
      <c r="Q1721" s="258"/>
      <c r="R1721" s="258"/>
      <c r="S1721" s="258"/>
      <c r="T1721" s="259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60" t="s">
        <v>332</v>
      </c>
      <c r="AU1721" s="260" t="s">
        <v>83</v>
      </c>
      <c r="AV1721" s="13" t="s">
        <v>83</v>
      </c>
      <c r="AW1721" s="13" t="s">
        <v>32</v>
      </c>
      <c r="AX1721" s="13" t="s">
        <v>70</v>
      </c>
      <c r="AY1721" s="260" t="s">
        <v>322</v>
      </c>
    </row>
    <row r="1722" spans="1:51" s="13" customFormat="1" ht="12">
      <c r="A1722" s="13"/>
      <c r="B1722" s="250"/>
      <c r="C1722" s="251"/>
      <c r="D1722" s="246" t="s">
        <v>332</v>
      </c>
      <c r="E1722" s="252" t="s">
        <v>19</v>
      </c>
      <c r="F1722" s="253" t="s">
        <v>2415</v>
      </c>
      <c r="G1722" s="251"/>
      <c r="H1722" s="254">
        <v>36.94</v>
      </c>
      <c r="I1722" s="255"/>
      <c r="J1722" s="251"/>
      <c r="K1722" s="251"/>
      <c r="L1722" s="256"/>
      <c r="M1722" s="257"/>
      <c r="N1722" s="258"/>
      <c r="O1722" s="258"/>
      <c r="P1722" s="258"/>
      <c r="Q1722" s="258"/>
      <c r="R1722" s="258"/>
      <c r="S1722" s="258"/>
      <c r="T1722" s="259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60" t="s">
        <v>332</v>
      </c>
      <c r="AU1722" s="260" t="s">
        <v>83</v>
      </c>
      <c r="AV1722" s="13" t="s">
        <v>83</v>
      </c>
      <c r="AW1722" s="13" t="s">
        <v>32</v>
      </c>
      <c r="AX1722" s="13" t="s">
        <v>70</v>
      </c>
      <c r="AY1722" s="260" t="s">
        <v>322</v>
      </c>
    </row>
    <row r="1723" spans="1:51" s="14" customFormat="1" ht="12">
      <c r="A1723" s="14"/>
      <c r="B1723" s="261"/>
      <c r="C1723" s="262"/>
      <c r="D1723" s="246" t="s">
        <v>332</v>
      </c>
      <c r="E1723" s="263" t="s">
        <v>243</v>
      </c>
      <c r="F1723" s="264" t="s">
        <v>336</v>
      </c>
      <c r="G1723" s="262"/>
      <c r="H1723" s="265">
        <v>438.38</v>
      </c>
      <c r="I1723" s="266"/>
      <c r="J1723" s="262"/>
      <c r="K1723" s="262"/>
      <c r="L1723" s="267"/>
      <c r="M1723" s="268"/>
      <c r="N1723" s="269"/>
      <c r="O1723" s="269"/>
      <c r="P1723" s="269"/>
      <c r="Q1723" s="269"/>
      <c r="R1723" s="269"/>
      <c r="S1723" s="269"/>
      <c r="T1723" s="270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71" t="s">
        <v>332</v>
      </c>
      <c r="AU1723" s="271" t="s">
        <v>83</v>
      </c>
      <c r="AV1723" s="14" t="s">
        <v>328</v>
      </c>
      <c r="AW1723" s="14" t="s">
        <v>32</v>
      </c>
      <c r="AX1723" s="14" t="s">
        <v>77</v>
      </c>
      <c r="AY1723" s="271" t="s">
        <v>322</v>
      </c>
    </row>
    <row r="1724" spans="1:65" s="2" customFormat="1" ht="21.75" customHeight="1">
      <c r="A1724" s="40"/>
      <c r="B1724" s="41"/>
      <c r="C1724" s="233" t="s">
        <v>2416</v>
      </c>
      <c r="D1724" s="233" t="s">
        <v>324</v>
      </c>
      <c r="E1724" s="234" t="s">
        <v>2417</v>
      </c>
      <c r="F1724" s="235" t="s">
        <v>2418</v>
      </c>
      <c r="G1724" s="236" t="s">
        <v>128</v>
      </c>
      <c r="H1724" s="237">
        <v>438.38</v>
      </c>
      <c r="I1724" s="238"/>
      <c r="J1724" s="239">
        <f>ROUND(I1724*H1724,2)</f>
        <v>0</v>
      </c>
      <c r="K1724" s="235" t="s">
        <v>327</v>
      </c>
      <c r="L1724" s="46"/>
      <c r="M1724" s="240" t="s">
        <v>19</v>
      </c>
      <c r="N1724" s="241" t="s">
        <v>42</v>
      </c>
      <c r="O1724" s="86"/>
      <c r="P1724" s="242">
        <f>O1724*H1724</f>
        <v>0</v>
      </c>
      <c r="Q1724" s="242">
        <v>0.00193</v>
      </c>
      <c r="R1724" s="242">
        <f>Q1724*H1724</f>
        <v>0.8460734</v>
      </c>
      <c r="S1724" s="242">
        <v>0</v>
      </c>
      <c r="T1724" s="243">
        <f>S1724*H1724</f>
        <v>0</v>
      </c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R1724" s="244" t="s">
        <v>418</v>
      </c>
      <c r="AT1724" s="244" t="s">
        <v>324</v>
      </c>
      <c r="AU1724" s="244" t="s">
        <v>83</v>
      </c>
      <c r="AY1724" s="19" t="s">
        <v>322</v>
      </c>
      <c r="BE1724" s="245">
        <f>IF(N1724="základní",J1724,0)</f>
        <v>0</v>
      </c>
      <c r="BF1724" s="245">
        <f>IF(N1724="snížená",J1724,0)</f>
        <v>0</v>
      </c>
      <c r="BG1724" s="245">
        <f>IF(N1724="zákl. přenesená",J1724,0)</f>
        <v>0</v>
      </c>
      <c r="BH1724" s="245">
        <f>IF(N1724="sníž. přenesená",J1724,0)</f>
        <v>0</v>
      </c>
      <c r="BI1724" s="245">
        <f>IF(N1724="nulová",J1724,0)</f>
        <v>0</v>
      </c>
      <c r="BJ1724" s="19" t="s">
        <v>83</v>
      </c>
      <c r="BK1724" s="245">
        <f>ROUND(I1724*H1724,2)</f>
        <v>0</v>
      </c>
      <c r="BL1724" s="19" t="s">
        <v>418</v>
      </c>
      <c r="BM1724" s="244" t="s">
        <v>2419</v>
      </c>
    </row>
    <row r="1725" spans="1:47" s="2" customFormat="1" ht="12">
      <c r="A1725" s="40"/>
      <c r="B1725" s="41"/>
      <c r="C1725" s="42"/>
      <c r="D1725" s="246" t="s">
        <v>330</v>
      </c>
      <c r="E1725" s="42"/>
      <c r="F1725" s="247" t="s">
        <v>2420</v>
      </c>
      <c r="G1725" s="42"/>
      <c r="H1725" s="42"/>
      <c r="I1725" s="150"/>
      <c r="J1725" s="42"/>
      <c r="K1725" s="42"/>
      <c r="L1725" s="46"/>
      <c r="M1725" s="248"/>
      <c r="N1725" s="249"/>
      <c r="O1725" s="86"/>
      <c r="P1725" s="86"/>
      <c r="Q1725" s="86"/>
      <c r="R1725" s="86"/>
      <c r="S1725" s="86"/>
      <c r="T1725" s="87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T1725" s="19" t="s">
        <v>330</v>
      </c>
      <c r="AU1725" s="19" t="s">
        <v>83</v>
      </c>
    </row>
    <row r="1726" spans="1:51" s="13" customFormat="1" ht="12">
      <c r="A1726" s="13"/>
      <c r="B1726" s="250"/>
      <c r="C1726" s="251"/>
      <c r="D1726" s="246" t="s">
        <v>332</v>
      </c>
      <c r="E1726" s="252" t="s">
        <v>19</v>
      </c>
      <c r="F1726" s="253" t="s">
        <v>243</v>
      </c>
      <c r="G1726" s="251"/>
      <c r="H1726" s="254">
        <v>438.38</v>
      </c>
      <c r="I1726" s="255"/>
      <c r="J1726" s="251"/>
      <c r="K1726" s="251"/>
      <c r="L1726" s="256"/>
      <c r="M1726" s="257"/>
      <c r="N1726" s="258"/>
      <c r="O1726" s="258"/>
      <c r="P1726" s="258"/>
      <c r="Q1726" s="258"/>
      <c r="R1726" s="258"/>
      <c r="S1726" s="258"/>
      <c r="T1726" s="259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60" t="s">
        <v>332</v>
      </c>
      <c r="AU1726" s="260" t="s">
        <v>83</v>
      </c>
      <c r="AV1726" s="13" t="s">
        <v>83</v>
      </c>
      <c r="AW1726" s="13" t="s">
        <v>32</v>
      </c>
      <c r="AX1726" s="13" t="s">
        <v>77</v>
      </c>
      <c r="AY1726" s="260" t="s">
        <v>322</v>
      </c>
    </row>
    <row r="1727" spans="1:63" s="12" customFormat="1" ht="22.8" customHeight="1">
      <c r="A1727" s="12"/>
      <c r="B1727" s="217"/>
      <c r="C1727" s="218"/>
      <c r="D1727" s="219" t="s">
        <v>69</v>
      </c>
      <c r="E1727" s="231" t="s">
        <v>2421</v>
      </c>
      <c r="F1727" s="231" t="s">
        <v>2422</v>
      </c>
      <c r="G1727" s="218"/>
      <c r="H1727" s="218"/>
      <c r="I1727" s="221"/>
      <c r="J1727" s="232">
        <f>BK1727</f>
        <v>0</v>
      </c>
      <c r="K1727" s="218"/>
      <c r="L1727" s="223"/>
      <c r="M1727" s="224"/>
      <c r="N1727" s="225"/>
      <c r="O1727" s="225"/>
      <c r="P1727" s="226">
        <f>SUM(P1728:P1829)</f>
        <v>0</v>
      </c>
      <c r="Q1727" s="225"/>
      <c r="R1727" s="226">
        <f>SUM(R1728:R1829)</f>
        <v>3.5823298199999996</v>
      </c>
      <c r="S1727" s="225"/>
      <c r="T1727" s="227">
        <f>SUM(T1728:T1829)</f>
        <v>0</v>
      </c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R1727" s="228" t="s">
        <v>83</v>
      </c>
      <c r="AT1727" s="229" t="s">
        <v>69</v>
      </c>
      <c r="AU1727" s="229" t="s">
        <v>77</v>
      </c>
      <c r="AY1727" s="228" t="s">
        <v>322</v>
      </c>
      <c r="BK1727" s="230">
        <f>SUM(BK1728:BK1829)</f>
        <v>0</v>
      </c>
    </row>
    <row r="1728" spans="1:65" s="2" customFormat="1" ht="21.75" customHeight="1">
      <c r="A1728" s="40"/>
      <c r="B1728" s="41"/>
      <c r="C1728" s="233" t="s">
        <v>2423</v>
      </c>
      <c r="D1728" s="233" t="s">
        <v>324</v>
      </c>
      <c r="E1728" s="234" t="s">
        <v>2424</v>
      </c>
      <c r="F1728" s="235" t="s">
        <v>2425</v>
      </c>
      <c r="G1728" s="236" t="s">
        <v>135</v>
      </c>
      <c r="H1728" s="237">
        <v>387.12</v>
      </c>
      <c r="I1728" s="238"/>
      <c r="J1728" s="239">
        <f>ROUND(I1728*H1728,2)</f>
        <v>0</v>
      </c>
      <c r="K1728" s="235" t="s">
        <v>327</v>
      </c>
      <c r="L1728" s="46"/>
      <c r="M1728" s="240" t="s">
        <v>19</v>
      </c>
      <c r="N1728" s="241" t="s">
        <v>42</v>
      </c>
      <c r="O1728" s="86"/>
      <c r="P1728" s="242">
        <f>O1728*H1728</f>
        <v>0</v>
      </c>
      <c r="Q1728" s="242">
        <v>3E-05</v>
      </c>
      <c r="R1728" s="242">
        <f>Q1728*H1728</f>
        <v>0.0116136</v>
      </c>
      <c r="S1728" s="242">
        <v>0</v>
      </c>
      <c r="T1728" s="243">
        <f>S1728*H1728</f>
        <v>0</v>
      </c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R1728" s="244" t="s">
        <v>418</v>
      </c>
      <c r="AT1728" s="244" t="s">
        <v>324</v>
      </c>
      <c r="AU1728" s="244" t="s">
        <v>83</v>
      </c>
      <c r="AY1728" s="19" t="s">
        <v>322</v>
      </c>
      <c r="BE1728" s="245">
        <f>IF(N1728="základní",J1728,0)</f>
        <v>0</v>
      </c>
      <c r="BF1728" s="245">
        <f>IF(N1728="snížená",J1728,0)</f>
        <v>0</v>
      </c>
      <c r="BG1728" s="245">
        <f>IF(N1728="zákl. přenesená",J1728,0)</f>
        <v>0</v>
      </c>
      <c r="BH1728" s="245">
        <f>IF(N1728="sníž. přenesená",J1728,0)</f>
        <v>0</v>
      </c>
      <c r="BI1728" s="245">
        <f>IF(N1728="nulová",J1728,0)</f>
        <v>0</v>
      </c>
      <c r="BJ1728" s="19" t="s">
        <v>83</v>
      </c>
      <c r="BK1728" s="245">
        <f>ROUND(I1728*H1728,2)</f>
        <v>0</v>
      </c>
      <c r="BL1728" s="19" t="s">
        <v>418</v>
      </c>
      <c r="BM1728" s="244" t="s">
        <v>2426</v>
      </c>
    </row>
    <row r="1729" spans="1:47" s="2" customFormat="1" ht="12">
      <c r="A1729" s="40"/>
      <c r="B1729" s="41"/>
      <c r="C1729" s="42"/>
      <c r="D1729" s="246" t="s">
        <v>330</v>
      </c>
      <c r="E1729" s="42"/>
      <c r="F1729" s="247" t="s">
        <v>2427</v>
      </c>
      <c r="G1729" s="42"/>
      <c r="H1729" s="42"/>
      <c r="I1729" s="150"/>
      <c r="J1729" s="42"/>
      <c r="K1729" s="42"/>
      <c r="L1729" s="46"/>
      <c r="M1729" s="248"/>
      <c r="N1729" s="249"/>
      <c r="O1729" s="86"/>
      <c r="P1729" s="86"/>
      <c r="Q1729" s="86"/>
      <c r="R1729" s="86"/>
      <c r="S1729" s="86"/>
      <c r="T1729" s="87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T1729" s="19" t="s">
        <v>330</v>
      </c>
      <c r="AU1729" s="19" t="s">
        <v>83</v>
      </c>
    </row>
    <row r="1730" spans="1:65" s="2" customFormat="1" ht="16.5" customHeight="1">
      <c r="A1730" s="40"/>
      <c r="B1730" s="41"/>
      <c r="C1730" s="272" t="s">
        <v>2428</v>
      </c>
      <c r="D1730" s="272" t="s">
        <v>366</v>
      </c>
      <c r="E1730" s="273" t="s">
        <v>2429</v>
      </c>
      <c r="F1730" s="274" t="s">
        <v>2430</v>
      </c>
      <c r="G1730" s="275" t="s">
        <v>135</v>
      </c>
      <c r="H1730" s="276">
        <v>464.544</v>
      </c>
      <c r="I1730" s="277"/>
      <c r="J1730" s="278">
        <f>ROUND(I1730*H1730,2)</f>
        <v>0</v>
      </c>
      <c r="K1730" s="274" t="s">
        <v>327</v>
      </c>
      <c r="L1730" s="279"/>
      <c r="M1730" s="280" t="s">
        <v>19</v>
      </c>
      <c r="N1730" s="281" t="s">
        <v>42</v>
      </c>
      <c r="O1730" s="86"/>
      <c r="P1730" s="242">
        <f>O1730*H1730</f>
        <v>0</v>
      </c>
      <c r="Q1730" s="242">
        <v>0.00048</v>
      </c>
      <c r="R1730" s="242">
        <f>Q1730*H1730</f>
        <v>0.22298112</v>
      </c>
      <c r="S1730" s="242">
        <v>0</v>
      </c>
      <c r="T1730" s="243">
        <f>S1730*H1730</f>
        <v>0</v>
      </c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R1730" s="244" t="s">
        <v>557</v>
      </c>
      <c r="AT1730" s="244" t="s">
        <v>366</v>
      </c>
      <c r="AU1730" s="244" t="s">
        <v>83</v>
      </c>
      <c r="AY1730" s="19" t="s">
        <v>322</v>
      </c>
      <c r="BE1730" s="245">
        <f>IF(N1730="základní",J1730,0)</f>
        <v>0</v>
      </c>
      <c r="BF1730" s="245">
        <f>IF(N1730="snížená",J1730,0)</f>
        <v>0</v>
      </c>
      <c r="BG1730" s="245">
        <f>IF(N1730="zákl. přenesená",J1730,0)</f>
        <v>0</v>
      </c>
      <c r="BH1730" s="245">
        <f>IF(N1730="sníž. přenesená",J1730,0)</f>
        <v>0</v>
      </c>
      <c r="BI1730" s="245">
        <f>IF(N1730="nulová",J1730,0)</f>
        <v>0</v>
      </c>
      <c r="BJ1730" s="19" t="s">
        <v>83</v>
      </c>
      <c r="BK1730" s="245">
        <f>ROUND(I1730*H1730,2)</f>
        <v>0</v>
      </c>
      <c r="BL1730" s="19" t="s">
        <v>418</v>
      </c>
      <c r="BM1730" s="244" t="s">
        <v>2431</v>
      </c>
    </row>
    <row r="1731" spans="1:47" s="2" customFormat="1" ht="12">
      <c r="A1731" s="40"/>
      <c r="B1731" s="41"/>
      <c r="C1731" s="42"/>
      <c r="D1731" s="246" t="s">
        <v>330</v>
      </c>
      <c r="E1731" s="42"/>
      <c r="F1731" s="247" t="s">
        <v>2432</v>
      </c>
      <c r="G1731" s="42"/>
      <c r="H1731" s="42"/>
      <c r="I1731" s="150"/>
      <c r="J1731" s="42"/>
      <c r="K1731" s="42"/>
      <c r="L1731" s="46"/>
      <c r="M1731" s="248"/>
      <c r="N1731" s="249"/>
      <c r="O1731" s="86"/>
      <c r="P1731" s="86"/>
      <c r="Q1731" s="86"/>
      <c r="R1731" s="86"/>
      <c r="S1731" s="86"/>
      <c r="T1731" s="87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T1731" s="19" t="s">
        <v>330</v>
      </c>
      <c r="AU1731" s="19" t="s">
        <v>83</v>
      </c>
    </row>
    <row r="1732" spans="1:51" s="15" customFormat="1" ht="12">
      <c r="A1732" s="15"/>
      <c r="B1732" s="283"/>
      <c r="C1732" s="284"/>
      <c r="D1732" s="246" t="s">
        <v>332</v>
      </c>
      <c r="E1732" s="285" t="s">
        <v>19</v>
      </c>
      <c r="F1732" s="286" t="s">
        <v>840</v>
      </c>
      <c r="G1732" s="284"/>
      <c r="H1732" s="285" t="s">
        <v>19</v>
      </c>
      <c r="I1732" s="287"/>
      <c r="J1732" s="284"/>
      <c r="K1732" s="284"/>
      <c r="L1732" s="288"/>
      <c r="M1732" s="289"/>
      <c r="N1732" s="290"/>
      <c r="O1732" s="290"/>
      <c r="P1732" s="290"/>
      <c r="Q1732" s="290"/>
      <c r="R1732" s="290"/>
      <c r="S1732" s="290"/>
      <c r="T1732" s="291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T1732" s="292" t="s">
        <v>332</v>
      </c>
      <c r="AU1732" s="292" t="s">
        <v>83</v>
      </c>
      <c r="AV1732" s="15" t="s">
        <v>77</v>
      </c>
      <c r="AW1732" s="15" t="s">
        <v>32</v>
      </c>
      <c r="AX1732" s="15" t="s">
        <v>70</v>
      </c>
      <c r="AY1732" s="292" t="s">
        <v>322</v>
      </c>
    </row>
    <row r="1733" spans="1:51" s="13" customFormat="1" ht="12">
      <c r="A1733" s="13"/>
      <c r="B1733" s="250"/>
      <c r="C1733" s="251"/>
      <c r="D1733" s="246" t="s">
        <v>332</v>
      </c>
      <c r="E1733" s="252" t="s">
        <v>19</v>
      </c>
      <c r="F1733" s="253" t="s">
        <v>2433</v>
      </c>
      <c r="G1733" s="251"/>
      <c r="H1733" s="254">
        <v>4.5</v>
      </c>
      <c r="I1733" s="255"/>
      <c r="J1733" s="251"/>
      <c r="K1733" s="251"/>
      <c r="L1733" s="256"/>
      <c r="M1733" s="257"/>
      <c r="N1733" s="258"/>
      <c r="O1733" s="258"/>
      <c r="P1733" s="258"/>
      <c r="Q1733" s="258"/>
      <c r="R1733" s="258"/>
      <c r="S1733" s="258"/>
      <c r="T1733" s="259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60" t="s">
        <v>332</v>
      </c>
      <c r="AU1733" s="260" t="s">
        <v>83</v>
      </c>
      <c r="AV1733" s="13" t="s">
        <v>83</v>
      </c>
      <c r="AW1733" s="13" t="s">
        <v>32</v>
      </c>
      <c r="AX1733" s="13" t="s">
        <v>70</v>
      </c>
      <c r="AY1733" s="260" t="s">
        <v>322</v>
      </c>
    </row>
    <row r="1734" spans="1:51" s="13" customFormat="1" ht="12">
      <c r="A1734" s="13"/>
      <c r="B1734" s="250"/>
      <c r="C1734" s="251"/>
      <c r="D1734" s="246" t="s">
        <v>332</v>
      </c>
      <c r="E1734" s="252" t="s">
        <v>19</v>
      </c>
      <c r="F1734" s="253" t="s">
        <v>2434</v>
      </c>
      <c r="G1734" s="251"/>
      <c r="H1734" s="254">
        <v>10.84</v>
      </c>
      <c r="I1734" s="255"/>
      <c r="J1734" s="251"/>
      <c r="K1734" s="251"/>
      <c r="L1734" s="256"/>
      <c r="M1734" s="257"/>
      <c r="N1734" s="258"/>
      <c r="O1734" s="258"/>
      <c r="P1734" s="258"/>
      <c r="Q1734" s="258"/>
      <c r="R1734" s="258"/>
      <c r="S1734" s="258"/>
      <c r="T1734" s="259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60" t="s">
        <v>332</v>
      </c>
      <c r="AU1734" s="260" t="s">
        <v>83</v>
      </c>
      <c r="AV1734" s="13" t="s">
        <v>83</v>
      </c>
      <c r="AW1734" s="13" t="s">
        <v>32</v>
      </c>
      <c r="AX1734" s="13" t="s">
        <v>70</v>
      </c>
      <c r="AY1734" s="260" t="s">
        <v>322</v>
      </c>
    </row>
    <row r="1735" spans="1:51" s="13" customFormat="1" ht="12">
      <c r="A1735" s="13"/>
      <c r="B1735" s="250"/>
      <c r="C1735" s="251"/>
      <c r="D1735" s="246" t="s">
        <v>332</v>
      </c>
      <c r="E1735" s="252" t="s">
        <v>19</v>
      </c>
      <c r="F1735" s="253" t="s">
        <v>2435</v>
      </c>
      <c r="G1735" s="251"/>
      <c r="H1735" s="254">
        <v>18.7</v>
      </c>
      <c r="I1735" s="255"/>
      <c r="J1735" s="251"/>
      <c r="K1735" s="251"/>
      <c r="L1735" s="256"/>
      <c r="M1735" s="257"/>
      <c r="N1735" s="258"/>
      <c r="O1735" s="258"/>
      <c r="P1735" s="258"/>
      <c r="Q1735" s="258"/>
      <c r="R1735" s="258"/>
      <c r="S1735" s="258"/>
      <c r="T1735" s="259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60" t="s">
        <v>332</v>
      </c>
      <c r="AU1735" s="260" t="s">
        <v>83</v>
      </c>
      <c r="AV1735" s="13" t="s">
        <v>83</v>
      </c>
      <c r="AW1735" s="13" t="s">
        <v>32</v>
      </c>
      <c r="AX1735" s="13" t="s">
        <v>70</v>
      </c>
      <c r="AY1735" s="260" t="s">
        <v>322</v>
      </c>
    </row>
    <row r="1736" spans="1:51" s="13" customFormat="1" ht="12">
      <c r="A1736" s="13"/>
      <c r="B1736" s="250"/>
      <c r="C1736" s="251"/>
      <c r="D1736" s="246" t="s">
        <v>332</v>
      </c>
      <c r="E1736" s="252" t="s">
        <v>19</v>
      </c>
      <c r="F1736" s="253" t="s">
        <v>2436</v>
      </c>
      <c r="G1736" s="251"/>
      <c r="H1736" s="254">
        <v>5.24</v>
      </c>
      <c r="I1736" s="255"/>
      <c r="J1736" s="251"/>
      <c r="K1736" s="251"/>
      <c r="L1736" s="256"/>
      <c r="M1736" s="257"/>
      <c r="N1736" s="258"/>
      <c r="O1736" s="258"/>
      <c r="P1736" s="258"/>
      <c r="Q1736" s="258"/>
      <c r="R1736" s="258"/>
      <c r="S1736" s="258"/>
      <c r="T1736" s="259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60" t="s">
        <v>332</v>
      </c>
      <c r="AU1736" s="260" t="s">
        <v>83</v>
      </c>
      <c r="AV1736" s="13" t="s">
        <v>83</v>
      </c>
      <c r="AW1736" s="13" t="s">
        <v>32</v>
      </c>
      <c r="AX1736" s="13" t="s">
        <v>70</v>
      </c>
      <c r="AY1736" s="260" t="s">
        <v>322</v>
      </c>
    </row>
    <row r="1737" spans="1:51" s="13" customFormat="1" ht="12">
      <c r="A1737" s="13"/>
      <c r="B1737" s="250"/>
      <c r="C1737" s="251"/>
      <c r="D1737" s="246" t="s">
        <v>332</v>
      </c>
      <c r="E1737" s="252" t="s">
        <v>19</v>
      </c>
      <c r="F1737" s="253" t="s">
        <v>2437</v>
      </c>
      <c r="G1737" s="251"/>
      <c r="H1737" s="254">
        <v>5.07</v>
      </c>
      <c r="I1737" s="255"/>
      <c r="J1737" s="251"/>
      <c r="K1737" s="251"/>
      <c r="L1737" s="256"/>
      <c r="M1737" s="257"/>
      <c r="N1737" s="258"/>
      <c r="O1737" s="258"/>
      <c r="P1737" s="258"/>
      <c r="Q1737" s="258"/>
      <c r="R1737" s="258"/>
      <c r="S1737" s="258"/>
      <c r="T1737" s="259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60" t="s">
        <v>332</v>
      </c>
      <c r="AU1737" s="260" t="s">
        <v>83</v>
      </c>
      <c r="AV1737" s="13" t="s">
        <v>83</v>
      </c>
      <c r="AW1737" s="13" t="s">
        <v>32</v>
      </c>
      <c r="AX1737" s="13" t="s">
        <v>70</v>
      </c>
      <c r="AY1737" s="260" t="s">
        <v>322</v>
      </c>
    </row>
    <row r="1738" spans="1:51" s="13" customFormat="1" ht="12">
      <c r="A1738" s="13"/>
      <c r="B1738" s="250"/>
      <c r="C1738" s="251"/>
      <c r="D1738" s="246" t="s">
        <v>332</v>
      </c>
      <c r="E1738" s="252" t="s">
        <v>19</v>
      </c>
      <c r="F1738" s="253" t="s">
        <v>2438</v>
      </c>
      <c r="G1738" s="251"/>
      <c r="H1738" s="254">
        <v>8.42</v>
      </c>
      <c r="I1738" s="255"/>
      <c r="J1738" s="251"/>
      <c r="K1738" s="251"/>
      <c r="L1738" s="256"/>
      <c r="M1738" s="257"/>
      <c r="N1738" s="258"/>
      <c r="O1738" s="258"/>
      <c r="P1738" s="258"/>
      <c r="Q1738" s="258"/>
      <c r="R1738" s="258"/>
      <c r="S1738" s="258"/>
      <c r="T1738" s="259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T1738" s="260" t="s">
        <v>332</v>
      </c>
      <c r="AU1738" s="260" t="s">
        <v>83</v>
      </c>
      <c r="AV1738" s="13" t="s">
        <v>83</v>
      </c>
      <c r="AW1738" s="13" t="s">
        <v>32</v>
      </c>
      <c r="AX1738" s="13" t="s">
        <v>70</v>
      </c>
      <c r="AY1738" s="260" t="s">
        <v>322</v>
      </c>
    </row>
    <row r="1739" spans="1:51" s="16" customFormat="1" ht="12">
      <c r="A1739" s="16"/>
      <c r="B1739" s="293"/>
      <c r="C1739" s="294"/>
      <c r="D1739" s="246" t="s">
        <v>332</v>
      </c>
      <c r="E1739" s="295" t="s">
        <v>197</v>
      </c>
      <c r="F1739" s="296" t="s">
        <v>2439</v>
      </c>
      <c r="G1739" s="294"/>
      <c r="H1739" s="297">
        <v>52.77</v>
      </c>
      <c r="I1739" s="298"/>
      <c r="J1739" s="294"/>
      <c r="K1739" s="294"/>
      <c r="L1739" s="299"/>
      <c r="M1739" s="300"/>
      <c r="N1739" s="301"/>
      <c r="O1739" s="301"/>
      <c r="P1739" s="301"/>
      <c r="Q1739" s="301"/>
      <c r="R1739" s="301"/>
      <c r="S1739" s="301"/>
      <c r="T1739" s="302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T1739" s="303" t="s">
        <v>332</v>
      </c>
      <c r="AU1739" s="303" t="s">
        <v>83</v>
      </c>
      <c r="AV1739" s="16" t="s">
        <v>93</v>
      </c>
      <c r="AW1739" s="16" t="s">
        <v>32</v>
      </c>
      <c r="AX1739" s="16" t="s">
        <v>70</v>
      </c>
      <c r="AY1739" s="303" t="s">
        <v>322</v>
      </c>
    </row>
    <row r="1740" spans="1:51" s="15" customFormat="1" ht="12">
      <c r="A1740" s="15"/>
      <c r="B1740" s="283"/>
      <c r="C1740" s="284"/>
      <c r="D1740" s="246" t="s">
        <v>332</v>
      </c>
      <c r="E1740" s="285" t="s">
        <v>19</v>
      </c>
      <c r="F1740" s="286" t="s">
        <v>849</v>
      </c>
      <c r="G1740" s="284"/>
      <c r="H1740" s="285" t="s">
        <v>19</v>
      </c>
      <c r="I1740" s="287"/>
      <c r="J1740" s="284"/>
      <c r="K1740" s="284"/>
      <c r="L1740" s="288"/>
      <c r="M1740" s="289"/>
      <c r="N1740" s="290"/>
      <c r="O1740" s="290"/>
      <c r="P1740" s="290"/>
      <c r="Q1740" s="290"/>
      <c r="R1740" s="290"/>
      <c r="S1740" s="290"/>
      <c r="T1740" s="291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T1740" s="292" t="s">
        <v>332</v>
      </c>
      <c r="AU1740" s="292" t="s">
        <v>83</v>
      </c>
      <c r="AV1740" s="15" t="s">
        <v>77</v>
      </c>
      <c r="AW1740" s="15" t="s">
        <v>32</v>
      </c>
      <c r="AX1740" s="15" t="s">
        <v>70</v>
      </c>
      <c r="AY1740" s="292" t="s">
        <v>322</v>
      </c>
    </row>
    <row r="1741" spans="1:51" s="13" customFormat="1" ht="12">
      <c r="A1741" s="13"/>
      <c r="B1741" s="250"/>
      <c r="C1741" s="251"/>
      <c r="D1741" s="246" t="s">
        <v>332</v>
      </c>
      <c r="E1741" s="252" t="s">
        <v>19</v>
      </c>
      <c r="F1741" s="253" t="s">
        <v>2440</v>
      </c>
      <c r="G1741" s="251"/>
      <c r="H1741" s="254">
        <v>4.64</v>
      </c>
      <c r="I1741" s="255"/>
      <c r="J1741" s="251"/>
      <c r="K1741" s="251"/>
      <c r="L1741" s="256"/>
      <c r="M1741" s="257"/>
      <c r="N1741" s="258"/>
      <c r="O1741" s="258"/>
      <c r="P1741" s="258"/>
      <c r="Q1741" s="258"/>
      <c r="R1741" s="258"/>
      <c r="S1741" s="258"/>
      <c r="T1741" s="259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60" t="s">
        <v>332</v>
      </c>
      <c r="AU1741" s="260" t="s">
        <v>83</v>
      </c>
      <c r="AV1741" s="13" t="s">
        <v>83</v>
      </c>
      <c r="AW1741" s="13" t="s">
        <v>32</v>
      </c>
      <c r="AX1741" s="13" t="s">
        <v>70</v>
      </c>
      <c r="AY1741" s="260" t="s">
        <v>322</v>
      </c>
    </row>
    <row r="1742" spans="1:51" s="13" customFormat="1" ht="12">
      <c r="A1742" s="13"/>
      <c r="B1742" s="250"/>
      <c r="C1742" s="251"/>
      <c r="D1742" s="246" t="s">
        <v>332</v>
      </c>
      <c r="E1742" s="252" t="s">
        <v>19</v>
      </c>
      <c r="F1742" s="253" t="s">
        <v>2441</v>
      </c>
      <c r="G1742" s="251"/>
      <c r="H1742" s="254">
        <v>14.38</v>
      </c>
      <c r="I1742" s="255"/>
      <c r="J1742" s="251"/>
      <c r="K1742" s="251"/>
      <c r="L1742" s="256"/>
      <c r="M1742" s="257"/>
      <c r="N1742" s="258"/>
      <c r="O1742" s="258"/>
      <c r="P1742" s="258"/>
      <c r="Q1742" s="258"/>
      <c r="R1742" s="258"/>
      <c r="S1742" s="258"/>
      <c r="T1742" s="259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60" t="s">
        <v>332</v>
      </c>
      <c r="AU1742" s="260" t="s">
        <v>83</v>
      </c>
      <c r="AV1742" s="13" t="s">
        <v>83</v>
      </c>
      <c r="AW1742" s="13" t="s">
        <v>32</v>
      </c>
      <c r="AX1742" s="13" t="s">
        <v>70</v>
      </c>
      <c r="AY1742" s="260" t="s">
        <v>322</v>
      </c>
    </row>
    <row r="1743" spans="1:51" s="13" customFormat="1" ht="12">
      <c r="A1743" s="13"/>
      <c r="B1743" s="250"/>
      <c r="C1743" s="251"/>
      <c r="D1743" s="246" t="s">
        <v>332</v>
      </c>
      <c r="E1743" s="252" t="s">
        <v>19</v>
      </c>
      <c r="F1743" s="253" t="s">
        <v>2442</v>
      </c>
      <c r="G1743" s="251"/>
      <c r="H1743" s="254">
        <v>18.9</v>
      </c>
      <c r="I1743" s="255"/>
      <c r="J1743" s="251"/>
      <c r="K1743" s="251"/>
      <c r="L1743" s="256"/>
      <c r="M1743" s="257"/>
      <c r="N1743" s="258"/>
      <c r="O1743" s="258"/>
      <c r="P1743" s="258"/>
      <c r="Q1743" s="258"/>
      <c r="R1743" s="258"/>
      <c r="S1743" s="258"/>
      <c r="T1743" s="259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60" t="s">
        <v>332</v>
      </c>
      <c r="AU1743" s="260" t="s">
        <v>83</v>
      </c>
      <c r="AV1743" s="13" t="s">
        <v>83</v>
      </c>
      <c r="AW1743" s="13" t="s">
        <v>32</v>
      </c>
      <c r="AX1743" s="13" t="s">
        <v>70</v>
      </c>
      <c r="AY1743" s="260" t="s">
        <v>322</v>
      </c>
    </row>
    <row r="1744" spans="1:51" s="13" customFormat="1" ht="12">
      <c r="A1744" s="13"/>
      <c r="B1744" s="250"/>
      <c r="C1744" s="251"/>
      <c r="D1744" s="246" t="s">
        <v>332</v>
      </c>
      <c r="E1744" s="252" t="s">
        <v>19</v>
      </c>
      <c r="F1744" s="253" t="s">
        <v>2443</v>
      </c>
      <c r="G1744" s="251"/>
      <c r="H1744" s="254">
        <v>4.94</v>
      </c>
      <c r="I1744" s="255"/>
      <c r="J1744" s="251"/>
      <c r="K1744" s="251"/>
      <c r="L1744" s="256"/>
      <c r="M1744" s="257"/>
      <c r="N1744" s="258"/>
      <c r="O1744" s="258"/>
      <c r="P1744" s="258"/>
      <c r="Q1744" s="258"/>
      <c r="R1744" s="258"/>
      <c r="S1744" s="258"/>
      <c r="T1744" s="259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60" t="s">
        <v>332</v>
      </c>
      <c r="AU1744" s="260" t="s">
        <v>83</v>
      </c>
      <c r="AV1744" s="13" t="s">
        <v>83</v>
      </c>
      <c r="AW1744" s="13" t="s">
        <v>32</v>
      </c>
      <c r="AX1744" s="13" t="s">
        <v>70</v>
      </c>
      <c r="AY1744" s="260" t="s">
        <v>322</v>
      </c>
    </row>
    <row r="1745" spans="1:51" s="13" customFormat="1" ht="12">
      <c r="A1745" s="13"/>
      <c r="B1745" s="250"/>
      <c r="C1745" s="251"/>
      <c r="D1745" s="246" t="s">
        <v>332</v>
      </c>
      <c r="E1745" s="252" t="s">
        <v>19</v>
      </c>
      <c r="F1745" s="253" t="s">
        <v>2444</v>
      </c>
      <c r="G1745" s="251"/>
      <c r="H1745" s="254">
        <v>5.29</v>
      </c>
      <c r="I1745" s="255"/>
      <c r="J1745" s="251"/>
      <c r="K1745" s="251"/>
      <c r="L1745" s="256"/>
      <c r="M1745" s="257"/>
      <c r="N1745" s="258"/>
      <c r="O1745" s="258"/>
      <c r="P1745" s="258"/>
      <c r="Q1745" s="258"/>
      <c r="R1745" s="258"/>
      <c r="S1745" s="258"/>
      <c r="T1745" s="259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60" t="s">
        <v>332</v>
      </c>
      <c r="AU1745" s="260" t="s">
        <v>83</v>
      </c>
      <c r="AV1745" s="13" t="s">
        <v>83</v>
      </c>
      <c r="AW1745" s="13" t="s">
        <v>32</v>
      </c>
      <c r="AX1745" s="13" t="s">
        <v>70</v>
      </c>
      <c r="AY1745" s="260" t="s">
        <v>322</v>
      </c>
    </row>
    <row r="1746" spans="1:51" s="13" customFormat="1" ht="12">
      <c r="A1746" s="13"/>
      <c r="B1746" s="250"/>
      <c r="C1746" s="251"/>
      <c r="D1746" s="246" t="s">
        <v>332</v>
      </c>
      <c r="E1746" s="252" t="s">
        <v>19</v>
      </c>
      <c r="F1746" s="253" t="s">
        <v>2445</v>
      </c>
      <c r="G1746" s="251"/>
      <c r="H1746" s="254">
        <v>8.54</v>
      </c>
      <c r="I1746" s="255"/>
      <c r="J1746" s="251"/>
      <c r="K1746" s="251"/>
      <c r="L1746" s="256"/>
      <c r="M1746" s="257"/>
      <c r="N1746" s="258"/>
      <c r="O1746" s="258"/>
      <c r="P1746" s="258"/>
      <c r="Q1746" s="258"/>
      <c r="R1746" s="258"/>
      <c r="S1746" s="258"/>
      <c r="T1746" s="259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60" t="s">
        <v>332</v>
      </c>
      <c r="AU1746" s="260" t="s">
        <v>83</v>
      </c>
      <c r="AV1746" s="13" t="s">
        <v>83</v>
      </c>
      <c r="AW1746" s="13" t="s">
        <v>32</v>
      </c>
      <c r="AX1746" s="13" t="s">
        <v>70</v>
      </c>
      <c r="AY1746" s="260" t="s">
        <v>322</v>
      </c>
    </row>
    <row r="1747" spans="1:51" s="13" customFormat="1" ht="12">
      <c r="A1747" s="13"/>
      <c r="B1747" s="250"/>
      <c r="C1747" s="251"/>
      <c r="D1747" s="246" t="s">
        <v>332</v>
      </c>
      <c r="E1747" s="252" t="s">
        <v>19</v>
      </c>
      <c r="F1747" s="253" t="s">
        <v>2446</v>
      </c>
      <c r="G1747" s="251"/>
      <c r="H1747" s="254">
        <v>19.65</v>
      </c>
      <c r="I1747" s="255"/>
      <c r="J1747" s="251"/>
      <c r="K1747" s="251"/>
      <c r="L1747" s="256"/>
      <c r="M1747" s="257"/>
      <c r="N1747" s="258"/>
      <c r="O1747" s="258"/>
      <c r="P1747" s="258"/>
      <c r="Q1747" s="258"/>
      <c r="R1747" s="258"/>
      <c r="S1747" s="258"/>
      <c r="T1747" s="259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60" t="s">
        <v>332</v>
      </c>
      <c r="AU1747" s="260" t="s">
        <v>83</v>
      </c>
      <c r="AV1747" s="13" t="s">
        <v>83</v>
      </c>
      <c r="AW1747" s="13" t="s">
        <v>32</v>
      </c>
      <c r="AX1747" s="13" t="s">
        <v>70</v>
      </c>
      <c r="AY1747" s="260" t="s">
        <v>322</v>
      </c>
    </row>
    <row r="1748" spans="1:51" s="13" customFormat="1" ht="12">
      <c r="A1748" s="13"/>
      <c r="B1748" s="250"/>
      <c r="C1748" s="251"/>
      <c r="D1748" s="246" t="s">
        <v>332</v>
      </c>
      <c r="E1748" s="252" t="s">
        <v>19</v>
      </c>
      <c r="F1748" s="253" t="s">
        <v>2447</v>
      </c>
      <c r="G1748" s="251"/>
      <c r="H1748" s="254">
        <v>18.75</v>
      </c>
      <c r="I1748" s="255"/>
      <c r="J1748" s="251"/>
      <c r="K1748" s="251"/>
      <c r="L1748" s="256"/>
      <c r="M1748" s="257"/>
      <c r="N1748" s="258"/>
      <c r="O1748" s="258"/>
      <c r="P1748" s="258"/>
      <c r="Q1748" s="258"/>
      <c r="R1748" s="258"/>
      <c r="S1748" s="258"/>
      <c r="T1748" s="259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60" t="s">
        <v>332</v>
      </c>
      <c r="AU1748" s="260" t="s">
        <v>83</v>
      </c>
      <c r="AV1748" s="13" t="s">
        <v>83</v>
      </c>
      <c r="AW1748" s="13" t="s">
        <v>32</v>
      </c>
      <c r="AX1748" s="13" t="s">
        <v>70</v>
      </c>
      <c r="AY1748" s="260" t="s">
        <v>322</v>
      </c>
    </row>
    <row r="1749" spans="1:51" s="13" customFormat="1" ht="12">
      <c r="A1749" s="13"/>
      <c r="B1749" s="250"/>
      <c r="C1749" s="251"/>
      <c r="D1749" s="246" t="s">
        <v>332</v>
      </c>
      <c r="E1749" s="252" t="s">
        <v>19</v>
      </c>
      <c r="F1749" s="253" t="s">
        <v>2448</v>
      </c>
      <c r="G1749" s="251"/>
      <c r="H1749" s="254">
        <v>19.35</v>
      </c>
      <c r="I1749" s="255"/>
      <c r="J1749" s="251"/>
      <c r="K1749" s="251"/>
      <c r="L1749" s="256"/>
      <c r="M1749" s="257"/>
      <c r="N1749" s="258"/>
      <c r="O1749" s="258"/>
      <c r="P1749" s="258"/>
      <c r="Q1749" s="258"/>
      <c r="R1749" s="258"/>
      <c r="S1749" s="258"/>
      <c r="T1749" s="259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60" t="s">
        <v>332</v>
      </c>
      <c r="AU1749" s="260" t="s">
        <v>83</v>
      </c>
      <c r="AV1749" s="13" t="s">
        <v>83</v>
      </c>
      <c r="AW1749" s="13" t="s">
        <v>32</v>
      </c>
      <c r="AX1749" s="13" t="s">
        <v>70</v>
      </c>
      <c r="AY1749" s="260" t="s">
        <v>322</v>
      </c>
    </row>
    <row r="1750" spans="1:51" s="13" customFormat="1" ht="12">
      <c r="A1750" s="13"/>
      <c r="B1750" s="250"/>
      <c r="C1750" s="251"/>
      <c r="D1750" s="246" t="s">
        <v>332</v>
      </c>
      <c r="E1750" s="252" t="s">
        <v>19</v>
      </c>
      <c r="F1750" s="253" t="s">
        <v>2449</v>
      </c>
      <c r="G1750" s="251"/>
      <c r="H1750" s="254">
        <v>15.1</v>
      </c>
      <c r="I1750" s="255"/>
      <c r="J1750" s="251"/>
      <c r="K1750" s="251"/>
      <c r="L1750" s="256"/>
      <c r="M1750" s="257"/>
      <c r="N1750" s="258"/>
      <c r="O1750" s="258"/>
      <c r="P1750" s="258"/>
      <c r="Q1750" s="258"/>
      <c r="R1750" s="258"/>
      <c r="S1750" s="258"/>
      <c r="T1750" s="259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60" t="s">
        <v>332</v>
      </c>
      <c r="AU1750" s="260" t="s">
        <v>83</v>
      </c>
      <c r="AV1750" s="13" t="s">
        <v>83</v>
      </c>
      <c r="AW1750" s="13" t="s">
        <v>32</v>
      </c>
      <c r="AX1750" s="13" t="s">
        <v>70</v>
      </c>
      <c r="AY1750" s="260" t="s">
        <v>322</v>
      </c>
    </row>
    <row r="1751" spans="1:51" s="13" customFormat="1" ht="12">
      <c r="A1751" s="13"/>
      <c r="B1751" s="250"/>
      <c r="C1751" s="251"/>
      <c r="D1751" s="246" t="s">
        <v>332</v>
      </c>
      <c r="E1751" s="252" t="s">
        <v>19</v>
      </c>
      <c r="F1751" s="253" t="s">
        <v>2450</v>
      </c>
      <c r="G1751" s="251"/>
      <c r="H1751" s="254">
        <v>17.2</v>
      </c>
      <c r="I1751" s="255"/>
      <c r="J1751" s="251"/>
      <c r="K1751" s="251"/>
      <c r="L1751" s="256"/>
      <c r="M1751" s="257"/>
      <c r="N1751" s="258"/>
      <c r="O1751" s="258"/>
      <c r="P1751" s="258"/>
      <c r="Q1751" s="258"/>
      <c r="R1751" s="258"/>
      <c r="S1751" s="258"/>
      <c r="T1751" s="259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60" t="s">
        <v>332</v>
      </c>
      <c r="AU1751" s="260" t="s">
        <v>83</v>
      </c>
      <c r="AV1751" s="13" t="s">
        <v>83</v>
      </c>
      <c r="AW1751" s="13" t="s">
        <v>32</v>
      </c>
      <c r="AX1751" s="13" t="s">
        <v>70</v>
      </c>
      <c r="AY1751" s="260" t="s">
        <v>322</v>
      </c>
    </row>
    <row r="1752" spans="1:51" s="13" customFormat="1" ht="12">
      <c r="A1752" s="13"/>
      <c r="B1752" s="250"/>
      <c r="C1752" s="251"/>
      <c r="D1752" s="246" t="s">
        <v>332</v>
      </c>
      <c r="E1752" s="252" t="s">
        <v>19</v>
      </c>
      <c r="F1752" s="253" t="s">
        <v>2451</v>
      </c>
      <c r="G1752" s="251"/>
      <c r="H1752" s="254">
        <v>10.25</v>
      </c>
      <c r="I1752" s="255"/>
      <c r="J1752" s="251"/>
      <c r="K1752" s="251"/>
      <c r="L1752" s="256"/>
      <c r="M1752" s="257"/>
      <c r="N1752" s="258"/>
      <c r="O1752" s="258"/>
      <c r="P1752" s="258"/>
      <c r="Q1752" s="258"/>
      <c r="R1752" s="258"/>
      <c r="S1752" s="258"/>
      <c r="T1752" s="259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60" t="s">
        <v>332</v>
      </c>
      <c r="AU1752" s="260" t="s">
        <v>83</v>
      </c>
      <c r="AV1752" s="13" t="s">
        <v>83</v>
      </c>
      <c r="AW1752" s="13" t="s">
        <v>32</v>
      </c>
      <c r="AX1752" s="13" t="s">
        <v>70</v>
      </c>
      <c r="AY1752" s="260" t="s">
        <v>322</v>
      </c>
    </row>
    <row r="1753" spans="1:51" s="13" customFormat="1" ht="12">
      <c r="A1753" s="13"/>
      <c r="B1753" s="250"/>
      <c r="C1753" s="251"/>
      <c r="D1753" s="246" t="s">
        <v>332</v>
      </c>
      <c r="E1753" s="252" t="s">
        <v>19</v>
      </c>
      <c r="F1753" s="253" t="s">
        <v>2452</v>
      </c>
      <c r="G1753" s="251"/>
      <c r="H1753" s="254">
        <v>20.45</v>
      </c>
      <c r="I1753" s="255"/>
      <c r="J1753" s="251"/>
      <c r="K1753" s="251"/>
      <c r="L1753" s="256"/>
      <c r="M1753" s="257"/>
      <c r="N1753" s="258"/>
      <c r="O1753" s="258"/>
      <c r="P1753" s="258"/>
      <c r="Q1753" s="258"/>
      <c r="R1753" s="258"/>
      <c r="S1753" s="258"/>
      <c r="T1753" s="259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60" t="s">
        <v>332</v>
      </c>
      <c r="AU1753" s="260" t="s">
        <v>83</v>
      </c>
      <c r="AV1753" s="13" t="s">
        <v>83</v>
      </c>
      <c r="AW1753" s="13" t="s">
        <v>32</v>
      </c>
      <c r="AX1753" s="13" t="s">
        <v>70</v>
      </c>
      <c r="AY1753" s="260" t="s">
        <v>322</v>
      </c>
    </row>
    <row r="1754" spans="1:51" s="13" customFormat="1" ht="12">
      <c r="A1754" s="13"/>
      <c r="B1754" s="250"/>
      <c r="C1754" s="251"/>
      <c r="D1754" s="246" t="s">
        <v>332</v>
      </c>
      <c r="E1754" s="252" t="s">
        <v>19</v>
      </c>
      <c r="F1754" s="253" t="s">
        <v>2453</v>
      </c>
      <c r="G1754" s="251"/>
      <c r="H1754" s="254">
        <v>21</v>
      </c>
      <c r="I1754" s="255"/>
      <c r="J1754" s="251"/>
      <c r="K1754" s="251"/>
      <c r="L1754" s="256"/>
      <c r="M1754" s="257"/>
      <c r="N1754" s="258"/>
      <c r="O1754" s="258"/>
      <c r="P1754" s="258"/>
      <c r="Q1754" s="258"/>
      <c r="R1754" s="258"/>
      <c r="S1754" s="258"/>
      <c r="T1754" s="259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60" t="s">
        <v>332</v>
      </c>
      <c r="AU1754" s="260" t="s">
        <v>83</v>
      </c>
      <c r="AV1754" s="13" t="s">
        <v>83</v>
      </c>
      <c r="AW1754" s="13" t="s">
        <v>32</v>
      </c>
      <c r="AX1754" s="13" t="s">
        <v>70</v>
      </c>
      <c r="AY1754" s="260" t="s">
        <v>322</v>
      </c>
    </row>
    <row r="1755" spans="1:51" s="13" customFormat="1" ht="12">
      <c r="A1755" s="13"/>
      <c r="B1755" s="250"/>
      <c r="C1755" s="251"/>
      <c r="D1755" s="246" t="s">
        <v>332</v>
      </c>
      <c r="E1755" s="252" t="s">
        <v>19</v>
      </c>
      <c r="F1755" s="253" t="s">
        <v>2454</v>
      </c>
      <c r="G1755" s="251"/>
      <c r="H1755" s="254">
        <v>7.8</v>
      </c>
      <c r="I1755" s="255"/>
      <c r="J1755" s="251"/>
      <c r="K1755" s="251"/>
      <c r="L1755" s="256"/>
      <c r="M1755" s="257"/>
      <c r="N1755" s="258"/>
      <c r="O1755" s="258"/>
      <c r="P1755" s="258"/>
      <c r="Q1755" s="258"/>
      <c r="R1755" s="258"/>
      <c r="S1755" s="258"/>
      <c r="T1755" s="259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60" t="s">
        <v>332</v>
      </c>
      <c r="AU1755" s="260" t="s">
        <v>83</v>
      </c>
      <c r="AV1755" s="13" t="s">
        <v>83</v>
      </c>
      <c r="AW1755" s="13" t="s">
        <v>32</v>
      </c>
      <c r="AX1755" s="13" t="s">
        <v>70</v>
      </c>
      <c r="AY1755" s="260" t="s">
        <v>322</v>
      </c>
    </row>
    <row r="1756" spans="1:51" s="13" customFormat="1" ht="12">
      <c r="A1756" s="13"/>
      <c r="B1756" s="250"/>
      <c r="C1756" s="251"/>
      <c r="D1756" s="246" t="s">
        <v>332</v>
      </c>
      <c r="E1756" s="252" t="s">
        <v>19</v>
      </c>
      <c r="F1756" s="253" t="s">
        <v>2455</v>
      </c>
      <c r="G1756" s="251"/>
      <c r="H1756" s="254">
        <v>20.8</v>
      </c>
      <c r="I1756" s="255"/>
      <c r="J1756" s="251"/>
      <c r="K1756" s="251"/>
      <c r="L1756" s="256"/>
      <c r="M1756" s="257"/>
      <c r="N1756" s="258"/>
      <c r="O1756" s="258"/>
      <c r="P1756" s="258"/>
      <c r="Q1756" s="258"/>
      <c r="R1756" s="258"/>
      <c r="S1756" s="258"/>
      <c r="T1756" s="259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60" t="s">
        <v>332</v>
      </c>
      <c r="AU1756" s="260" t="s">
        <v>83</v>
      </c>
      <c r="AV1756" s="13" t="s">
        <v>83</v>
      </c>
      <c r="AW1756" s="13" t="s">
        <v>32</v>
      </c>
      <c r="AX1756" s="13" t="s">
        <v>70</v>
      </c>
      <c r="AY1756" s="260" t="s">
        <v>322</v>
      </c>
    </row>
    <row r="1757" spans="1:51" s="13" customFormat="1" ht="12">
      <c r="A1757" s="13"/>
      <c r="B1757" s="250"/>
      <c r="C1757" s="251"/>
      <c r="D1757" s="246" t="s">
        <v>332</v>
      </c>
      <c r="E1757" s="252" t="s">
        <v>19</v>
      </c>
      <c r="F1757" s="253" t="s">
        <v>2456</v>
      </c>
      <c r="G1757" s="251"/>
      <c r="H1757" s="254">
        <v>9.2</v>
      </c>
      <c r="I1757" s="255"/>
      <c r="J1757" s="251"/>
      <c r="K1757" s="251"/>
      <c r="L1757" s="256"/>
      <c r="M1757" s="257"/>
      <c r="N1757" s="258"/>
      <c r="O1757" s="258"/>
      <c r="P1757" s="258"/>
      <c r="Q1757" s="258"/>
      <c r="R1757" s="258"/>
      <c r="S1757" s="258"/>
      <c r="T1757" s="259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T1757" s="260" t="s">
        <v>332</v>
      </c>
      <c r="AU1757" s="260" t="s">
        <v>83</v>
      </c>
      <c r="AV1757" s="13" t="s">
        <v>83</v>
      </c>
      <c r="AW1757" s="13" t="s">
        <v>32</v>
      </c>
      <c r="AX1757" s="13" t="s">
        <v>70</v>
      </c>
      <c r="AY1757" s="260" t="s">
        <v>322</v>
      </c>
    </row>
    <row r="1758" spans="1:51" s="13" customFormat="1" ht="12">
      <c r="A1758" s="13"/>
      <c r="B1758" s="250"/>
      <c r="C1758" s="251"/>
      <c r="D1758" s="246" t="s">
        <v>332</v>
      </c>
      <c r="E1758" s="252" t="s">
        <v>19</v>
      </c>
      <c r="F1758" s="253" t="s">
        <v>2457</v>
      </c>
      <c r="G1758" s="251"/>
      <c r="H1758" s="254">
        <v>14.3</v>
      </c>
      <c r="I1758" s="255"/>
      <c r="J1758" s="251"/>
      <c r="K1758" s="251"/>
      <c r="L1758" s="256"/>
      <c r="M1758" s="257"/>
      <c r="N1758" s="258"/>
      <c r="O1758" s="258"/>
      <c r="P1758" s="258"/>
      <c r="Q1758" s="258"/>
      <c r="R1758" s="258"/>
      <c r="S1758" s="258"/>
      <c r="T1758" s="259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60" t="s">
        <v>332</v>
      </c>
      <c r="AU1758" s="260" t="s">
        <v>83</v>
      </c>
      <c r="AV1758" s="13" t="s">
        <v>83</v>
      </c>
      <c r="AW1758" s="13" t="s">
        <v>32</v>
      </c>
      <c r="AX1758" s="13" t="s">
        <v>70</v>
      </c>
      <c r="AY1758" s="260" t="s">
        <v>322</v>
      </c>
    </row>
    <row r="1759" spans="1:51" s="13" customFormat="1" ht="12">
      <c r="A1759" s="13"/>
      <c r="B1759" s="250"/>
      <c r="C1759" s="251"/>
      <c r="D1759" s="246" t="s">
        <v>332</v>
      </c>
      <c r="E1759" s="252" t="s">
        <v>19</v>
      </c>
      <c r="F1759" s="253" t="s">
        <v>2458</v>
      </c>
      <c r="G1759" s="251"/>
      <c r="H1759" s="254">
        <v>7.8</v>
      </c>
      <c r="I1759" s="255"/>
      <c r="J1759" s="251"/>
      <c r="K1759" s="251"/>
      <c r="L1759" s="256"/>
      <c r="M1759" s="257"/>
      <c r="N1759" s="258"/>
      <c r="O1759" s="258"/>
      <c r="P1759" s="258"/>
      <c r="Q1759" s="258"/>
      <c r="R1759" s="258"/>
      <c r="S1759" s="258"/>
      <c r="T1759" s="259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60" t="s">
        <v>332</v>
      </c>
      <c r="AU1759" s="260" t="s">
        <v>83</v>
      </c>
      <c r="AV1759" s="13" t="s">
        <v>83</v>
      </c>
      <c r="AW1759" s="13" t="s">
        <v>32</v>
      </c>
      <c r="AX1759" s="13" t="s">
        <v>70</v>
      </c>
      <c r="AY1759" s="260" t="s">
        <v>322</v>
      </c>
    </row>
    <row r="1760" spans="1:51" s="13" customFormat="1" ht="12">
      <c r="A1760" s="13"/>
      <c r="B1760" s="250"/>
      <c r="C1760" s="251"/>
      <c r="D1760" s="246" t="s">
        <v>332</v>
      </c>
      <c r="E1760" s="252" t="s">
        <v>19</v>
      </c>
      <c r="F1760" s="253" t="s">
        <v>2459</v>
      </c>
      <c r="G1760" s="251"/>
      <c r="H1760" s="254">
        <v>23.6</v>
      </c>
      <c r="I1760" s="255"/>
      <c r="J1760" s="251"/>
      <c r="K1760" s="251"/>
      <c r="L1760" s="256"/>
      <c r="M1760" s="257"/>
      <c r="N1760" s="258"/>
      <c r="O1760" s="258"/>
      <c r="P1760" s="258"/>
      <c r="Q1760" s="258"/>
      <c r="R1760" s="258"/>
      <c r="S1760" s="258"/>
      <c r="T1760" s="259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60" t="s">
        <v>332</v>
      </c>
      <c r="AU1760" s="260" t="s">
        <v>83</v>
      </c>
      <c r="AV1760" s="13" t="s">
        <v>83</v>
      </c>
      <c r="AW1760" s="13" t="s">
        <v>32</v>
      </c>
      <c r="AX1760" s="13" t="s">
        <v>70</v>
      </c>
      <c r="AY1760" s="260" t="s">
        <v>322</v>
      </c>
    </row>
    <row r="1761" spans="1:51" s="16" customFormat="1" ht="12">
      <c r="A1761" s="16"/>
      <c r="B1761" s="293"/>
      <c r="C1761" s="294"/>
      <c r="D1761" s="246" t="s">
        <v>332</v>
      </c>
      <c r="E1761" s="295" t="s">
        <v>215</v>
      </c>
      <c r="F1761" s="296" t="s">
        <v>2460</v>
      </c>
      <c r="G1761" s="294"/>
      <c r="H1761" s="297">
        <v>281.94</v>
      </c>
      <c r="I1761" s="298"/>
      <c r="J1761" s="294"/>
      <c r="K1761" s="294"/>
      <c r="L1761" s="299"/>
      <c r="M1761" s="300"/>
      <c r="N1761" s="301"/>
      <c r="O1761" s="301"/>
      <c r="P1761" s="301"/>
      <c r="Q1761" s="301"/>
      <c r="R1761" s="301"/>
      <c r="S1761" s="301"/>
      <c r="T1761" s="302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T1761" s="303" t="s">
        <v>332</v>
      </c>
      <c r="AU1761" s="303" t="s">
        <v>83</v>
      </c>
      <c r="AV1761" s="16" t="s">
        <v>93</v>
      </c>
      <c r="AW1761" s="16" t="s">
        <v>32</v>
      </c>
      <c r="AX1761" s="16" t="s">
        <v>70</v>
      </c>
      <c r="AY1761" s="303" t="s">
        <v>322</v>
      </c>
    </row>
    <row r="1762" spans="1:51" s="15" customFormat="1" ht="12">
      <c r="A1762" s="15"/>
      <c r="B1762" s="283"/>
      <c r="C1762" s="284"/>
      <c r="D1762" s="246" t="s">
        <v>332</v>
      </c>
      <c r="E1762" s="285" t="s">
        <v>19</v>
      </c>
      <c r="F1762" s="286" t="s">
        <v>930</v>
      </c>
      <c r="G1762" s="284"/>
      <c r="H1762" s="285" t="s">
        <v>19</v>
      </c>
      <c r="I1762" s="287"/>
      <c r="J1762" s="284"/>
      <c r="K1762" s="284"/>
      <c r="L1762" s="288"/>
      <c r="M1762" s="289"/>
      <c r="N1762" s="290"/>
      <c r="O1762" s="290"/>
      <c r="P1762" s="290"/>
      <c r="Q1762" s="290"/>
      <c r="R1762" s="290"/>
      <c r="S1762" s="290"/>
      <c r="T1762" s="291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92" t="s">
        <v>332</v>
      </c>
      <c r="AU1762" s="292" t="s">
        <v>83</v>
      </c>
      <c r="AV1762" s="15" t="s">
        <v>77</v>
      </c>
      <c r="AW1762" s="15" t="s">
        <v>32</v>
      </c>
      <c r="AX1762" s="15" t="s">
        <v>70</v>
      </c>
      <c r="AY1762" s="292" t="s">
        <v>322</v>
      </c>
    </row>
    <row r="1763" spans="1:51" s="13" customFormat="1" ht="12">
      <c r="A1763" s="13"/>
      <c r="B1763" s="250"/>
      <c r="C1763" s="251"/>
      <c r="D1763" s="246" t="s">
        <v>332</v>
      </c>
      <c r="E1763" s="252" t="s">
        <v>19</v>
      </c>
      <c r="F1763" s="253" t="s">
        <v>2461</v>
      </c>
      <c r="G1763" s="251"/>
      <c r="H1763" s="254">
        <v>19.35</v>
      </c>
      <c r="I1763" s="255"/>
      <c r="J1763" s="251"/>
      <c r="K1763" s="251"/>
      <c r="L1763" s="256"/>
      <c r="M1763" s="257"/>
      <c r="N1763" s="258"/>
      <c r="O1763" s="258"/>
      <c r="P1763" s="258"/>
      <c r="Q1763" s="258"/>
      <c r="R1763" s="258"/>
      <c r="S1763" s="258"/>
      <c r="T1763" s="259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60" t="s">
        <v>332</v>
      </c>
      <c r="AU1763" s="260" t="s">
        <v>83</v>
      </c>
      <c r="AV1763" s="13" t="s">
        <v>83</v>
      </c>
      <c r="AW1763" s="13" t="s">
        <v>32</v>
      </c>
      <c r="AX1763" s="13" t="s">
        <v>70</v>
      </c>
      <c r="AY1763" s="260" t="s">
        <v>322</v>
      </c>
    </row>
    <row r="1764" spans="1:51" s="13" customFormat="1" ht="12">
      <c r="A1764" s="13"/>
      <c r="B1764" s="250"/>
      <c r="C1764" s="251"/>
      <c r="D1764" s="246" t="s">
        <v>332</v>
      </c>
      <c r="E1764" s="252" t="s">
        <v>19</v>
      </c>
      <c r="F1764" s="253" t="s">
        <v>2462</v>
      </c>
      <c r="G1764" s="251"/>
      <c r="H1764" s="254">
        <v>5.38</v>
      </c>
      <c r="I1764" s="255"/>
      <c r="J1764" s="251"/>
      <c r="K1764" s="251"/>
      <c r="L1764" s="256"/>
      <c r="M1764" s="257"/>
      <c r="N1764" s="258"/>
      <c r="O1764" s="258"/>
      <c r="P1764" s="258"/>
      <c r="Q1764" s="258"/>
      <c r="R1764" s="258"/>
      <c r="S1764" s="258"/>
      <c r="T1764" s="259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60" t="s">
        <v>332</v>
      </c>
      <c r="AU1764" s="260" t="s">
        <v>83</v>
      </c>
      <c r="AV1764" s="13" t="s">
        <v>83</v>
      </c>
      <c r="AW1764" s="13" t="s">
        <v>32</v>
      </c>
      <c r="AX1764" s="13" t="s">
        <v>70</v>
      </c>
      <c r="AY1764" s="260" t="s">
        <v>322</v>
      </c>
    </row>
    <row r="1765" spans="1:51" s="13" customFormat="1" ht="12">
      <c r="A1765" s="13"/>
      <c r="B1765" s="250"/>
      <c r="C1765" s="251"/>
      <c r="D1765" s="246" t="s">
        <v>332</v>
      </c>
      <c r="E1765" s="252" t="s">
        <v>19</v>
      </c>
      <c r="F1765" s="253" t="s">
        <v>2463</v>
      </c>
      <c r="G1765" s="251"/>
      <c r="H1765" s="254">
        <v>8.63</v>
      </c>
      <c r="I1765" s="255"/>
      <c r="J1765" s="251"/>
      <c r="K1765" s="251"/>
      <c r="L1765" s="256"/>
      <c r="M1765" s="257"/>
      <c r="N1765" s="258"/>
      <c r="O1765" s="258"/>
      <c r="P1765" s="258"/>
      <c r="Q1765" s="258"/>
      <c r="R1765" s="258"/>
      <c r="S1765" s="258"/>
      <c r="T1765" s="259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T1765" s="260" t="s">
        <v>332</v>
      </c>
      <c r="AU1765" s="260" t="s">
        <v>83</v>
      </c>
      <c r="AV1765" s="13" t="s">
        <v>83</v>
      </c>
      <c r="AW1765" s="13" t="s">
        <v>32</v>
      </c>
      <c r="AX1765" s="13" t="s">
        <v>70</v>
      </c>
      <c r="AY1765" s="260" t="s">
        <v>322</v>
      </c>
    </row>
    <row r="1766" spans="1:51" s="13" customFormat="1" ht="12">
      <c r="A1766" s="13"/>
      <c r="B1766" s="250"/>
      <c r="C1766" s="251"/>
      <c r="D1766" s="246" t="s">
        <v>332</v>
      </c>
      <c r="E1766" s="252" t="s">
        <v>19</v>
      </c>
      <c r="F1766" s="253" t="s">
        <v>2464</v>
      </c>
      <c r="G1766" s="251"/>
      <c r="H1766" s="254">
        <v>19.05</v>
      </c>
      <c r="I1766" s="255"/>
      <c r="J1766" s="251"/>
      <c r="K1766" s="251"/>
      <c r="L1766" s="256"/>
      <c r="M1766" s="257"/>
      <c r="N1766" s="258"/>
      <c r="O1766" s="258"/>
      <c r="P1766" s="258"/>
      <c r="Q1766" s="258"/>
      <c r="R1766" s="258"/>
      <c r="S1766" s="258"/>
      <c r="T1766" s="259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60" t="s">
        <v>332</v>
      </c>
      <c r="AU1766" s="260" t="s">
        <v>83</v>
      </c>
      <c r="AV1766" s="13" t="s">
        <v>83</v>
      </c>
      <c r="AW1766" s="13" t="s">
        <v>32</v>
      </c>
      <c r="AX1766" s="13" t="s">
        <v>70</v>
      </c>
      <c r="AY1766" s="260" t="s">
        <v>322</v>
      </c>
    </row>
    <row r="1767" spans="1:51" s="16" customFormat="1" ht="12">
      <c r="A1767" s="16"/>
      <c r="B1767" s="293"/>
      <c r="C1767" s="294"/>
      <c r="D1767" s="246" t="s">
        <v>332</v>
      </c>
      <c r="E1767" s="295" t="s">
        <v>230</v>
      </c>
      <c r="F1767" s="296" t="s">
        <v>2465</v>
      </c>
      <c r="G1767" s="294"/>
      <c r="H1767" s="297">
        <v>52.41</v>
      </c>
      <c r="I1767" s="298"/>
      <c r="J1767" s="294"/>
      <c r="K1767" s="294"/>
      <c r="L1767" s="299"/>
      <c r="M1767" s="300"/>
      <c r="N1767" s="301"/>
      <c r="O1767" s="301"/>
      <c r="P1767" s="301"/>
      <c r="Q1767" s="301"/>
      <c r="R1767" s="301"/>
      <c r="S1767" s="301"/>
      <c r="T1767" s="302"/>
      <c r="U1767" s="16"/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T1767" s="303" t="s">
        <v>332</v>
      </c>
      <c r="AU1767" s="303" t="s">
        <v>83</v>
      </c>
      <c r="AV1767" s="16" t="s">
        <v>93</v>
      </c>
      <c r="AW1767" s="16" t="s">
        <v>32</v>
      </c>
      <c r="AX1767" s="16" t="s">
        <v>70</v>
      </c>
      <c r="AY1767" s="303" t="s">
        <v>322</v>
      </c>
    </row>
    <row r="1768" spans="1:51" s="14" customFormat="1" ht="12">
      <c r="A1768" s="14"/>
      <c r="B1768" s="261"/>
      <c r="C1768" s="262"/>
      <c r="D1768" s="246" t="s">
        <v>332</v>
      </c>
      <c r="E1768" s="263" t="s">
        <v>19</v>
      </c>
      <c r="F1768" s="264" t="s">
        <v>336</v>
      </c>
      <c r="G1768" s="262"/>
      <c r="H1768" s="265">
        <v>387.12</v>
      </c>
      <c r="I1768" s="266"/>
      <c r="J1768" s="262"/>
      <c r="K1768" s="262"/>
      <c r="L1768" s="267"/>
      <c r="M1768" s="268"/>
      <c r="N1768" s="269"/>
      <c r="O1768" s="269"/>
      <c r="P1768" s="269"/>
      <c r="Q1768" s="269"/>
      <c r="R1768" s="269"/>
      <c r="S1768" s="269"/>
      <c r="T1768" s="270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T1768" s="271" t="s">
        <v>332</v>
      </c>
      <c r="AU1768" s="271" t="s">
        <v>83</v>
      </c>
      <c r="AV1768" s="14" t="s">
        <v>328</v>
      </c>
      <c r="AW1768" s="14" t="s">
        <v>32</v>
      </c>
      <c r="AX1768" s="14" t="s">
        <v>70</v>
      </c>
      <c r="AY1768" s="271" t="s">
        <v>322</v>
      </c>
    </row>
    <row r="1769" spans="1:51" s="13" customFormat="1" ht="12">
      <c r="A1769" s="13"/>
      <c r="B1769" s="250"/>
      <c r="C1769" s="251"/>
      <c r="D1769" s="246" t="s">
        <v>332</v>
      </c>
      <c r="E1769" s="252" t="s">
        <v>19</v>
      </c>
      <c r="F1769" s="253" t="s">
        <v>2466</v>
      </c>
      <c r="G1769" s="251"/>
      <c r="H1769" s="254">
        <v>464.544</v>
      </c>
      <c r="I1769" s="255"/>
      <c r="J1769" s="251"/>
      <c r="K1769" s="251"/>
      <c r="L1769" s="256"/>
      <c r="M1769" s="257"/>
      <c r="N1769" s="258"/>
      <c r="O1769" s="258"/>
      <c r="P1769" s="258"/>
      <c r="Q1769" s="258"/>
      <c r="R1769" s="258"/>
      <c r="S1769" s="258"/>
      <c r="T1769" s="259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60" t="s">
        <v>332</v>
      </c>
      <c r="AU1769" s="260" t="s">
        <v>83</v>
      </c>
      <c r="AV1769" s="13" t="s">
        <v>83</v>
      </c>
      <c r="AW1769" s="13" t="s">
        <v>32</v>
      </c>
      <c r="AX1769" s="13" t="s">
        <v>77</v>
      </c>
      <c r="AY1769" s="260" t="s">
        <v>322</v>
      </c>
    </row>
    <row r="1770" spans="1:65" s="2" customFormat="1" ht="16.5" customHeight="1">
      <c r="A1770" s="40"/>
      <c r="B1770" s="41"/>
      <c r="C1770" s="233" t="s">
        <v>2467</v>
      </c>
      <c r="D1770" s="233" t="s">
        <v>324</v>
      </c>
      <c r="E1770" s="234" t="s">
        <v>2468</v>
      </c>
      <c r="F1770" s="235" t="s">
        <v>2469</v>
      </c>
      <c r="G1770" s="236" t="s">
        <v>135</v>
      </c>
      <c r="H1770" s="237">
        <v>17.4</v>
      </c>
      <c r="I1770" s="238"/>
      <c r="J1770" s="239">
        <f>ROUND(I1770*H1770,2)</f>
        <v>0</v>
      </c>
      <c r="K1770" s="235" t="s">
        <v>327</v>
      </c>
      <c r="L1770" s="46"/>
      <c r="M1770" s="240" t="s">
        <v>19</v>
      </c>
      <c r="N1770" s="241" t="s">
        <v>42</v>
      </c>
      <c r="O1770" s="86"/>
      <c r="P1770" s="242">
        <f>O1770*H1770</f>
        <v>0</v>
      </c>
      <c r="Q1770" s="242">
        <v>4E-05</v>
      </c>
      <c r="R1770" s="242">
        <f>Q1770*H1770</f>
        <v>0.000696</v>
      </c>
      <c r="S1770" s="242">
        <v>0</v>
      </c>
      <c r="T1770" s="243">
        <f>S1770*H1770</f>
        <v>0</v>
      </c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R1770" s="244" t="s">
        <v>418</v>
      </c>
      <c r="AT1770" s="244" t="s">
        <v>324</v>
      </c>
      <c r="AU1770" s="244" t="s">
        <v>83</v>
      </c>
      <c r="AY1770" s="19" t="s">
        <v>322</v>
      </c>
      <c r="BE1770" s="245">
        <f>IF(N1770="základní",J1770,0)</f>
        <v>0</v>
      </c>
      <c r="BF1770" s="245">
        <f>IF(N1770="snížená",J1770,0)</f>
        <v>0</v>
      </c>
      <c r="BG1770" s="245">
        <f>IF(N1770="zákl. přenesená",J1770,0)</f>
        <v>0</v>
      </c>
      <c r="BH1770" s="245">
        <f>IF(N1770="sníž. přenesená",J1770,0)</f>
        <v>0</v>
      </c>
      <c r="BI1770" s="245">
        <f>IF(N1770="nulová",J1770,0)</f>
        <v>0</v>
      </c>
      <c r="BJ1770" s="19" t="s">
        <v>83</v>
      </c>
      <c r="BK1770" s="245">
        <f>ROUND(I1770*H1770,2)</f>
        <v>0</v>
      </c>
      <c r="BL1770" s="19" t="s">
        <v>418</v>
      </c>
      <c r="BM1770" s="244" t="s">
        <v>2470</v>
      </c>
    </row>
    <row r="1771" spans="1:47" s="2" customFormat="1" ht="12">
      <c r="A1771" s="40"/>
      <c r="B1771" s="41"/>
      <c r="C1771" s="42"/>
      <c r="D1771" s="246" t="s">
        <v>330</v>
      </c>
      <c r="E1771" s="42"/>
      <c r="F1771" s="247" t="s">
        <v>2471</v>
      </c>
      <c r="G1771" s="42"/>
      <c r="H1771" s="42"/>
      <c r="I1771" s="150"/>
      <c r="J1771" s="42"/>
      <c r="K1771" s="42"/>
      <c r="L1771" s="46"/>
      <c r="M1771" s="248"/>
      <c r="N1771" s="249"/>
      <c r="O1771" s="86"/>
      <c r="P1771" s="86"/>
      <c r="Q1771" s="86"/>
      <c r="R1771" s="86"/>
      <c r="S1771" s="86"/>
      <c r="T1771" s="87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T1771" s="19" t="s">
        <v>330</v>
      </c>
      <c r="AU1771" s="19" t="s">
        <v>83</v>
      </c>
    </row>
    <row r="1772" spans="1:51" s="13" customFormat="1" ht="12">
      <c r="A1772" s="13"/>
      <c r="B1772" s="250"/>
      <c r="C1772" s="251"/>
      <c r="D1772" s="246" t="s">
        <v>332</v>
      </c>
      <c r="E1772" s="252" t="s">
        <v>19</v>
      </c>
      <c r="F1772" s="253" t="s">
        <v>2472</v>
      </c>
      <c r="G1772" s="251"/>
      <c r="H1772" s="254">
        <v>7</v>
      </c>
      <c r="I1772" s="255"/>
      <c r="J1772" s="251"/>
      <c r="K1772" s="251"/>
      <c r="L1772" s="256"/>
      <c r="M1772" s="257"/>
      <c r="N1772" s="258"/>
      <c r="O1772" s="258"/>
      <c r="P1772" s="258"/>
      <c r="Q1772" s="258"/>
      <c r="R1772" s="258"/>
      <c r="S1772" s="258"/>
      <c r="T1772" s="259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60" t="s">
        <v>332</v>
      </c>
      <c r="AU1772" s="260" t="s">
        <v>83</v>
      </c>
      <c r="AV1772" s="13" t="s">
        <v>83</v>
      </c>
      <c r="AW1772" s="13" t="s">
        <v>32</v>
      </c>
      <c r="AX1772" s="13" t="s">
        <v>70</v>
      </c>
      <c r="AY1772" s="260" t="s">
        <v>322</v>
      </c>
    </row>
    <row r="1773" spans="1:51" s="13" customFormat="1" ht="12">
      <c r="A1773" s="13"/>
      <c r="B1773" s="250"/>
      <c r="C1773" s="251"/>
      <c r="D1773" s="246" t="s">
        <v>332</v>
      </c>
      <c r="E1773" s="252" t="s">
        <v>19</v>
      </c>
      <c r="F1773" s="253" t="s">
        <v>2473</v>
      </c>
      <c r="G1773" s="251"/>
      <c r="H1773" s="254">
        <v>10.4</v>
      </c>
      <c r="I1773" s="255"/>
      <c r="J1773" s="251"/>
      <c r="K1773" s="251"/>
      <c r="L1773" s="256"/>
      <c r="M1773" s="257"/>
      <c r="N1773" s="258"/>
      <c r="O1773" s="258"/>
      <c r="P1773" s="258"/>
      <c r="Q1773" s="258"/>
      <c r="R1773" s="258"/>
      <c r="S1773" s="258"/>
      <c r="T1773" s="259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60" t="s">
        <v>332</v>
      </c>
      <c r="AU1773" s="260" t="s">
        <v>83</v>
      </c>
      <c r="AV1773" s="13" t="s">
        <v>83</v>
      </c>
      <c r="AW1773" s="13" t="s">
        <v>32</v>
      </c>
      <c r="AX1773" s="13" t="s">
        <v>70</v>
      </c>
      <c r="AY1773" s="260" t="s">
        <v>322</v>
      </c>
    </row>
    <row r="1774" spans="1:51" s="14" customFormat="1" ht="12">
      <c r="A1774" s="14"/>
      <c r="B1774" s="261"/>
      <c r="C1774" s="262"/>
      <c r="D1774" s="246" t="s">
        <v>332</v>
      </c>
      <c r="E1774" s="263" t="s">
        <v>19</v>
      </c>
      <c r="F1774" s="264" t="s">
        <v>336</v>
      </c>
      <c r="G1774" s="262"/>
      <c r="H1774" s="265">
        <v>17.4</v>
      </c>
      <c r="I1774" s="266"/>
      <c r="J1774" s="262"/>
      <c r="K1774" s="262"/>
      <c r="L1774" s="267"/>
      <c r="M1774" s="268"/>
      <c r="N1774" s="269"/>
      <c r="O1774" s="269"/>
      <c r="P1774" s="269"/>
      <c r="Q1774" s="269"/>
      <c r="R1774" s="269"/>
      <c r="S1774" s="269"/>
      <c r="T1774" s="270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71" t="s">
        <v>332</v>
      </c>
      <c r="AU1774" s="271" t="s">
        <v>83</v>
      </c>
      <c r="AV1774" s="14" t="s">
        <v>328</v>
      </c>
      <c r="AW1774" s="14" t="s">
        <v>32</v>
      </c>
      <c r="AX1774" s="14" t="s">
        <v>77</v>
      </c>
      <c r="AY1774" s="271" t="s">
        <v>322</v>
      </c>
    </row>
    <row r="1775" spans="1:65" s="2" customFormat="1" ht="16.5" customHeight="1">
      <c r="A1775" s="40"/>
      <c r="B1775" s="41"/>
      <c r="C1775" s="272" t="s">
        <v>2474</v>
      </c>
      <c r="D1775" s="272" t="s">
        <v>366</v>
      </c>
      <c r="E1775" s="273" t="s">
        <v>2475</v>
      </c>
      <c r="F1775" s="274" t="s">
        <v>2476</v>
      </c>
      <c r="G1775" s="275" t="s">
        <v>135</v>
      </c>
      <c r="H1775" s="276">
        <v>22.62</v>
      </c>
      <c r="I1775" s="277"/>
      <c r="J1775" s="278">
        <f>ROUND(I1775*H1775,2)</f>
        <v>0</v>
      </c>
      <c r="K1775" s="274" t="s">
        <v>327</v>
      </c>
      <c r="L1775" s="279"/>
      <c r="M1775" s="280" t="s">
        <v>19</v>
      </c>
      <c r="N1775" s="281" t="s">
        <v>42</v>
      </c>
      <c r="O1775" s="86"/>
      <c r="P1775" s="242">
        <f>O1775*H1775</f>
        <v>0</v>
      </c>
      <c r="Q1775" s="242">
        <v>0.00017</v>
      </c>
      <c r="R1775" s="242">
        <f>Q1775*H1775</f>
        <v>0.0038454000000000006</v>
      </c>
      <c r="S1775" s="242">
        <v>0</v>
      </c>
      <c r="T1775" s="243">
        <f>S1775*H1775</f>
        <v>0</v>
      </c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R1775" s="244" t="s">
        <v>557</v>
      </c>
      <c r="AT1775" s="244" t="s">
        <v>366</v>
      </c>
      <c r="AU1775" s="244" t="s">
        <v>83</v>
      </c>
      <c r="AY1775" s="19" t="s">
        <v>322</v>
      </c>
      <c r="BE1775" s="245">
        <f>IF(N1775="základní",J1775,0)</f>
        <v>0</v>
      </c>
      <c r="BF1775" s="245">
        <f>IF(N1775="snížená",J1775,0)</f>
        <v>0</v>
      </c>
      <c r="BG1775" s="245">
        <f>IF(N1775="zákl. přenesená",J1775,0)</f>
        <v>0</v>
      </c>
      <c r="BH1775" s="245">
        <f>IF(N1775="sníž. přenesená",J1775,0)</f>
        <v>0</v>
      </c>
      <c r="BI1775" s="245">
        <f>IF(N1775="nulová",J1775,0)</f>
        <v>0</v>
      </c>
      <c r="BJ1775" s="19" t="s">
        <v>83</v>
      </c>
      <c r="BK1775" s="245">
        <f>ROUND(I1775*H1775,2)</f>
        <v>0</v>
      </c>
      <c r="BL1775" s="19" t="s">
        <v>418</v>
      </c>
      <c r="BM1775" s="244" t="s">
        <v>2477</v>
      </c>
    </row>
    <row r="1776" spans="1:47" s="2" customFormat="1" ht="12">
      <c r="A1776" s="40"/>
      <c r="B1776" s="41"/>
      <c r="C1776" s="42"/>
      <c r="D1776" s="246" t="s">
        <v>330</v>
      </c>
      <c r="E1776" s="42"/>
      <c r="F1776" s="247" t="s">
        <v>2476</v>
      </c>
      <c r="G1776" s="42"/>
      <c r="H1776" s="42"/>
      <c r="I1776" s="150"/>
      <c r="J1776" s="42"/>
      <c r="K1776" s="42"/>
      <c r="L1776" s="46"/>
      <c r="M1776" s="248"/>
      <c r="N1776" s="249"/>
      <c r="O1776" s="86"/>
      <c r="P1776" s="86"/>
      <c r="Q1776" s="86"/>
      <c r="R1776" s="86"/>
      <c r="S1776" s="86"/>
      <c r="T1776" s="87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T1776" s="19" t="s">
        <v>330</v>
      </c>
      <c r="AU1776" s="19" t="s">
        <v>83</v>
      </c>
    </row>
    <row r="1777" spans="1:51" s="13" customFormat="1" ht="12">
      <c r="A1777" s="13"/>
      <c r="B1777" s="250"/>
      <c r="C1777" s="251"/>
      <c r="D1777" s="246" t="s">
        <v>332</v>
      </c>
      <c r="E1777" s="252" t="s">
        <v>19</v>
      </c>
      <c r="F1777" s="253" t="s">
        <v>2478</v>
      </c>
      <c r="G1777" s="251"/>
      <c r="H1777" s="254">
        <v>22.62</v>
      </c>
      <c r="I1777" s="255"/>
      <c r="J1777" s="251"/>
      <c r="K1777" s="251"/>
      <c r="L1777" s="256"/>
      <c r="M1777" s="257"/>
      <c r="N1777" s="258"/>
      <c r="O1777" s="258"/>
      <c r="P1777" s="258"/>
      <c r="Q1777" s="258"/>
      <c r="R1777" s="258"/>
      <c r="S1777" s="258"/>
      <c r="T1777" s="259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0" t="s">
        <v>332</v>
      </c>
      <c r="AU1777" s="260" t="s">
        <v>83</v>
      </c>
      <c r="AV1777" s="13" t="s">
        <v>83</v>
      </c>
      <c r="AW1777" s="13" t="s">
        <v>32</v>
      </c>
      <c r="AX1777" s="13" t="s">
        <v>77</v>
      </c>
      <c r="AY1777" s="260" t="s">
        <v>322</v>
      </c>
    </row>
    <row r="1778" spans="1:65" s="2" customFormat="1" ht="16.5" customHeight="1">
      <c r="A1778" s="40"/>
      <c r="B1778" s="41"/>
      <c r="C1778" s="233" t="s">
        <v>2479</v>
      </c>
      <c r="D1778" s="233" t="s">
        <v>324</v>
      </c>
      <c r="E1778" s="234" t="s">
        <v>2480</v>
      </c>
      <c r="F1778" s="235" t="s">
        <v>2481</v>
      </c>
      <c r="G1778" s="236" t="s">
        <v>128</v>
      </c>
      <c r="H1778" s="237">
        <v>401.44</v>
      </c>
      <c r="I1778" s="238"/>
      <c r="J1778" s="239">
        <f>ROUND(I1778*H1778,2)</f>
        <v>0</v>
      </c>
      <c r="K1778" s="235" t="s">
        <v>327</v>
      </c>
      <c r="L1778" s="46"/>
      <c r="M1778" s="240" t="s">
        <v>19</v>
      </c>
      <c r="N1778" s="241" t="s">
        <v>42</v>
      </c>
      <c r="O1778" s="86"/>
      <c r="P1778" s="242">
        <f>O1778*H1778</f>
        <v>0</v>
      </c>
      <c r="Q1778" s="242">
        <v>0</v>
      </c>
      <c r="R1778" s="242">
        <f>Q1778*H1778</f>
        <v>0</v>
      </c>
      <c r="S1778" s="242">
        <v>0</v>
      </c>
      <c r="T1778" s="243">
        <f>S1778*H1778</f>
        <v>0</v>
      </c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R1778" s="244" t="s">
        <v>418</v>
      </c>
      <c r="AT1778" s="244" t="s">
        <v>324</v>
      </c>
      <c r="AU1778" s="244" t="s">
        <v>83</v>
      </c>
      <c r="AY1778" s="19" t="s">
        <v>322</v>
      </c>
      <c r="BE1778" s="245">
        <f>IF(N1778="základní",J1778,0)</f>
        <v>0</v>
      </c>
      <c r="BF1778" s="245">
        <f>IF(N1778="snížená",J1778,0)</f>
        <v>0</v>
      </c>
      <c r="BG1778" s="245">
        <f>IF(N1778="zákl. přenesená",J1778,0)</f>
        <v>0</v>
      </c>
      <c r="BH1778" s="245">
        <f>IF(N1778="sníž. přenesená",J1778,0)</f>
        <v>0</v>
      </c>
      <c r="BI1778" s="245">
        <f>IF(N1778="nulová",J1778,0)</f>
        <v>0</v>
      </c>
      <c r="BJ1778" s="19" t="s">
        <v>83</v>
      </c>
      <c r="BK1778" s="245">
        <f>ROUND(I1778*H1778,2)</f>
        <v>0</v>
      </c>
      <c r="BL1778" s="19" t="s">
        <v>418</v>
      </c>
      <c r="BM1778" s="244" t="s">
        <v>2482</v>
      </c>
    </row>
    <row r="1779" spans="1:47" s="2" customFormat="1" ht="12">
      <c r="A1779" s="40"/>
      <c r="B1779" s="41"/>
      <c r="C1779" s="42"/>
      <c r="D1779" s="246" t="s">
        <v>330</v>
      </c>
      <c r="E1779" s="42"/>
      <c r="F1779" s="247" t="s">
        <v>2483</v>
      </c>
      <c r="G1779" s="42"/>
      <c r="H1779" s="42"/>
      <c r="I1779" s="150"/>
      <c r="J1779" s="42"/>
      <c r="K1779" s="42"/>
      <c r="L1779" s="46"/>
      <c r="M1779" s="248"/>
      <c r="N1779" s="249"/>
      <c r="O1779" s="86"/>
      <c r="P1779" s="86"/>
      <c r="Q1779" s="86"/>
      <c r="R1779" s="86"/>
      <c r="S1779" s="86"/>
      <c r="T1779" s="87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T1779" s="19" t="s">
        <v>330</v>
      </c>
      <c r="AU1779" s="19" t="s">
        <v>83</v>
      </c>
    </row>
    <row r="1780" spans="1:65" s="2" customFormat="1" ht="16.5" customHeight="1">
      <c r="A1780" s="40"/>
      <c r="B1780" s="41"/>
      <c r="C1780" s="272" t="s">
        <v>2484</v>
      </c>
      <c r="D1780" s="272" t="s">
        <v>366</v>
      </c>
      <c r="E1780" s="273" t="s">
        <v>2485</v>
      </c>
      <c r="F1780" s="274" t="s">
        <v>2486</v>
      </c>
      <c r="G1780" s="275" t="s">
        <v>128</v>
      </c>
      <c r="H1780" s="276">
        <v>449.613</v>
      </c>
      <c r="I1780" s="277"/>
      <c r="J1780" s="278">
        <f>ROUND(I1780*H1780,2)</f>
        <v>0</v>
      </c>
      <c r="K1780" s="274" t="s">
        <v>327</v>
      </c>
      <c r="L1780" s="279"/>
      <c r="M1780" s="280" t="s">
        <v>19</v>
      </c>
      <c r="N1780" s="281" t="s">
        <v>42</v>
      </c>
      <c r="O1780" s="86"/>
      <c r="P1780" s="242">
        <f>O1780*H1780</f>
        <v>0</v>
      </c>
      <c r="Q1780" s="242">
        <v>0.0069</v>
      </c>
      <c r="R1780" s="242">
        <f>Q1780*H1780</f>
        <v>3.1023297</v>
      </c>
      <c r="S1780" s="242">
        <v>0</v>
      </c>
      <c r="T1780" s="243">
        <f>S1780*H1780</f>
        <v>0</v>
      </c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R1780" s="244" t="s">
        <v>557</v>
      </c>
      <c r="AT1780" s="244" t="s">
        <v>366</v>
      </c>
      <c r="AU1780" s="244" t="s">
        <v>83</v>
      </c>
      <c r="AY1780" s="19" t="s">
        <v>322</v>
      </c>
      <c r="BE1780" s="245">
        <f>IF(N1780="základní",J1780,0)</f>
        <v>0</v>
      </c>
      <c r="BF1780" s="245">
        <f>IF(N1780="snížená",J1780,0)</f>
        <v>0</v>
      </c>
      <c r="BG1780" s="245">
        <f>IF(N1780="zákl. přenesená",J1780,0)</f>
        <v>0</v>
      </c>
      <c r="BH1780" s="245">
        <f>IF(N1780="sníž. přenesená",J1780,0)</f>
        <v>0</v>
      </c>
      <c r="BI1780" s="245">
        <f>IF(N1780="nulová",J1780,0)</f>
        <v>0</v>
      </c>
      <c r="BJ1780" s="19" t="s">
        <v>83</v>
      </c>
      <c r="BK1780" s="245">
        <f>ROUND(I1780*H1780,2)</f>
        <v>0</v>
      </c>
      <c r="BL1780" s="19" t="s">
        <v>418</v>
      </c>
      <c r="BM1780" s="244" t="s">
        <v>2487</v>
      </c>
    </row>
    <row r="1781" spans="1:47" s="2" customFormat="1" ht="12">
      <c r="A1781" s="40"/>
      <c r="B1781" s="41"/>
      <c r="C1781" s="42"/>
      <c r="D1781" s="246" t="s">
        <v>330</v>
      </c>
      <c r="E1781" s="42"/>
      <c r="F1781" s="247" t="s">
        <v>2488</v>
      </c>
      <c r="G1781" s="42"/>
      <c r="H1781" s="42"/>
      <c r="I1781" s="150"/>
      <c r="J1781" s="42"/>
      <c r="K1781" s="42"/>
      <c r="L1781" s="46"/>
      <c r="M1781" s="248"/>
      <c r="N1781" s="249"/>
      <c r="O1781" s="86"/>
      <c r="P1781" s="86"/>
      <c r="Q1781" s="86"/>
      <c r="R1781" s="86"/>
      <c r="S1781" s="86"/>
      <c r="T1781" s="87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T1781" s="19" t="s">
        <v>330</v>
      </c>
      <c r="AU1781" s="19" t="s">
        <v>83</v>
      </c>
    </row>
    <row r="1782" spans="1:47" s="2" customFormat="1" ht="12">
      <c r="A1782" s="40"/>
      <c r="B1782" s="41"/>
      <c r="C1782" s="42"/>
      <c r="D1782" s="246" t="s">
        <v>387</v>
      </c>
      <c r="E1782" s="42"/>
      <c r="F1782" s="282" t="s">
        <v>2489</v>
      </c>
      <c r="G1782" s="42"/>
      <c r="H1782" s="42"/>
      <c r="I1782" s="150"/>
      <c r="J1782" s="42"/>
      <c r="K1782" s="42"/>
      <c r="L1782" s="46"/>
      <c r="M1782" s="248"/>
      <c r="N1782" s="249"/>
      <c r="O1782" s="86"/>
      <c r="P1782" s="86"/>
      <c r="Q1782" s="86"/>
      <c r="R1782" s="86"/>
      <c r="S1782" s="86"/>
      <c r="T1782" s="87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T1782" s="19" t="s">
        <v>387</v>
      </c>
      <c r="AU1782" s="19" t="s">
        <v>83</v>
      </c>
    </row>
    <row r="1783" spans="1:51" s="15" customFormat="1" ht="12">
      <c r="A1783" s="15"/>
      <c r="B1783" s="283"/>
      <c r="C1783" s="284"/>
      <c r="D1783" s="246" t="s">
        <v>332</v>
      </c>
      <c r="E1783" s="285" t="s">
        <v>19</v>
      </c>
      <c r="F1783" s="286" t="s">
        <v>840</v>
      </c>
      <c r="G1783" s="284"/>
      <c r="H1783" s="285" t="s">
        <v>19</v>
      </c>
      <c r="I1783" s="287"/>
      <c r="J1783" s="284"/>
      <c r="K1783" s="284"/>
      <c r="L1783" s="288"/>
      <c r="M1783" s="289"/>
      <c r="N1783" s="290"/>
      <c r="O1783" s="290"/>
      <c r="P1783" s="290"/>
      <c r="Q1783" s="290"/>
      <c r="R1783" s="290"/>
      <c r="S1783" s="290"/>
      <c r="T1783" s="291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T1783" s="292" t="s">
        <v>332</v>
      </c>
      <c r="AU1783" s="292" t="s">
        <v>83</v>
      </c>
      <c r="AV1783" s="15" t="s">
        <v>77</v>
      </c>
      <c r="AW1783" s="15" t="s">
        <v>32</v>
      </c>
      <c r="AX1783" s="15" t="s">
        <v>70</v>
      </c>
      <c r="AY1783" s="292" t="s">
        <v>322</v>
      </c>
    </row>
    <row r="1784" spans="1:51" s="13" customFormat="1" ht="12">
      <c r="A1784" s="13"/>
      <c r="B1784" s="250"/>
      <c r="C1784" s="251"/>
      <c r="D1784" s="246" t="s">
        <v>332</v>
      </c>
      <c r="E1784" s="252" t="s">
        <v>19</v>
      </c>
      <c r="F1784" s="253" t="s">
        <v>2490</v>
      </c>
      <c r="G1784" s="251"/>
      <c r="H1784" s="254">
        <v>2.9</v>
      </c>
      <c r="I1784" s="255"/>
      <c r="J1784" s="251"/>
      <c r="K1784" s="251"/>
      <c r="L1784" s="256"/>
      <c r="M1784" s="257"/>
      <c r="N1784" s="258"/>
      <c r="O1784" s="258"/>
      <c r="P1784" s="258"/>
      <c r="Q1784" s="258"/>
      <c r="R1784" s="258"/>
      <c r="S1784" s="258"/>
      <c r="T1784" s="259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60" t="s">
        <v>332</v>
      </c>
      <c r="AU1784" s="260" t="s">
        <v>83</v>
      </c>
      <c r="AV1784" s="13" t="s">
        <v>83</v>
      </c>
      <c r="AW1784" s="13" t="s">
        <v>32</v>
      </c>
      <c r="AX1784" s="13" t="s">
        <v>70</v>
      </c>
      <c r="AY1784" s="260" t="s">
        <v>322</v>
      </c>
    </row>
    <row r="1785" spans="1:51" s="13" customFormat="1" ht="12">
      <c r="A1785" s="13"/>
      <c r="B1785" s="250"/>
      <c r="C1785" s="251"/>
      <c r="D1785" s="246" t="s">
        <v>332</v>
      </c>
      <c r="E1785" s="252" t="s">
        <v>19</v>
      </c>
      <c r="F1785" s="253" t="s">
        <v>2491</v>
      </c>
      <c r="G1785" s="251"/>
      <c r="H1785" s="254">
        <v>12.2</v>
      </c>
      <c r="I1785" s="255"/>
      <c r="J1785" s="251"/>
      <c r="K1785" s="251"/>
      <c r="L1785" s="256"/>
      <c r="M1785" s="257"/>
      <c r="N1785" s="258"/>
      <c r="O1785" s="258"/>
      <c r="P1785" s="258"/>
      <c r="Q1785" s="258"/>
      <c r="R1785" s="258"/>
      <c r="S1785" s="258"/>
      <c r="T1785" s="259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60" t="s">
        <v>332</v>
      </c>
      <c r="AU1785" s="260" t="s">
        <v>83</v>
      </c>
      <c r="AV1785" s="13" t="s">
        <v>83</v>
      </c>
      <c r="AW1785" s="13" t="s">
        <v>32</v>
      </c>
      <c r="AX1785" s="13" t="s">
        <v>70</v>
      </c>
      <c r="AY1785" s="260" t="s">
        <v>322</v>
      </c>
    </row>
    <row r="1786" spans="1:51" s="13" customFormat="1" ht="12">
      <c r="A1786" s="13"/>
      <c r="B1786" s="250"/>
      <c r="C1786" s="251"/>
      <c r="D1786" s="246" t="s">
        <v>332</v>
      </c>
      <c r="E1786" s="252" t="s">
        <v>19</v>
      </c>
      <c r="F1786" s="253" t="s">
        <v>2492</v>
      </c>
      <c r="G1786" s="251"/>
      <c r="H1786" s="254">
        <v>20.2</v>
      </c>
      <c r="I1786" s="255"/>
      <c r="J1786" s="251"/>
      <c r="K1786" s="251"/>
      <c r="L1786" s="256"/>
      <c r="M1786" s="257"/>
      <c r="N1786" s="258"/>
      <c r="O1786" s="258"/>
      <c r="P1786" s="258"/>
      <c r="Q1786" s="258"/>
      <c r="R1786" s="258"/>
      <c r="S1786" s="258"/>
      <c r="T1786" s="259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60" t="s">
        <v>332</v>
      </c>
      <c r="AU1786" s="260" t="s">
        <v>83</v>
      </c>
      <c r="AV1786" s="13" t="s">
        <v>83</v>
      </c>
      <c r="AW1786" s="13" t="s">
        <v>32</v>
      </c>
      <c r="AX1786" s="13" t="s">
        <v>70</v>
      </c>
      <c r="AY1786" s="260" t="s">
        <v>322</v>
      </c>
    </row>
    <row r="1787" spans="1:51" s="13" customFormat="1" ht="12">
      <c r="A1787" s="13"/>
      <c r="B1787" s="250"/>
      <c r="C1787" s="251"/>
      <c r="D1787" s="246" t="s">
        <v>332</v>
      </c>
      <c r="E1787" s="252" t="s">
        <v>19</v>
      </c>
      <c r="F1787" s="253" t="s">
        <v>2493</v>
      </c>
      <c r="G1787" s="251"/>
      <c r="H1787" s="254">
        <v>3.5</v>
      </c>
      <c r="I1787" s="255"/>
      <c r="J1787" s="251"/>
      <c r="K1787" s="251"/>
      <c r="L1787" s="256"/>
      <c r="M1787" s="257"/>
      <c r="N1787" s="258"/>
      <c r="O1787" s="258"/>
      <c r="P1787" s="258"/>
      <c r="Q1787" s="258"/>
      <c r="R1787" s="258"/>
      <c r="S1787" s="258"/>
      <c r="T1787" s="259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T1787" s="260" t="s">
        <v>332</v>
      </c>
      <c r="AU1787" s="260" t="s">
        <v>83</v>
      </c>
      <c r="AV1787" s="13" t="s">
        <v>83</v>
      </c>
      <c r="AW1787" s="13" t="s">
        <v>32</v>
      </c>
      <c r="AX1787" s="13" t="s">
        <v>70</v>
      </c>
      <c r="AY1787" s="260" t="s">
        <v>322</v>
      </c>
    </row>
    <row r="1788" spans="1:51" s="13" customFormat="1" ht="12">
      <c r="A1788" s="13"/>
      <c r="B1788" s="250"/>
      <c r="C1788" s="251"/>
      <c r="D1788" s="246" t="s">
        <v>332</v>
      </c>
      <c r="E1788" s="252" t="s">
        <v>19</v>
      </c>
      <c r="F1788" s="253" t="s">
        <v>2494</v>
      </c>
      <c r="G1788" s="251"/>
      <c r="H1788" s="254">
        <v>3.9</v>
      </c>
      <c r="I1788" s="255"/>
      <c r="J1788" s="251"/>
      <c r="K1788" s="251"/>
      <c r="L1788" s="256"/>
      <c r="M1788" s="257"/>
      <c r="N1788" s="258"/>
      <c r="O1788" s="258"/>
      <c r="P1788" s="258"/>
      <c r="Q1788" s="258"/>
      <c r="R1788" s="258"/>
      <c r="S1788" s="258"/>
      <c r="T1788" s="259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T1788" s="260" t="s">
        <v>332</v>
      </c>
      <c r="AU1788" s="260" t="s">
        <v>83</v>
      </c>
      <c r="AV1788" s="13" t="s">
        <v>83</v>
      </c>
      <c r="AW1788" s="13" t="s">
        <v>32</v>
      </c>
      <c r="AX1788" s="13" t="s">
        <v>70</v>
      </c>
      <c r="AY1788" s="260" t="s">
        <v>322</v>
      </c>
    </row>
    <row r="1789" spans="1:51" s="13" customFormat="1" ht="12">
      <c r="A1789" s="13"/>
      <c r="B1789" s="250"/>
      <c r="C1789" s="251"/>
      <c r="D1789" s="246" t="s">
        <v>332</v>
      </c>
      <c r="E1789" s="252" t="s">
        <v>19</v>
      </c>
      <c r="F1789" s="253" t="s">
        <v>2495</v>
      </c>
      <c r="G1789" s="251"/>
      <c r="H1789" s="254">
        <v>6.9</v>
      </c>
      <c r="I1789" s="255"/>
      <c r="J1789" s="251"/>
      <c r="K1789" s="251"/>
      <c r="L1789" s="256"/>
      <c r="M1789" s="257"/>
      <c r="N1789" s="258"/>
      <c r="O1789" s="258"/>
      <c r="P1789" s="258"/>
      <c r="Q1789" s="258"/>
      <c r="R1789" s="258"/>
      <c r="S1789" s="258"/>
      <c r="T1789" s="259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60" t="s">
        <v>332</v>
      </c>
      <c r="AU1789" s="260" t="s">
        <v>83</v>
      </c>
      <c r="AV1789" s="13" t="s">
        <v>83</v>
      </c>
      <c r="AW1789" s="13" t="s">
        <v>32</v>
      </c>
      <c r="AX1789" s="13" t="s">
        <v>70</v>
      </c>
      <c r="AY1789" s="260" t="s">
        <v>322</v>
      </c>
    </row>
    <row r="1790" spans="1:51" s="16" customFormat="1" ht="12">
      <c r="A1790" s="16"/>
      <c r="B1790" s="293"/>
      <c r="C1790" s="294"/>
      <c r="D1790" s="246" t="s">
        <v>332</v>
      </c>
      <c r="E1790" s="295" t="s">
        <v>193</v>
      </c>
      <c r="F1790" s="296" t="s">
        <v>844</v>
      </c>
      <c r="G1790" s="294"/>
      <c r="H1790" s="297">
        <v>49.6</v>
      </c>
      <c r="I1790" s="298"/>
      <c r="J1790" s="294"/>
      <c r="K1790" s="294"/>
      <c r="L1790" s="299"/>
      <c r="M1790" s="300"/>
      <c r="N1790" s="301"/>
      <c r="O1790" s="301"/>
      <c r="P1790" s="301"/>
      <c r="Q1790" s="301"/>
      <c r="R1790" s="301"/>
      <c r="S1790" s="301"/>
      <c r="T1790" s="302"/>
      <c r="U1790" s="16"/>
      <c r="V1790" s="16"/>
      <c r="W1790" s="16"/>
      <c r="X1790" s="16"/>
      <c r="Y1790" s="16"/>
      <c r="Z1790" s="16"/>
      <c r="AA1790" s="16"/>
      <c r="AB1790" s="16"/>
      <c r="AC1790" s="16"/>
      <c r="AD1790" s="16"/>
      <c r="AE1790" s="16"/>
      <c r="AT1790" s="303" t="s">
        <v>332</v>
      </c>
      <c r="AU1790" s="303" t="s">
        <v>83</v>
      </c>
      <c r="AV1790" s="16" t="s">
        <v>93</v>
      </c>
      <c r="AW1790" s="16" t="s">
        <v>32</v>
      </c>
      <c r="AX1790" s="16" t="s">
        <v>70</v>
      </c>
      <c r="AY1790" s="303" t="s">
        <v>322</v>
      </c>
    </row>
    <row r="1791" spans="1:51" s="15" customFormat="1" ht="12">
      <c r="A1791" s="15"/>
      <c r="B1791" s="283"/>
      <c r="C1791" s="284"/>
      <c r="D1791" s="246" t="s">
        <v>332</v>
      </c>
      <c r="E1791" s="285" t="s">
        <v>19</v>
      </c>
      <c r="F1791" s="286" t="s">
        <v>849</v>
      </c>
      <c r="G1791" s="284"/>
      <c r="H1791" s="285" t="s">
        <v>19</v>
      </c>
      <c r="I1791" s="287"/>
      <c r="J1791" s="284"/>
      <c r="K1791" s="284"/>
      <c r="L1791" s="288"/>
      <c r="M1791" s="289"/>
      <c r="N1791" s="290"/>
      <c r="O1791" s="290"/>
      <c r="P1791" s="290"/>
      <c r="Q1791" s="290"/>
      <c r="R1791" s="290"/>
      <c r="S1791" s="290"/>
      <c r="T1791" s="291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T1791" s="292" t="s">
        <v>332</v>
      </c>
      <c r="AU1791" s="292" t="s">
        <v>83</v>
      </c>
      <c r="AV1791" s="15" t="s">
        <v>77</v>
      </c>
      <c r="AW1791" s="15" t="s">
        <v>32</v>
      </c>
      <c r="AX1791" s="15" t="s">
        <v>70</v>
      </c>
      <c r="AY1791" s="292" t="s">
        <v>322</v>
      </c>
    </row>
    <row r="1792" spans="1:51" s="13" customFormat="1" ht="12">
      <c r="A1792" s="13"/>
      <c r="B1792" s="250"/>
      <c r="C1792" s="251"/>
      <c r="D1792" s="246" t="s">
        <v>332</v>
      </c>
      <c r="E1792" s="252" t="s">
        <v>19</v>
      </c>
      <c r="F1792" s="253" t="s">
        <v>2496</v>
      </c>
      <c r="G1792" s="251"/>
      <c r="H1792" s="254">
        <v>3.2</v>
      </c>
      <c r="I1792" s="255"/>
      <c r="J1792" s="251"/>
      <c r="K1792" s="251"/>
      <c r="L1792" s="256"/>
      <c r="M1792" s="257"/>
      <c r="N1792" s="258"/>
      <c r="O1792" s="258"/>
      <c r="P1792" s="258"/>
      <c r="Q1792" s="258"/>
      <c r="R1792" s="258"/>
      <c r="S1792" s="258"/>
      <c r="T1792" s="259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60" t="s">
        <v>332</v>
      </c>
      <c r="AU1792" s="260" t="s">
        <v>83</v>
      </c>
      <c r="AV1792" s="13" t="s">
        <v>83</v>
      </c>
      <c r="AW1792" s="13" t="s">
        <v>32</v>
      </c>
      <c r="AX1792" s="13" t="s">
        <v>70</v>
      </c>
      <c r="AY1792" s="260" t="s">
        <v>322</v>
      </c>
    </row>
    <row r="1793" spans="1:51" s="13" customFormat="1" ht="12">
      <c r="A1793" s="13"/>
      <c r="B1793" s="250"/>
      <c r="C1793" s="251"/>
      <c r="D1793" s="246" t="s">
        <v>332</v>
      </c>
      <c r="E1793" s="252" t="s">
        <v>19</v>
      </c>
      <c r="F1793" s="253" t="s">
        <v>2497</v>
      </c>
      <c r="G1793" s="251"/>
      <c r="H1793" s="254">
        <v>12.07</v>
      </c>
      <c r="I1793" s="255"/>
      <c r="J1793" s="251"/>
      <c r="K1793" s="251"/>
      <c r="L1793" s="256"/>
      <c r="M1793" s="257"/>
      <c r="N1793" s="258"/>
      <c r="O1793" s="258"/>
      <c r="P1793" s="258"/>
      <c r="Q1793" s="258"/>
      <c r="R1793" s="258"/>
      <c r="S1793" s="258"/>
      <c r="T1793" s="259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60" t="s">
        <v>332</v>
      </c>
      <c r="AU1793" s="260" t="s">
        <v>83</v>
      </c>
      <c r="AV1793" s="13" t="s">
        <v>83</v>
      </c>
      <c r="AW1793" s="13" t="s">
        <v>32</v>
      </c>
      <c r="AX1793" s="13" t="s">
        <v>70</v>
      </c>
      <c r="AY1793" s="260" t="s">
        <v>322</v>
      </c>
    </row>
    <row r="1794" spans="1:51" s="13" customFormat="1" ht="12">
      <c r="A1794" s="13"/>
      <c r="B1794" s="250"/>
      <c r="C1794" s="251"/>
      <c r="D1794" s="246" t="s">
        <v>332</v>
      </c>
      <c r="E1794" s="252" t="s">
        <v>19</v>
      </c>
      <c r="F1794" s="253" t="s">
        <v>2498</v>
      </c>
      <c r="G1794" s="251"/>
      <c r="H1794" s="254">
        <v>20.4</v>
      </c>
      <c r="I1794" s="255"/>
      <c r="J1794" s="251"/>
      <c r="K1794" s="251"/>
      <c r="L1794" s="256"/>
      <c r="M1794" s="257"/>
      <c r="N1794" s="258"/>
      <c r="O1794" s="258"/>
      <c r="P1794" s="258"/>
      <c r="Q1794" s="258"/>
      <c r="R1794" s="258"/>
      <c r="S1794" s="258"/>
      <c r="T1794" s="259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T1794" s="260" t="s">
        <v>332</v>
      </c>
      <c r="AU1794" s="260" t="s">
        <v>83</v>
      </c>
      <c r="AV1794" s="13" t="s">
        <v>83</v>
      </c>
      <c r="AW1794" s="13" t="s">
        <v>32</v>
      </c>
      <c r="AX1794" s="13" t="s">
        <v>70</v>
      </c>
      <c r="AY1794" s="260" t="s">
        <v>322</v>
      </c>
    </row>
    <row r="1795" spans="1:51" s="13" customFormat="1" ht="12">
      <c r="A1795" s="13"/>
      <c r="B1795" s="250"/>
      <c r="C1795" s="251"/>
      <c r="D1795" s="246" t="s">
        <v>332</v>
      </c>
      <c r="E1795" s="252" t="s">
        <v>19</v>
      </c>
      <c r="F1795" s="253" t="s">
        <v>2499</v>
      </c>
      <c r="G1795" s="251"/>
      <c r="H1795" s="254">
        <v>3.4</v>
      </c>
      <c r="I1795" s="255"/>
      <c r="J1795" s="251"/>
      <c r="K1795" s="251"/>
      <c r="L1795" s="256"/>
      <c r="M1795" s="257"/>
      <c r="N1795" s="258"/>
      <c r="O1795" s="258"/>
      <c r="P1795" s="258"/>
      <c r="Q1795" s="258"/>
      <c r="R1795" s="258"/>
      <c r="S1795" s="258"/>
      <c r="T1795" s="259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60" t="s">
        <v>332</v>
      </c>
      <c r="AU1795" s="260" t="s">
        <v>83</v>
      </c>
      <c r="AV1795" s="13" t="s">
        <v>83</v>
      </c>
      <c r="AW1795" s="13" t="s">
        <v>32</v>
      </c>
      <c r="AX1795" s="13" t="s">
        <v>70</v>
      </c>
      <c r="AY1795" s="260" t="s">
        <v>322</v>
      </c>
    </row>
    <row r="1796" spans="1:51" s="13" customFormat="1" ht="12">
      <c r="A1796" s="13"/>
      <c r="B1796" s="250"/>
      <c r="C1796" s="251"/>
      <c r="D1796" s="246" t="s">
        <v>332</v>
      </c>
      <c r="E1796" s="252" t="s">
        <v>19</v>
      </c>
      <c r="F1796" s="253" t="s">
        <v>2500</v>
      </c>
      <c r="G1796" s="251"/>
      <c r="H1796" s="254">
        <v>4.3</v>
      </c>
      <c r="I1796" s="255"/>
      <c r="J1796" s="251"/>
      <c r="K1796" s="251"/>
      <c r="L1796" s="256"/>
      <c r="M1796" s="257"/>
      <c r="N1796" s="258"/>
      <c r="O1796" s="258"/>
      <c r="P1796" s="258"/>
      <c r="Q1796" s="258"/>
      <c r="R1796" s="258"/>
      <c r="S1796" s="258"/>
      <c r="T1796" s="259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T1796" s="260" t="s">
        <v>332</v>
      </c>
      <c r="AU1796" s="260" t="s">
        <v>83</v>
      </c>
      <c r="AV1796" s="13" t="s">
        <v>83</v>
      </c>
      <c r="AW1796" s="13" t="s">
        <v>32</v>
      </c>
      <c r="AX1796" s="13" t="s">
        <v>70</v>
      </c>
      <c r="AY1796" s="260" t="s">
        <v>322</v>
      </c>
    </row>
    <row r="1797" spans="1:51" s="13" customFormat="1" ht="12">
      <c r="A1797" s="13"/>
      <c r="B1797" s="250"/>
      <c r="C1797" s="251"/>
      <c r="D1797" s="246" t="s">
        <v>332</v>
      </c>
      <c r="E1797" s="252" t="s">
        <v>19</v>
      </c>
      <c r="F1797" s="253" t="s">
        <v>2501</v>
      </c>
      <c r="G1797" s="251"/>
      <c r="H1797" s="254">
        <v>6.94</v>
      </c>
      <c r="I1797" s="255"/>
      <c r="J1797" s="251"/>
      <c r="K1797" s="251"/>
      <c r="L1797" s="256"/>
      <c r="M1797" s="257"/>
      <c r="N1797" s="258"/>
      <c r="O1797" s="258"/>
      <c r="P1797" s="258"/>
      <c r="Q1797" s="258"/>
      <c r="R1797" s="258"/>
      <c r="S1797" s="258"/>
      <c r="T1797" s="259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60" t="s">
        <v>332</v>
      </c>
      <c r="AU1797" s="260" t="s">
        <v>83</v>
      </c>
      <c r="AV1797" s="13" t="s">
        <v>83</v>
      </c>
      <c r="AW1797" s="13" t="s">
        <v>32</v>
      </c>
      <c r="AX1797" s="13" t="s">
        <v>70</v>
      </c>
      <c r="AY1797" s="260" t="s">
        <v>322</v>
      </c>
    </row>
    <row r="1798" spans="1:51" s="13" customFormat="1" ht="12">
      <c r="A1798" s="13"/>
      <c r="B1798" s="250"/>
      <c r="C1798" s="251"/>
      <c r="D1798" s="246" t="s">
        <v>332</v>
      </c>
      <c r="E1798" s="252" t="s">
        <v>19</v>
      </c>
      <c r="F1798" s="253" t="s">
        <v>2502</v>
      </c>
      <c r="G1798" s="251"/>
      <c r="H1798" s="254">
        <v>24.9</v>
      </c>
      <c r="I1798" s="255"/>
      <c r="J1798" s="251"/>
      <c r="K1798" s="251"/>
      <c r="L1798" s="256"/>
      <c r="M1798" s="257"/>
      <c r="N1798" s="258"/>
      <c r="O1798" s="258"/>
      <c r="P1798" s="258"/>
      <c r="Q1798" s="258"/>
      <c r="R1798" s="258"/>
      <c r="S1798" s="258"/>
      <c r="T1798" s="259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60" t="s">
        <v>332</v>
      </c>
      <c r="AU1798" s="260" t="s">
        <v>83</v>
      </c>
      <c r="AV1798" s="13" t="s">
        <v>83</v>
      </c>
      <c r="AW1798" s="13" t="s">
        <v>32</v>
      </c>
      <c r="AX1798" s="13" t="s">
        <v>70</v>
      </c>
      <c r="AY1798" s="260" t="s">
        <v>322</v>
      </c>
    </row>
    <row r="1799" spans="1:51" s="13" customFormat="1" ht="12">
      <c r="A1799" s="13"/>
      <c r="B1799" s="250"/>
      <c r="C1799" s="251"/>
      <c r="D1799" s="246" t="s">
        <v>332</v>
      </c>
      <c r="E1799" s="252" t="s">
        <v>19</v>
      </c>
      <c r="F1799" s="253" t="s">
        <v>2503</v>
      </c>
      <c r="G1799" s="251"/>
      <c r="H1799" s="254">
        <v>13.63</v>
      </c>
      <c r="I1799" s="255"/>
      <c r="J1799" s="251"/>
      <c r="K1799" s="251"/>
      <c r="L1799" s="256"/>
      <c r="M1799" s="257"/>
      <c r="N1799" s="258"/>
      <c r="O1799" s="258"/>
      <c r="P1799" s="258"/>
      <c r="Q1799" s="258"/>
      <c r="R1799" s="258"/>
      <c r="S1799" s="258"/>
      <c r="T1799" s="259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60" t="s">
        <v>332</v>
      </c>
      <c r="AU1799" s="260" t="s">
        <v>83</v>
      </c>
      <c r="AV1799" s="13" t="s">
        <v>83</v>
      </c>
      <c r="AW1799" s="13" t="s">
        <v>32</v>
      </c>
      <c r="AX1799" s="13" t="s">
        <v>70</v>
      </c>
      <c r="AY1799" s="260" t="s">
        <v>322</v>
      </c>
    </row>
    <row r="1800" spans="1:51" s="13" customFormat="1" ht="12">
      <c r="A1800" s="13"/>
      <c r="B1800" s="250"/>
      <c r="C1800" s="251"/>
      <c r="D1800" s="246" t="s">
        <v>332</v>
      </c>
      <c r="E1800" s="252" t="s">
        <v>19</v>
      </c>
      <c r="F1800" s="253" t="s">
        <v>2504</v>
      </c>
      <c r="G1800" s="251"/>
      <c r="H1800" s="254">
        <v>23.8</v>
      </c>
      <c r="I1800" s="255"/>
      <c r="J1800" s="251"/>
      <c r="K1800" s="251"/>
      <c r="L1800" s="256"/>
      <c r="M1800" s="257"/>
      <c r="N1800" s="258"/>
      <c r="O1800" s="258"/>
      <c r="P1800" s="258"/>
      <c r="Q1800" s="258"/>
      <c r="R1800" s="258"/>
      <c r="S1800" s="258"/>
      <c r="T1800" s="259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60" t="s">
        <v>332</v>
      </c>
      <c r="AU1800" s="260" t="s">
        <v>83</v>
      </c>
      <c r="AV1800" s="13" t="s">
        <v>83</v>
      </c>
      <c r="AW1800" s="13" t="s">
        <v>32</v>
      </c>
      <c r="AX1800" s="13" t="s">
        <v>70</v>
      </c>
      <c r="AY1800" s="260" t="s">
        <v>322</v>
      </c>
    </row>
    <row r="1801" spans="1:51" s="13" customFormat="1" ht="12">
      <c r="A1801" s="13"/>
      <c r="B1801" s="250"/>
      <c r="C1801" s="251"/>
      <c r="D1801" s="246" t="s">
        <v>332</v>
      </c>
      <c r="E1801" s="252" t="s">
        <v>19</v>
      </c>
      <c r="F1801" s="253" t="s">
        <v>2505</v>
      </c>
      <c r="G1801" s="251"/>
      <c r="H1801" s="254">
        <v>14.6</v>
      </c>
      <c r="I1801" s="255"/>
      <c r="J1801" s="251"/>
      <c r="K1801" s="251"/>
      <c r="L1801" s="256"/>
      <c r="M1801" s="257"/>
      <c r="N1801" s="258"/>
      <c r="O1801" s="258"/>
      <c r="P1801" s="258"/>
      <c r="Q1801" s="258"/>
      <c r="R1801" s="258"/>
      <c r="S1801" s="258"/>
      <c r="T1801" s="259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0" t="s">
        <v>332</v>
      </c>
      <c r="AU1801" s="260" t="s">
        <v>83</v>
      </c>
      <c r="AV1801" s="13" t="s">
        <v>83</v>
      </c>
      <c r="AW1801" s="13" t="s">
        <v>32</v>
      </c>
      <c r="AX1801" s="13" t="s">
        <v>70</v>
      </c>
      <c r="AY1801" s="260" t="s">
        <v>322</v>
      </c>
    </row>
    <row r="1802" spans="1:51" s="13" customFormat="1" ht="12">
      <c r="A1802" s="13"/>
      <c r="B1802" s="250"/>
      <c r="C1802" s="251"/>
      <c r="D1802" s="246" t="s">
        <v>332</v>
      </c>
      <c r="E1802" s="252" t="s">
        <v>19</v>
      </c>
      <c r="F1802" s="253" t="s">
        <v>2506</v>
      </c>
      <c r="G1802" s="251"/>
      <c r="H1802" s="254">
        <v>17.8</v>
      </c>
      <c r="I1802" s="255"/>
      <c r="J1802" s="251"/>
      <c r="K1802" s="251"/>
      <c r="L1802" s="256"/>
      <c r="M1802" s="257"/>
      <c r="N1802" s="258"/>
      <c r="O1802" s="258"/>
      <c r="P1802" s="258"/>
      <c r="Q1802" s="258"/>
      <c r="R1802" s="258"/>
      <c r="S1802" s="258"/>
      <c r="T1802" s="259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T1802" s="260" t="s">
        <v>332</v>
      </c>
      <c r="AU1802" s="260" t="s">
        <v>83</v>
      </c>
      <c r="AV1802" s="13" t="s">
        <v>83</v>
      </c>
      <c r="AW1802" s="13" t="s">
        <v>32</v>
      </c>
      <c r="AX1802" s="13" t="s">
        <v>70</v>
      </c>
      <c r="AY1802" s="260" t="s">
        <v>322</v>
      </c>
    </row>
    <row r="1803" spans="1:51" s="13" customFormat="1" ht="12">
      <c r="A1803" s="13"/>
      <c r="B1803" s="250"/>
      <c r="C1803" s="251"/>
      <c r="D1803" s="246" t="s">
        <v>332</v>
      </c>
      <c r="E1803" s="252" t="s">
        <v>19</v>
      </c>
      <c r="F1803" s="253" t="s">
        <v>2507</v>
      </c>
      <c r="G1803" s="251"/>
      <c r="H1803" s="254">
        <v>9.3</v>
      </c>
      <c r="I1803" s="255"/>
      <c r="J1803" s="251"/>
      <c r="K1803" s="251"/>
      <c r="L1803" s="256"/>
      <c r="M1803" s="257"/>
      <c r="N1803" s="258"/>
      <c r="O1803" s="258"/>
      <c r="P1803" s="258"/>
      <c r="Q1803" s="258"/>
      <c r="R1803" s="258"/>
      <c r="S1803" s="258"/>
      <c r="T1803" s="259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60" t="s">
        <v>332</v>
      </c>
      <c r="AU1803" s="260" t="s">
        <v>83</v>
      </c>
      <c r="AV1803" s="13" t="s">
        <v>83</v>
      </c>
      <c r="AW1803" s="13" t="s">
        <v>32</v>
      </c>
      <c r="AX1803" s="13" t="s">
        <v>70</v>
      </c>
      <c r="AY1803" s="260" t="s">
        <v>322</v>
      </c>
    </row>
    <row r="1804" spans="1:51" s="13" customFormat="1" ht="12">
      <c r="A1804" s="13"/>
      <c r="B1804" s="250"/>
      <c r="C1804" s="251"/>
      <c r="D1804" s="246" t="s">
        <v>332</v>
      </c>
      <c r="E1804" s="252" t="s">
        <v>19</v>
      </c>
      <c r="F1804" s="253" t="s">
        <v>2508</v>
      </c>
      <c r="G1804" s="251"/>
      <c r="H1804" s="254">
        <v>24</v>
      </c>
      <c r="I1804" s="255"/>
      <c r="J1804" s="251"/>
      <c r="K1804" s="251"/>
      <c r="L1804" s="256"/>
      <c r="M1804" s="257"/>
      <c r="N1804" s="258"/>
      <c r="O1804" s="258"/>
      <c r="P1804" s="258"/>
      <c r="Q1804" s="258"/>
      <c r="R1804" s="258"/>
      <c r="S1804" s="258"/>
      <c r="T1804" s="259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T1804" s="260" t="s">
        <v>332</v>
      </c>
      <c r="AU1804" s="260" t="s">
        <v>83</v>
      </c>
      <c r="AV1804" s="13" t="s">
        <v>83</v>
      </c>
      <c r="AW1804" s="13" t="s">
        <v>32</v>
      </c>
      <c r="AX1804" s="13" t="s">
        <v>70</v>
      </c>
      <c r="AY1804" s="260" t="s">
        <v>322</v>
      </c>
    </row>
    <row r="1805" spans="1:51" s="13" customFormat="1" ht="12">
      <c r="A1805" s="13"/>
      <c r="B1805" s="250"/>
      <c r="C1805" s="251"/>
      <c r="D1805" s="246" t="s">
        <v>332</v>
      </c>
      <c r="E1805" s="252" t="s">
        <v>19</v>
      </c>
      <c r="F1805" s="253" t="s">
        <v>2509</v>
      </c>
      <c r="G1805" s="251"/>
      <c r="H1805" s="254">
        <v>22.5</v>
      </c>
      <c r="I1805" s="255"/>
      <c r="J1805" s="251"/>
      <c r="K1805" s="251"/>
      <c r="L1805" s="256"/>
      <c r="M1805" s="257"/>
      <c r="N1805" s="258"/>
      <c r="O1805" s="258"/>
      <c r="P1805" s="258"/>
      <c r="Q1805" s="258"/>
      <c r="R1805" s="258"/>
      <c r="S1805" s="258"/>
      <c r="T1805" s="259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60" t="s">
        <v>332</v>
      </c>
      <c r="AU1805" s="260" t="s">
        <v>83</v>
      </c>
      <c r="AV1805" s="13" t="s">
        <v>83</v>
      </c>
      <c r="AW1805" s="13" t="s">
        <v>32</v>
      </c>
      <c r="AX1805" s="13" t="s">
        <v>70</v>
      </c>
      <c r="AY1805" s="260" t="s">
        <v>322</v>
      </c>
    </row>
    <row r="1806" spans="1:51" s="13" customFormat="1" ht="12">
      <c r="A1806" s="13"/>
      <c r="B1806" s="250"/>
      <c r="C1806" s="251"/>
      <c r="D1806" s="246" t="s">
        <v>332</v>
      </c>
      <c r="E1806" s="252" t="s">
        <v>19</v>
      </c>
      <c r="F1806" s="253" t="s">
        <v>2510</v>
      </c>
      <c r="G1806" s="251"/>
      <c r="H1806" s="254">
        <v>5.6</v>
      </c>
      <c r="I1806" s="255"/>
      <c r="J1806" s="251"/>
      <c r="K1806" s="251"/>
      <c r="L1806" s="256"/>
      <c r="M1806" s="257"/>
      <c r="N1806" s="258"/>
      <c r="O1806" s="258"/>
      <c r="P1806" s="258"/>
      <c r="Q1806" s="258"/>
      <c r="R1806" s="258"/>
      <c r="S1806" s="258"/>
      <c r="T1806" s="259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60" t="s">
        <v>332</v>
      </c>
      <c r="AU1806" s="260" t="s">
        <v>83</v>
      </c>
      <c r="AV1806" s="13" t="s">
        <v>83</v>
      </c>
      <c r="AW1806" s="13" t="s">
        <v>32</v>
      </c>
      <c r="AX1806" s="13" t="s">
        <v>70</v>
      </c>
      <c r="AY1806" s="260" t="s">
        <v>322</v>
      </c>
    </row>
    <row r="1807" spans="1:51" s="13" customFormat="1" ht="12">
      <c r="A1807" s="13"/>
      <c r="B1807" s="250"/>
      <c r="C1807" s="251"/>
      <c r="D1807" s="246" t="s">
        <v>332</v>
      </c>
      <c r="E1807" s="252" t="s">
        <v>19</v>
      </c>
      <c r="F1807" s="253" t="s">
        <v>2511</v>
      </c>
      <c r="G1807" s="251"/>
      <c r="H1807" s="254">
        <v>27.9</v>
      </c>
      <c r="I1807" s="255"/>
      <c r="J1807" s="251"/>
      <c r="K1807" s="251"/>
      <c r="L1807" s="256"/>
      <c r="M1807" s="257"/>
      <c r="N1807" s="258"/>
      <c r="O1807" s="258"/>
      <c r="P1807" s="258"/>
      <c r="Q1807" s="258"/>
      <c r="R1807" s="258"/>
      <c r="S1807" s="258"/>
      <c r="T1807" s="259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60" t="s">
        <v>332</v>
      </c>
      <c r="AU1807" s="260" t="s">
        <v>83</v>
      </c>
      <c r="AV1807" s="13" t="s">
        <v>83</v>
      </c>
      <c r="AW1807" s="13" t="s">
        <v>32</v>
      </c>
      <c r="AX1807" s="13" t="s">
        <v>70</v>
      </c>
      <c r="AY1807" s="260" t="s">
        <v>322</v>
      </c>
    </row>
    <row r="1808" spans="1:51" s="13" customFormat="1" ht="12">
      <c r="A1808" s="13"/>
      <c r="B1808" s="250"/>
      <c r="C1808" s="251"/>
      <c r="D1808" s="246" t="s">
        <v>332</v>
      </c>
      <c r="E1808" s="252" t="s">
        <v>19</v>
      </c>
      <c r="F1808" s="253" t="s">
        <v>2512</v>
      </c>
      <c r="G1808" s="251"/>
      <c r="H1808" s="254">
        <v>6.8</v>
      </c>
      <c r="I1808" s="255"/>
      <c r="J1808" s="251"/>
      <c r="K1808" s="251"/>
      <c r="L1808" s="256"/>
      <c r="M1808" s="257"/>
      <c r="N1808" s="258"/>
      <c r="O1808" s="258"/>
      <c r="P1808" s="258"/>
      <c r="Q1808" s="258"/>
      <c r="R1808" s="258"/>
      <c r="S1808" s="258"/>
      <c r="T1808" s="259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60" t="s">
        <v>332</v>
      </c>
      <c r="AU1808" s="260" t="s">
        <v>83</v>
      </c>
      <c r="AV1808" s="13" t="s">
        <v>83</v>
      </c>
      <c r="AW1808" s="13" t="s">
        <v>32</v>
      </c>
      <c r="AX1808" s="13" t="s">
        <v>70</v>
      </c>
      <c r="AY1808" s="260" t="s">
        <v>322</v>
      </c>
    </row>
    <row r="1809" spans="1:51" s="13" customFormat="1" ht="12">
      <c r="A1809" s="13"/>
      <c r="B1809" s="250"/>
      <c r="C1809" s="251"/>
      <c r="D1809" s="246" t="s">
        <v>332</v>
      </c>
      <c r="E1809" s="252" t="s">
        <v>19</v>
      </c>
      <c r="F1809" s="253" t="s">
        <v>2513</v>
      </c>
      <c r="G1809" s="251"/>
      <c r="H1809" s="254">
        <v>15.1</v>
      </c>
      <c r="I1809" s="255"/>
      <c r="J1809" s="251"/>
      <c r="K1809" s="251"/>
      <c r="L1809" s="256"/>
      <c r="M1809" s="257"/>
      <c r="N1809" s="258"/>
      <c r="O1809" s="258"/>
      <c r="P1809" s="258"/>
      <c r="Q1809" s="258"/>
      <c r="R1809" s="258"/>
      <c r="S1809" s="258"/>
      <c r="T1809" s="259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60" t="s">
        <v>332</v>
      </c>
      <c r="AU1809" s="260" t="s">
        <v>83</v>
      </c>
      <c r="AV1809" s="13" t="s">
        <v>83</v>
      </c>
      <c r="AW1809" s="13" t="s">
        <v>32</v>
      </c>
      <c r="AX1809" s="13" t="s">
        <v>70</v>
      </c>
      <c r="AY1809" s="260" t="s">
        <v>322</v>
      </c>
    </row>
    <row r="1810" spans="1:51" s="13" customFormat="1" ht="12">
      <c r="A1810" s="13"/>
      <c r="B1810" s="250"/>
      <c r="C1810" s="251"/>
      <c r="D1810" s="246" t="s">
        <v>332</v>
      </c>
      <c r="E1810" s="252" t="s">
        <v>19</v>
      </c>
      <c r="F1810" s="253" t="s">
        <v>2514</v>
      </c>
      <c r="G1810" s="251"/>
      <c r="H1810" s="254">
        <v>4.5</v>
      </c>
      <c r="I1810" s="255"/>
      <c r="J1810" s="251"/>
      <c r="K1810" s="251"/>
      <c r="L1810" s="256"/>
      <c r="M1810" s="257"/>
      <c r="N1810" s="258"/>
      <c r="O1810" s="258"/>
      <c r="P1810" s="258"/>
      <c r="Q1810" s="258"/>
      <c r="R1810" s="258"/>
      <c r="S1810" s="258"/>
      <c r="T1810" s="259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60" t="s">
        <v>332</v>
      </c>
      <c r="AU1810" s="260" t="s">
        <v>83</v>
      </c>
      <c r="AV1810" s="13" t="s">
        <v>83</v>
      </c>
      <c r="AW1810" s="13" t="s">
        <v>32</v>
      </c>
      <c r="AX1810" s="13" t="s">
        <v>70</v>
      </c>
      <c r="AY1810" s="260" t="s">
        <v>322</v>
      </c>
    </row>
    <row r="1811" spans="1:51" s="13" customFormat="1" ht="12">
      <c r="A1811" s="13"/>
      <c r="B1811" s="250"/>
      <c r="C1811" s="251"/>
      <c r="D1811" s="246" t="s">
        <v>332</v>
      </c>
      <c r="E1811" s="252" t="s">
        <v>19</v>
      </c>
      <c r="F1811" s="253" t="s">
        <v>2515</v>
      </c>
      <c r="G1811" s="251"/>
      <c r="H1811" s="254">
        <v>32.2</v>
      </c>
      <c r="I1811" s="255"/>
      <c r="J1811" s="251"/>
      <c r="K1811" s="251"/>
      <c r="L1811" s="256"/>
      <c r="M1811" s="257"/>
      <c r="N1811" s="258"/>
      <c r="O1811" s="258"/>
      <c r="P1811" s="258"/>
      <c r="Q1811" s="258"/>
      <c r="R1811" s="258"/>
      <c r="S1811" s="258"/>
      <c r="T1811" s="259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60" t="s">
        <v>332</v>
      </c>
      <c r="AU1811" s="260" t="s">
        <v>83</v>
      </c>
      <c r="AV1811" s="13" t="s">
        <v>83</v>
      </c>
      <c r="AW1811" s="13" t="s">
        <v>32</v>
      </c>
      <c r="AX1811" s="13" t="s">
        <v>70</v>
      </c>
      <c r="AY1811" s="260" t="s">
        <v>322</v>
      </c>
    </row>
    <row r="1812" spans="1:51" s="16" customFormat="1" ht="12">
      <c r="A1812" s="16"/>
      <c r="B1812" s="293"/>
      <c r="C1812" s="294"/>
      <c r="D1812" s="246" t="s">
        <v>332</v>
      </c>
      <c r="E1812" s="295" t="s">
        <v>211</v>
      </c>
      <c r="F1812" s="296" t="s">
        <v>854</v>
      </c>
      <c r="G1812" s="294"/>
      <c r="H1812" s="297">
        <v>292.94</v>
      </c>
      <c r="I1812" s="298"/>
      <c r="J1812" s="294"/>
      <c r="K1812" s="294"/>
      <c r="L1812" s="299"/>
      <c r="M1812" s="300"/>
      <c r="N1812" s="301"/>
      <c r="O1812" s="301"/>
      <c r="P1812" s="301"/>
      <c r="Q1812" s="301"/>
      <c r="R1812" s="301"/>
      <c r="S1812" s="301"/>
      <c r="T1812" s="302"/>
      <c r="U1812" s="16"/>
      <c r="V1812" s="16"/>
      <c r="W1812" s="16"/>
      <c r="X1812" s="16"/>
      <c r="Y1812" s="16"/>
      <c r="Z1812" s="16"/>
      <c r="AA1812" s="16"/>
      <c r="AB1812" s="16"/>
      <c r="AC1812" s="16"/>
      <c r="AD1812" s="16"/>
      <c r="AE1812" s="16"/>
      <c r="AT1812" s="303" t="s">
        <v>332</v>
      </c>
      <c r="AU1812" s="303" t="s">
        <v>83</v>
      </c>
      <c r="AV1812" s="16" t="s">
        <v>93</v>
      </c>
      <c r="AW1812" s="16" t="s">
        <v>32</v>
      </c>
      <c r="AX1812" s="16" t="s">
        <v>70</v>
      </c>
      <c r="AY1812" s="303" t="s">
        <v>322</v>
      </c>
    </row>
    <row r="1813" spans="1:51" s="15" customFormat="1" ht="12">
      <c r="A1813" s="15"/>
      <c r="B1813" s="283"/>
      <c r="C1813" s="284"/>
      <c r="D1813" s="246" t="s">
        <v>332</v>
      </c>
      <c r="E1813" s="285" t="s">
        <v>19</v>
      </c>
      <c r="F1813" s="286" t="s">
        <v>930</v>
      </c>
      <c r="G1813" s="284"/>
      <c r="H1813" s="285" t="s">
        <v>19</v>
      </c>
      <c r="I1813" s="287"/>
      <c r="J1813" s="284"/>
      <c r="K1813" s="284"/>
      <c r="L1813" s="288"/>
      <c r="M1813" s="289"/>
      <c r="N1813" s="290"/>
      <c r="O1813" s="290"/>
      <c r="P1813" s="290"/>
      <c r="Q1813" s="290"/>
      <c r="R1813" s="290"/>
      <c r="S1813" s="290"/>
      <c r="T1813" s="291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T1813" s="292" t="s">
        <v>332</v>
      </c>
      <c r="AU1813" s="292" t="s">
        <v>83</v>
      </c>
      <c r="AV1813" s="15" t="s">
        <v>77</v>
      </c>
      <c r="AW1813" s="15" t="s">
        <v>32</v>
      </c>
      <c r="AX1813" s="15" t="s">
        <v>70</v>
      </c>
      <c r="AY1813" s="292" t="s">
        <v>322</v>
      </c>
    </row>
    <row r="1814" spans="1:51" s="13" customFormat="1" ht="12">
      <c r="A1814" s="13"/>
      <c r="B1814" s="250"/>
      <c r="C1814" s="251"/>
      <c r="D1814" s="246" t="s">
        <v>332</v>
      </c>
      <c r="E1814" s="252" t="s">
        <v>19</v>
      </c>
      <c r="F1814" s="253" t="s">
        <v>2516</v>
      </c>
      <c r="G1814" s="251"/>
      <c r="H1814" s="254">
        <v>24.2</v>
      </c>
      <c r="I1814" s="255"/>
      <c r="J1814" s="251"/>
      <c r="K1814" s="251"/>
      <c r="L1814" s="256"/>
      <c r="M1814" s="257"/>
      <c r="N1814" s="258"/>
      <c r="O1814" s="258"/>
      <c r="P1814" s="258"/>
      <c r="Q1814" s="258"/>
      <c r="R1814" s="258"/>
      <c r="S1814" s="258"/>
      <c r="T1814" s="259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60" t="s">
        <v>332</v>
      </c>
      <c r="AU1814" s="260" t="s">
        <v>83</v>
      </c>
      <c r="AV1814" s="13" t="s">
        <v>83</v>
      </c>
      <c r="AW1814" s="13" t="s">
        <v>32</v>
      </c>
      <c r="AX1814" s="13" t="s">
        <v>70</v>
      </c>
      <c r="AY1814" s="260" t="s">
        <v>322</v>
      </c>
    </row>
    <row r="1815" spans="1:51" s="13" customFormat="1" ht="12">
      <c r="A1815" s="13"/>
      <c r="B1815" s="250"/>
      <c r="C1815" s="251"/>
      <c r="D1815" s="246" t="s">
        <v>332</v>
      </c>
      <c r="E1815" s="252" t="s">
        <v>19</v>
      </c>
      <c r="F1815" s="253" t="s">
        <v>2517</v>
      </c>
      <c r="G1815" s="251"/>
      <c r="H1815" s="254">
        <v>4.1</v>
      </c>
      <c r="I1815" s="255"/>
      <c r="J1815" s="251"/>
      <c r="K1815" s="251"/>
      <c r="L1815" s="256"/>
      <c r="M1815" s="257"/>
      <c r="N1815" s="258"/>
      <c r="O1815" s="258"/>
      <c r="P1815" s="258"/>
      <c r="Q1815" s="258"/>
      <c r="R1815" s="258"/>
      <c r="S1815" s="258"/>
      <c r="T1815" s="259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60" t="s">
        <v>332</v>
      </c>
      <c r="AU1815" s="260" t="s">
        <v>83</v>
      </c>
      <c r="AV1815" s="13" t="s">
        <v>83</v>
      </c>
      <c r="AW1815" s="13" t="s">
        <v>32</v>
      </c>
      <c r="AX1815" s="13" t="s">
        <v>70</v>
      </c>
      <c r="AY1815" s="260" t="s">
        <v>322</v>
      </c>
    </row>
    <row r="1816" spans="1:51" s="13" customFormat="1" ht="12">
      <c r="A1816" s="13"/>
      <c r="B1816" s="250"/>
      <c r="C1816" s="251"/>
      <c r="D1816" s="246" t="s">
        <v>332</v>
      </c>
      <c r="E1816" s="252" t="s">
        <v>19</v>
      </c>
      <c r="F1816" s="253" t="s">
        <v>2518</v>
      </c>
      <c r="G1816" s="251"/>
      <c r="H1816" s="254">
        <v>7.1</v>
      </c>
      <c r="I1816" s="255"/>
      <c r="J1816" s="251"/>
      <c r="K1816" s="251"/>
      <c r="L1816" s="256"/>
      <c r="M1816" s="257"/>
      <c r="N1816" s="258"/>
      <c r="O1816" s="258"/>
      <c r="P1816" s="258"/>
      <c r="Q1816" s="258"/>
      <c r="R1816" s="258"/>
      <c r="S1816" s="258"/>
      <c r="T1816" s="259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60" t="s">
        <v>332</v>
      </c>
      <c r="AU1816" s="260" t="s">
        <v>83</v>
      </c>
      <c r="AV1816" s="13" t="s">
        <v>83</v>
      </c>
      <c r="AW1816" s="13" t="s">
        <v>32</v>
      </c>
      <c r="AX1816" s="13" t="s">
        <v>70</v>
      </c>
      <c r="AY1816" s="260" t="s">
        <v>322</v>
      </c>
    </row>
    <row r="1817" spans="1:51" s="13" customFormat="1" ht="12">
      <c r="A1817" s="13"/>
      <c r="B1817" s="250"/>
      <c r="C1817" s="251"/>
      <c r="D1817" s="246" t="s">
        <v>332</v>
      </c>
      <c r="E1817" s="252" t="s">
        <v>19</v>
      </c>
      <c r="F1817" s="253" t="s">
        <v>2519</v>
      </c>
      <c r="G1817" s="251"/>
      <c r="H1817" s="254">
        <v>23.5</v>
      </c>
      <c r="I1817" s="255"/>
      <c r="J1817" s="251"/>
      <c r="K1817" s="251"/>
      <c r="L1817" s="256"/>
      <c r="M1817" s="257"/>
      <c r="N1817" s="258"/>
      <c r="O1817" s="258"/>
      <c r="P1817" s="258"/>
      <c r="Q1817" s="258"/>
      <c r="R1817" s="258"/>
      <c r="S1817" s="258"/>
      <c r="T1817" s="259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60" t="s">
        <v>332</v>
      </c>
      <c r="AU1817" s="260" t="s">
        <v>83</v>
      </c>
      <c r="AV1817" s="13" t="s">
        <v>83</v>
      </c>
      <c r="AW1817" s="13" t="s">
        <v>32</v>
      </c>
      <c r="AX1817" s="13" t="s">
        <v>70</v>
      </c>
      <c r="AY1817" s="260" t="s">
        <v>322</v>
      </c>
    </row>
    <row r="1818" spans="1:51" s="16" customFormat="1" ht="12">
      <c r="A1818" s="16"/>
      <c r="B1818" s="293"/>
      <c r="C1818" s="294"/>
      <c r="D1818" s="246" t="s">
        <v>332</v>
      </c>
      <c r="E1818" s="295" t="s">
        <v>225</v>
      </c>
      <c r="F1818" s="296" t="s">
        <v>2520</v>
      </c>
      <c r="G1818" s="294"/>
      <c r="H1818" s="297">
        <v>58.9</v>
      </c>
      <c r="I1818" s="298"/>
      <c r="J1818" s="294"/>
      <c r="K1818" s="294"/>
      <c r="L1818" s="299"/>
      <c r="M1818" s="300"/>
      <c r="N1818" s="301"/>
      <c r="O1818" s="301"/>
      <c r="P1818" s="301"/>
      <c r="Q1818" s="301"/>
      <c r="R1818" s="301"/>
      <c r="S1818" s="301"/>
      <c r="T1818" s="302"/>
      <c r="U1818" s="16"/>
      <c r="V1818" s="16"/>
      <c r="W1818" s="16"/>
      <c r="X1818" s="16"/>
      <c r="Y1818" s="16"/>
      <c r="Z1818" s="16"/>
      <c r="AA1818" s="16"/>
      <c r="AB1818" s="16"/>
      <c r="AC1818" s="16"/>
      <c r="AD1818" s="16"/>
      <c r="AE1818" s="16"/>
      <c r="AT1818" s="303" t="s">
        <v>332</v>
      </c>
      <c r="AU1818" s="303" t="s">
        <v>83</v>
      </c>
      <c r="AV1818" s="16" t="s">
        <v>93</v>
      </c>
      <c r="AW1818" s="16" t="s">
        <v>32</v>
      </c>
      <c r="AX1818" s="16" t="s">
        <v>70</v>
      </c>
      <c r="AY1818" s="303" t="s">
        <v>322</v>
      </c>
    </row>
    <row r="1819" spans="1:51" s="14" customFormat="1" ht="12">
      <c r="A1819" s="14"/>
      <c r="B1819" s="261"/>
      <c r="C1819" s="262"/>
      <c r="D1819" s="246" t="s">
        <v>332</v>
      </c>
      <c r="E1819" s="263" t="s">
        <v>19</v>
      </c>
      <c r="F1819" s="264" t="s">
        <v>336</v>
      </c>
      <c r="G1819" s="262"/>
      <c r="H1819" s="265">
        <v>401.44</v>
      </c>
      <c r="I1819" s="266"/>
      <c r="J1819" s="262"/>
      <c r="K1819" s="262"/>
      <c r="L1819" s="267"/>
      <c r="M1819" s="268"/>
      <c r="N1819" s="269"/>
      <c r="O1819" s="269"/>
      <c r="P1819" s="269"/>
      <c r="Q1819" s="269"/>
      <c r="R1819" s="269"/>
      <c r="S1819" s="269"/>
      <c r="T1819" s="270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T1819" s="271" t="s">
        <v>332</v>
      </c>
      <c r="AU1819" s="271" t="s">
        <v>83</v>
      </c>
      <c r="AV1819" s="14" t="s">
        <v>328</v>
      </c>
      <c r="AW1819" s="14" t="s">
        <v>32</v>
      </c>
      <c r="AX1819" s="14" t="s">
        <v>70</v>
      </c>
      <c r="AY1819" s="271" t="s">
        <v>322</v>
      </c>
    </row>
    <row r="1820" spans="1:51" s="13" customFormat="1" ht="12">
      <c r="A1820" s="13"/>
      <c r="B1820" s="250"/>
      <c r="C1820" s="251"/>
      <c r="D1820" s="246" t="s">
        <v>332</v>
      </c>
      <c r="E1820" s="252" t="s">
        <v>19</v>
      </c>
      <c r="F1820" s="253" t="s">
        <v>2521</v>
      </c>
      <c r="G1820" s="251"/>
      <c r="H1820" s="254">
        <v>449.613</v>
      </c>
      <c r="I1820" s="255"/>
      <c r="J1820" s="251"/>
      <c r="K1820" s="251"/>
      <c r="L1820" s="256"/>
      <c r="M1820" s="257"/>
      <c r="N1820" s="258"/>
      <c r="O1820" s="258"/>
      <c r="P1820" s="258"/>
      <c r="Q1820" s="258"/>
      <c r="R1820" s="258"/>
      <c r="S1820" s="258"/>
      <c r="T1820" s="259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T1820" s="260" t="s">
        <v>332</v>
      </c>
      <c r="AU1820" s="260" t="s">
        <v>83</v>
      </c>
      <c r="AV1820" s="13" t="s">
        <v>83</v>
      </c>
      <c r="AW1820" s="13" t="s">
        <v>32</v>
      </c>
      <c r="AX1820" s="13" t="s">
        <v>77</v>
      </c>
      <c r="AY1820" s="260" t="s">
        <v>322</v>
      </c>
    </row>
    <row r="1821" spans="1:65" s="2" customFormat="1" ht="21.75" customHeight="1">
      <c r="A1821" s="40"/>
      <c r="B1821" s="41"/>
      <c r="C1821" s="233" t="s">
        <v>2522</v>
      </c>
      <c r="D1821" s="233" t="s">
        <v>324</v>
      </c>
      <c r="E1821" s="234" t="s">
        <v>2523</v>
      </c>
      <c r="F1821" s="235" t="s">
        <v>2524</v>
      </c>
      <c r="G1821" s="236" t="s">
        <v>128</v>
      </c>
      <c r="H1821" s="237">
        <v>401.44</v>
      </c>
      <c r="I1821" s="238"/>
      <c r="J1821" s="239">
        <f>ROUND(I1821*H1821,2)</f>
        <v>0</v>
      </c>
      <c r="K1821" s="235" t="s">
        <v>327</v>
      </c>
      <c r="L1821" s="46"/>
      <c r="M1821" s="240" t="s">
        <v>19</v>
      </c>
      <c r="N1821" s="241" t="s">
        <v>42</v>
      </c>
      <c r="O1821" s="86"/>
      <c r="P1821" s="242">
        <f>O1821*H1821</f>
        <v>0</v>
      </c>
      <c r="Q1821" s="242">
        <v>0</v>
      </c>
      <c r="R1821" s="242">
        <f>Q1821*H1821</f>
        <v>0</v>
      </c>
      <c r="S1821" s="242">
        <v>0</v>
      </c>
      <c r="T1821" s="243">
        <f>S1821*H1821</f>
        <v>0</v>
      </c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R1821" s="244" t="s">
        <v>418</v>
      </c>
      <c r="AT1821" s="244" t="s">
        <v>324</v>
      </c>
      <c r="AU1821" s="244" t="s">
        <v>83</v>
      </c>
      <c r="AY1821" s="19" t="s">
        <v>322</v>
      </c>
      <c r="BE1821" s="245">
        <f>IF(N1821="základní",J1821,0)</f>
        <v>0</v>
      </c>
      <c r="BF1821" s="245">
        <f>IF(N1821="snížená",J1821,0)</f>
        <v>0</v>
      </c>
      <c r="BG1821" s="245">
        <f>IF(N1821="zákl. přenesená",J1821,0)</f>
        <v>0</v>
      </c>
      <c r="BH1821" s="245">
        <f>IF(N1821="sníž. přenesená",J1821,0)</f>
        <v>0</v>
      </c>
      <c r="BI1821" s="245">
        <f>IF(N1821="nulová",J1821,0)</f>
        <v>0</v>
      </c>
      <c r="BJ1821" s="19" t="s">
        <v>83</v>
      </c>
      <c r="BK1821" s="245">
        <f>ROUND(I1821*H1821,2)</f>
        <v>0</v>
      </c>
      <c r="BL1821" s="19" t="s">
        <v>418</v>
      </c>
      <c r="BM1821" s="244" t="s">
        <v>2525</v>
      </c>
    </row>
    <row r="1822" spans="1:47" s="2" customFormat="1" ht="12">
      <c r="A1822" s="40"/>
      <c r="B1822" s="41"/>
      <c r="C1822" s="42"/>
      <c r="D1822" s="246" t="s">
        <v>330</v>
      </c>
      <c r="E1822" s="42"/>
      <c r="F1822" s="247" t="s">
        <v>2526</v>
      </c>
      <c r="G1822" s="42"/>
      <c r="H1822" s="42"/>
      <c r="I1822" s="150"/>
      <c r="J1822" s="42"/>
      <c r="K1822" s="42"/>
      <c r="L1822" s="46"/>
      <c r="M1822" s="248"/>
      <c r="N1822" s="249"/>
      <c r="O1822" s="86"/>
      <c r="P1822" s="86"/>
      <c r="Q1822" s="86"/>
      <c r="R1822" s="86"/>
      <c r="S1822" s="86"/>
      <c r="T1822" s="87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T1822" s="19" t="s">
        <v>330</v>
      </c>
      <c r="AU1822" s="19" t="s">
        <v>83</v>
      </c>
    </row>
    <row r="1823" spans="1:51" s="13" customFormat="1" ht="12">
      <c r="A1823" s="13"/>
      <c r="B1823" s="250"/>
      <c r="C1823" s="251"/>
      <c r="D1823" s="246" t="s">
        <v>332</v>
      </c>
      <c r="E1823" s="252" t="s">
        <v>19</v>
      </c>
      <c r="F1823" s="253" t="s">
        <v>2527</v>
      </c>
      <c r="G1823" s="251"/>
      <c r="H1823" s="254">
        <v>401.44</v>
      </c>
      <c r="I1823" s="255"/>
      <c r="J1823" s="251"/>
      <c r="K1823" s="251"/>
      <c r="L1823" s="256"/>
      <c r="M1823" s="257"/>
      <c r="N1823" s="258"/>
      <c r="O1823" s="258"/>
      <c r="P1823" s="258"/>
      <c r="Q1823" s="258"/>
      <c r="R1823" s="258"/>
      <c r="S1823" s="258"/>
      <c r="T1823" s="259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60" t="s">
        <v>332</v>
      </c>
      <c r="AU1823" s="260" t="s">
        <v>83</v>
      </c>
      <c r="AV1823" s="13" t="s">
        <v>83</v>
      </c>
      <c r="AW1823" s="13" t="s">
        <v>32</v>
      </c>
      <c r="AX1823" s="13" t="s">
        <v>77</v>
      </c>
      <c r="AY1823" s="260" t="s">
        <v>322</v>
      </c>
    </row>
    <row r="1824" spans="1:65" s="2" customFormat="1" ht="21.75" customHeight="1">
      <c r="A1824" s="40"/>
      <c r="B1824" s="41"/>
      <c r="C1824" s="272" t="s">
        <v>2528</v>
      </c>
      <c r="D1824" s="272" t="s">
        <v>366</v>
      </c>
      <c r="E1824" s="273" t="s">
        <v>2529</v>
      </c>
      <c r="F1824" s="274" t="s">
        <v>2530</v>
      </c>
      <c r="G1824" s="275" t="s">
        <v>135</v>
      </c>
      <c r="H1824" s="276">
        <v>401.44</v>
      </c>
      <c r="I1824" s="277"/>
      <c r="J1824" s="278">
        <f>ROUND(I1824*H1824,2)</f>
        <v>0</v>
      </c>
      <c r="K1824" s="274" t="s">
        <v>327</v>
      </c>
      <c r="L1824" s="279"/>
      <c r="M1824" s="280" t="s">
        <v>19</v>
      </c>
      <c r="N1824" s="281" t="s">
        <v>42</v>
      </c>
      <c r="O1824" s="86"/>
      <c r="P1824" s="242">
        <f>O1824*H1824</f>
        <v>0</v>
      </c>
      <c r="Q1824" s="242">
        <v>0.0006</v>
      </c>
      <c r="R1824" s="242">
        <f>Q1824*H1824</f>
        <v>0.24086399999999997</v>
      </c>
      <c r="S1824" s="242">
        <v>0</v>
      </c>
      <c r="T1824" s="243">
        <f>S1824*H1824</f>
        <v>0</v>
      </c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R1824" s="244" t="s">
        <v>557</v>
      </c>
      <c r="AT1824" s="244" t="s">
        <v>366</v>
      </c>
      <c r="AU1824" s="244" t="s">
        <v>83</v>
      </c>
      <c r="AY1824" s="19" t="s">
        <v>322</v>
      </c>
      <c r="BE1824" s="245">
        <f>IF(N1824="základní",J1824,0)</f>
        <v>0</v>
      </c>
      <c r="BF1824" s="245">
        <f>IF(N1824="snížená",J1824,0)</f>
        <v>0</v>
      </c>
      <c r="BG1824" s="245">
        <f>IF(N1824="zákl. přenesená",J1824,0)</f>
        <v>0</v>
      </c>
      <c r="BH1824" s="245">
        <f>IF(N1824="sníž. přenesená",J1824,0)</f>
        <v>0</v>
      </c>
      <c r="BI1824" s="245">
        <f>IF(N1824="nulová",J1824,0)</f>
        <v>0</v>
      </c>
      <c r="BJ1824" s="19" t="s">
        <v>83</v>
      </c>
      <c r="BK1824" s="245">
        <f>ROUND(I1824*H1824,2)</f>
        <v>0</v>
      </c>
      <c r="BL1824" s="19" t="s">
        <v>418</v>
      </c>
      <c r="BM1824" s="244" t="s">
        <v>2531</v>
      </c>
    </row>
    <row r="1825" spans="1:47" s="2" customFormat="1" ht="12">
      <c r="A1825" s="40"/>
      <c r="B1825" s="41"/>
      <c r="C1825" s="42"/>
      <c r="D1825" s="246" t="s">
        <v>330</v>
      </c>
      <c r="E1825" s="42"/>
      <c r="F1825" s="247" t="s">
        <v>2530</v>
      </c>
      <c r="G1825" s="42"/>
      <c r="H1825" s="42"/>
      <c r="I1825" s="150"/>
      <c r="J1825" s="42"/>
      <c r="K1825" s="42"/>
      <c r="L1825" s="46"/>
      <c r="M1825" s="248"/>
      <c r="N1825" s="249"/>
      <c r="O1825" s="86"/>
      <c r="P1825" s="86"/>
      <c r="Q1825" s="86"/>
      <c r="R1825" s="86"/>
      <c r="S1825" s="86"/>
      <c r="T1825" s="87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T1825" s="19" t="s">
        <v>330</v>
      </c>
      <c r="AU1825" s="19" t="s">
        <v>83</v>
      </c>
    </row>
    <row r="1826" spans="1:65" s="2" customFormat="1" ht="21.75" customHeight="1">
      <c r="A1826" s="40"/>
      <c r="B1826" s="41"/>
      <c r="C1826" s="233" t="s">
        <v>2532</v>
      </c>
      <c r="D1826" s="233" t="s">
        <v>324</v>
      </c>
      <c r="E1826" s="234" t="s">
        <v>2533</v>
      </c>
      <c r="F1826" s="235" t="s">
        <v>2534</v>
      </c>
      <c r="G1826" s="236" t="s">
        <v>160</v>
      </c>
      <c r="H1826" s="237">
        <v>3.582</v>
      </c>
      <c r="I1826" s="238"/>
      <c r="J1826" s="239">
        <f>ROUND(I1826*H1826,2)</f>
        <v>0</v>
      </c>
      <c r="K1826" s="235" t="s">
        <v>327</v>
      </c>
      <c r="L1826" s="46"/>
      <c r="M1826" s="240" t="s">
        <v>19</v>
      </c>
      <c r="N1826" s="241" t="s">
        <v>42</v>
      </c>
      <c r="O1826" s="86"/>
      <c r="P1826" s="242">
        <f>O1826*H1826</f>
        <v>0</v>
      </c>
      <c r="Q1826" s="242">
        <v>0</v>
      </c>
      <c r="R1826" s="242">
        <f>Q1826*H1826</f>
        <v>0</v>
      </c>
      <c r="S1826" s="242">
        <v>0</v>
      </c>
      <c r="T1826" s="243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44" t="s">
        <v>418</v>
      </c>
      <c r="AT1826" s="244" t="s">
        <v>324</v>
      </c>
      <c r="AU1826" s="244" t="s">
        <v>83</v>
      </c>
      <c r="AY1826" s="19" t="s">
        <v>322</v>
      </c>
      <c r="BE1826" s="245">
        <f>IF(N1826="základní",J1826,0)</f>
        <v>0</v>
      </c>
      <c r="BF1826" s="245">
        <f>IF(N1826="snížená",J1826,0)</f>
        <v>0</v>
      </c>
      <c r="BG1826" s="245">
        <f>IF(N1826="zákl. přenesená",J1826,0)</f>
        <v>0</v>
      </c>
      <c r="BH1826" s="245">
        <f>IF(N1826="sníž. přenesená",J1826,0)</f>
        <v>0</v>
      </c>
      <c r="BI1826" s="245">
        <f>IF(N1826="nulová",J1826,0)</f>
        <v>0</v>
      </c>
      <c r="BJ1826" s="19" t="s">
        <v>83</v>
      </c>
      <c r="BK1826" s="245">
        <f>ROUND(I1826*H1826,2)</f>
        <v>0</v>
      </c>
      <c r="BL1826" s="19" t="s">
        <v>418</v>
      </c>
      <c r="BM1826" s="244" t="s">
        <v>2535</v>
      </c>
    </row>
    <row r="1827" spans="1:47" s="2" customFormat="1" ht="12">
      <c r="A1827" s="40"/>
      <c r="B1827" s="41"/>
      <c r="C1827" s="42"/>
      <c r="D1827" s="246" t="s">
        <v>330</v>
      </c>
      <c r="E1827" s="42"/>
      <c r="F1827" s="247" t="s">
        <v>2536</v>
      </c>
      <c r="G1827" s="42"/>
      <c r="H1827" s="42"/>
      <c r="I1827" s="150"/>
      <c r="J1827" s="42"/>
      <c r="K1827" s="42"/>
      <c r="L1827" s="46"/>
      <c r="M1827" s="248"/>
      <c r="N1827" s="249"/>
      <c r="O1827" s="86"/>
      <c r="P1827" s="86"/>
      <c r="Q1827" s="86"/>
      <c r="R1827" s="86"/>
      <c r="S1827" s="86"/>
      <c r="T1827" s="87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T1827" s="19" t="s">
        <v>330</v>
      </c>
      <c r="AU1827" s="19" t="s">
        <v>83</v>
      </c>
    </row>
    <row r="1828" spans="1:65" s="2" customFormat="1" ht="21.75" customHeight="1">
      <c r="A1828" s="40"/>
      <c r="B1828" s="41"/>
      <c r="C1828" s="233" t="s">
        <v>2537</v>
      </c>
      <c r="D1828" s="233" t="s">
        <v>324</v>
      </c>
      <c r="E1828" s="234" t="s">
        <v>2538</v>
      </c>
      <c r="F1828" s="235" t="s">
        <v>2539</v>
      </c>
      <c r="G1828" s="236" t="s">
        <v>160</v>
      </c>
      <c r="H1828" s="237">
        <v>3.582</v>
      </c>
      <c r="I1828" s="238"/>
      <c r="J1828" s="239">
        <f>ROUND(I1828*H1828,2)</f>
        <v>0</v>
      </c>
      <c r="K1828" s="235" t="s">
        <v>327</v>
      </c>
      <c r="L1828" s="46"/>
      <c r="M1828" s="240" t="s">
        <v>19</v>
      </c>
      <c r="N1828" s="241" t="s">
        <v>42</v>
      </c>
      <c r="O1828" s="86"/>
      <c r="P1828" s="242">
        <f>O1828*H1828</f>
        <v>0</v>
      </c>
      <c r="Q1828" s="242">
        <v>0</v>
      </c>
      <c r="R1828" s="242">
        <f>Q1828*H1828</f>
        <v>0</v>
      </c>
      <c r="S1828" s="242">
        <v>0</v>
      </c>
      <c r="T1828" s="243">
        <f>S1828*H1828</f>
        <v>0</v>
      </c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R1828" s="244" t="s">
        <v>418</v>
      </c>
      <c r="AT1828" s="244" t="s">
        <v>324</v>
      </c>
      <c r="AU1828" s="244" t="s">
        <v>83</v>
      </c>
      <c r="AY1828" s="19" t="s">
        <v>322</v>
      </c>
      <c r="BE1828" s="245">
        <f>IF(N1828="základní",J1828,0)</f>
        <v>0</v>
      </c>
      <c r="BF1828" s="245">
        <f>IF(N1828="snížená",J1828,0)</f>
        <v>0</v>
      </c>
      <c r="BG1828" s="245">
        <f>IF(N1828="zákl. přenesená",J1828,0)</f>
        <v>0</v>
      </c>
      <c r="BH1828" s="245">
        <f>IF(N1828="sníž. přenesená",J1828,0)</f>
        <v>0</v>
      </c>
      <c r="BI1828" s="245">
        <f>IF(N1828="nulová",J1828,0)</f>
        <v>0</v>
      </c>
      <c r="BJ1828" s="19" t="s">
        <v>83</v>
      </c>
      <c r="BK1828" s="245">
        <f>ROUND(I1828*H1828,2)</f>
        <v>0</v>
      </c>
      <c r="BL1828" s="19" t="s">
        <v>418</v>
      </c>
      <c r="BM1828" s="244" t="s">
        <v>2540</v>
      </c>
    </row>
    <row r="1829" spans="1:47" s="2" customFormat="1" ht="12">
      <c r="A1829" s="40"/>
      <c r="B1829" s="41"/>
      <c r="C1829" s="42"/>
      <c r="D1829" s="246" t="s">
        <v>330</v>
      </c>
      <c r="E1829" s="42"/>
      <c r="F1829" s="247" t="s">
        <v>2541</v>
      </c>
      <c r="G1829" s="42"/>
      <c r="H1829" s="42"/>
      <c r="I1829" s="150"/>
      <c r="J1829" s="42"/>
      <c r="K1829" s="42"/>
      <c r="L1829" s="46"/>
      <c r="M1829" s="248"/>
      <c r="N1829" s="249"/>
      <c r="O1829" s="86"/>
      <c r="P1829" s="86"/>
      <c r="Q1829" s="86"/>
      <c r="R1829" s="86"/>
      <c r="S1829" s="86"/>
      <c r="T1829" s="87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T1829" s="19" t="s">
        <v>330</v>
      </c>
      <c r="AU1829" s="19" t="s">
        <v>83</v>
      </c>
    </row>
    <row r="1830" spans="1:63" s="12" customFormat="1" ht="22.8" customHeight="1">
      <c r="A1830" s="12"/>
      <c r="B1830" s="217"/>
      <c r="C1830" s="218"/>
      <c r="D1830" s="219" t="s">
        <v>69</v>
      </c>
      <c r="E1830" s="231" t="s">
        <v>2542</v>
      </c>
      <c r="F1830" s="231" t="s">
        <v>2543</v>
      </c>
      <c r="G1830" s="218"/>
      <c r="H1830" s="218"/>
      <c r="I1830" s="221"/>
      <c r="J1830" s="232">
        <f>BK1830</f>
        <v>0</v>
      </c>
      <c r="K1830" s="218"/>
      <c r="L1830" s="223"/>
      <c r="M1830" s="224"/>
      <c r="N1830" s="225"/>
      <c r="O1830" s="225"/>
      <c r="P1830" s="226">
        <f>SUM(P1831:P1854)</f>
        <v>0</v>
      </c>
      <c r="Q1830" s="225"/>
      <c r="R1830" s="226">
        <f>SUM(R1831:R1854)</f>
        <v>0.24447619999999998</v>
      </c>
      <c r="S1830" s="225"/>
      <c r="T1830" s="227">
        <f>SUM(T1831:T1854)</f>
        <v>0</v>
      </c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R1830" s="228" t="s">
        <v>83</v>
      </c>
      <c r="AT1830" s="229" t="s">
        <v>69</v>
      </c>
      <c r="AU1830" s="229" t="s">
        <v>77</v>
      </c>
      <c r="AY1830" s="228" t="s">
        <v>322</v>
      </c>
      <c r="BK1830" s="230">
        <f>SUM(BK1831:BK1854)</f>
        <v>0</v>
      </c>
    </row>
    <row r="1831" spans="1:65" s="2" customFormat="1" ht="16.5" customHeight="1">
      <c r="A1831" s="40"/>
      <c r="B1831" s="41"/>
      <c r="C1831" s="233" t="s">
        <v>2544</v>
      </c>
      <c r="D1831" s="233" t="s">
        <v>324</v>
      </c>
      <c r="E1831" s="234" t="s">
        <v>2545</v>
      </c>
      <c r="F1831" s="235" t="s">
        <v>2546</v>
      </c>
      <c r="G1831" s="236" t="s">
        <v>128</v>
      </c>
      <c r="H1831" s="237">
        <v>65.14</v>
      </c>
      <c r="I1831" s="238"/>
      <c r="J1831" s="239">
        <f>ROUND(I1831*H1831,2)</f>
        <v>0</v>
      </c>
      <c r="K1831" s="235" t="s">
        <v>327</v>
      </c>
      <c r="L1831" s="46"/>
      <c r="M1831" s="240" t="s">
        <v>19</v>
      </c>
      <c r="N1831" s="241" t="s">
        <v>42</v>
      </c>
      <c r="O1831" s="86"/>
      <c r="P1831" s="242">
        <f>O1831*H1831</f>
        <v>0</v>
      </c>
      <c r="Q1831" s="242">
        <v>0</v>
      </c>
      <c r="R1831" s="242">
        <f>Q1831*H1831</f>
        <v>0</v>
      </c>
      <c r="S1831" s="242">
        <v>0</v>
      </c>
      <c r="T1831" s="243">
        <f>S1831*H1831</f>
        <v>0</v>
      </c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R1831" s="244" t="s">
        <v>418</v>
      </c>
      <c r="AT1831" s="244" t="s">
        <v>324</v>
      </c>
      <c r="AU1831" s="244" t="s">
        <v>83</v>
      </c>
      <c r="AY1831" s="19" t="s">
        <v>322</v>
      </c>
      <c r="BE1831" s="245">
        <f>IF(N1831="základní",J1831,0)</f>
        <v>0</v>
      </c>
      <c r="BF1831" s="245">
        <f>IF(N1831="snížená",J1831,0)</f>
        <v>0</v>
      </c>
      <c r="BG1831" s="245">
        <f>IF(N1831="zákl. přenesená",J1831,0)</f>
        <v>0</v>
      </c>
      <c r="BH1831" s="245">
        <f>IF(N1831="sníž. přenesená",J1831,0)</f>
        <v>0</v>
      </c>
      <c r="BI1831" s="245">
        <f>IF(N1831="nulová",J1831,0)</f>
        <v>0</v>
      </c>
      <c r="BJ1831" s="19" t="s">
        <v>83</v>
      </c>
      <c r="BK1831" s="245">
        <f>ROUND(I1831*H1831,2)</f>
        <v>0</v>
      </c>
      <c r="BL1831" s="19" t="s">
        <v>418</v>
      </c>
      <c r="BM1831" s="244" t="s">
        <v>2547</v>
      </c>
    </row>
    <row r="1832" spans="1:47" s="2" customFormat="1" ht="12">
      <c r="A1832" s="40"/>
      <c r="B1832" s="41"/>
      <c r="C1832" s="42"/>
      <c r="D1832" s="246" t="s">
        <v>330</v>
      </c>
      <c r="E1832" s="42"/>
      <c r="F1832" s="247" t="s">
        <v>2548</v>
      </c>
      <c r="G1832" s="42"/>
      <c r="H1832" s="42"/>
      <c r="I1832" s="150"/>
      <c r="J1832" s="42"/>
      <c r="K1832" s="42"/>
      <c r="L1832" s="46"/>
      <c r="M1832" s="248"/>
      <c r="N1832" s="249"/>
      <c r="O1832" s="86"/>
      <c r="P1832" s="86"/>
      <c r="Q1832" s="86"/>
      <c r="R1832" s="86"/>
      <c r="S1832" s="86"/>
      <c r="T1832" s="87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T1832" s="19" t="s">
        <v>330</v>
      </c>
      <c r="AU1832" s="19" t="s">
        <v>83</v>
      </c>
    </row>
    <row r="1833" spans="1:51" s="13" customFormat="1" ht="12">
      <c r="A1833" s="13"/>
      <c r="B1833" s="250"/>
      <c r="C1833" s="251"/>
      <c r="D1833" s="246" t="s">
        <v>332</v>
      </c>
      <c r="E1833" s="252" t="s">
        <v>19</v>
      </c>
      <c r="F1833" s="253" t="s">
        <v>207</v>
      </c>
      <c r="G1833" s="251"/>
      <c r="H1833" s="254">
        <v>65.14</v>
      </c>
      <c r="I1833" s="255"/>
      <c r="J1833" s="251"/>
      <c r="K1833" s="251"/>
      <c r="L1833" s="256"/>
      <c r="M1833" s="257"/>
      <c r="N1833" s="258"/>
      <c r="O1833" s="258"/>
      <c r="P1833" s="258"/>
      <c r="Q1833" s="258"/>
      <c r="R1833" s="258"/>
      <c r="S1833" s="258"/>
      <c r="T1833" s="259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60" t="s">
        <v>332</v>
      </c>
      <c r="AU1833" s="260" t="s">
        <v>83</v>
      </c>
      <c r="AV1833" s="13" t="s">
        <v>83</v>
      </c>
      <c r="AW1833" s="13" t="s">
        <v>32</v>
      </c>
      <c r="AX1833" s="13" t="s">
        <v>77</v>
      </c>
      <c r="AY1833" s="260" t="s">
        <v>322</v>
      </c>
    </row>
    <row r="1834" spans="1:65" s="2" customFormat="1" ht="21.75" customHeight="1">
      <c r="A1834" s="40"/>
      <c r="B1834" s="41"/>
      <c r="C1834" s="233" t="s">
        <v>2549</v>
      </c>
      <c r="D1834" s="233" t="s">
        <v>324</v>
      </c>
      <c r="E1834" s="234" t="s">
        <v>2550</v>
      </c>
      <c r="F1834" s="235" t="s">
        <v>2551</v>
      </c>
      <c r="G1834" s="236" t="s">
        <v>128</v>
      </c>
      <c r="H1834" s="237">
        <v>65.14</v>
      </c>
      <c r="I1834" s="238"/>
      <c r="J1834" s="239">
        <f>ROUND(I1834*H1834,2)</f>
        <v>0</v>
      </c>
      <c r="K1834" s="235" t="s">
        <v>532</v>
      </c>
      <c r="L1834" s="46"/>
      <c r="M1834" s="240" t="s">
        <v>19</v>
      </c>
      <c r="N1834" s="241" t="s">
        <v>42</v>
      </c>
      <c r="O1834" s="86"/>
      <c r="P1834" s="242">
        <f>O1834*H1834</f>
        <v>0</v>
      </c>
      <c r="Q1834" s="242">
        <v>0.00125</v>
      </c>
      <c r="R1834" s="242">
        <f>Q1834*H1834</f>
        <v>0.081425</v>
      </c>
      <c r="S1834" s="242">
        <v>0</v>
      </c>
      <c r="T1834" s="243">
        <f>S1834*H1834</f>
        <v>0</v>
      </c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R1834" s="244" t="s">
        <v>418</v>
      </c>
      <c r="AT1834" s="244" t="s">
        <v>324</v>
      </c>
      <c r="AU1834" s="244" t="s">
        <v>83</v>
      </c>
      <c r="AY1834" s="19" t="s">
        <v>322</v>
      </c>
      <c r="BE1834" s="245">
        <f>IF(N1834="základní",J1834,0)</f>
        <v>0</v>
      </c>
      <c r="BF1834" s="245">
        <f>IF(N1834="snížená",J1834,0)</f>
        <v>0</v>
      </c>
      <c r="BG1834" s="245">
        <f>IF(N1834="zákl. přenesená",J1834,0)</f>
        <v>0</v>
      </c>
      <c r="BH1834" s="245">
        <f>IF(N1834="sníž. přenesená",J1834,0)</f>
        <v>0</v>
      </c>
      <c r="BI1834" s="245">
        <f>IF(N1834="nulová",J1834,0)</f>
        <v>0</v>
      </c>
      <c r="BJ1834" s="19" t="s">
        <v>83</v>
      </c>
      <c r="BK1834" s="245">
        <f>ROUND(I1834*H1834,2)</f>
        <v>0</v>
      </c>
      <c r="BL1834" s="19" t="s">
        <v>418</v>
      </c>
      <c r="BM1834" s="244" t="s">
        <v>2552</v>
      </c>
    </row>
    <row r="1835" spans="1:47" s="2" customFormat="1" ht="12">
      <c r="A1835" s="40"/>
      <c r="B1835" s="41"/>
      <c r="C1835" s="42"/>
      <c r="D1835" s="246" t="s">
        <v>330</v>
      </c>
      <c r="E1835" s="42"/>
      <c r="F1835" s="247" t="s">
        <v>2551</v>
      </c>
      <c r="G1835" s="42"/>
      <c r="H1835" s="42"/>
      <c r="I1835" s="150"/>
      <c r="J1835" s="42"/>
      <c r="K1835" s="42"/>
      <c r="L1835" s="46"/>
      <c r="M1835" s="248"/>
      <c r="N1835" s="249"/>
      <c r="O1835" s="86"/>
      <c r="P1835" s="86"/>
      <c r="Q1835" s="86"/>
      <c r="R1835" s="86"/>
      <c r="S1835" s="86"/>
      <c r="T1835" s="87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T1835" s="19" t="s">
        <v>330</v>
      </c>
      <c r="AU1835" s="19" t="s">
        <v>83</v>
      </c>
    </row>
    <row r="1836" spans="1:47" s="2" customFormat="1" ht="12">
      <c r="A1836" s="40"/>
      <c r="B1836" s="41"/>
      <c r="C1836" s="42"/>
      <c r="D1836" s="246" t="s">
        <v>387</v>
      </c>
      <c r="E1836" s="42"/>
      <c r="F1836" s="282" t="s">
        <v>2553</v>
      </c>
      <c r="G1836" s="42"/>
      <c r="H1836" s="42"/>
      <c r="I1836" s="150"/>
      <c r="J1836" s="42"/>
      <c r="K1836" s="42"/>
      <c r="L1836" s="46"/>
      <c r="M1836" s="248"/>
      <c r="N1836" s="249"/>
      <c r="O1836" s="86"/>
      <c r="P1836" s="86"/>
      <c r="Q1836" s="86"/>
      <c r="R1836" s="86"/>
      <c r="S1836" s="86"/>
      <c r="T1836" s="87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T1836" s="19" t="s">
        <v>387</v>
      </c>
      <c r="AU1836" s="19" t="s">
        <v>83</v>
      </c>
    </row>
    <row r="1837" spans="1:51" s="15" customFormat="1" ht="12">
      <c r="A1837" s="15"/>
      <c r="B1837" s="283"/>
      <c r="C1837" s="284"/>
      <c r="D1837" s="246" t="s">
        <v>332</v>
      </c>
      <c r="E1837" s="285" t="s">
        <v>19</v>
      </c>
      <c r="F1837" s="286" t="s">
        <v>867</v>
      </c>
      <c r="G1837" s="284"/>
      <c r="H1837" s="285" t="s">
        <v>19</v>
      </c>
      <c r="I1837" s="287"/>
      <c r="J1837" s="284"/>
      <c r="K1837" s="284"/>
      <c r="L1837" s="288"/>
      <c r="M1837" s="289"/>
      <c r="N1837" s="290"/>
      <c r="O1837" s="290"/>
      <c r="P1837" s="290"/>
      <c r="Q1837" s="290"/>
      <c r="R1837" s="290"/>
      <c r="S1837" s="290"/>
      <c r="T1837" s="291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T1837" s="292" t="s">
        <v>332</v>
      </c>
      <c r="AU1837" s="292" t="s">
        <v>83</v>
      </c>
      <c r="AV1837" s="15" t="s">
        <v>77</v>
      </c>
      <c r="AW1837" s="15" t="s">
        <v>32</v>
      </c>
      <c r="AX1837" s="15" t="s">
        <v>70</v>
      </c>
      <c r="AY1837" s="292" t="s">
        <v>322</v>
      </c>
    </row>
    <row r="1838" spans="1:51" s="13" customFormat="1" ht="12">
      <c r="A1838" s="13"/>
      <c r="B1838" s="250"/>
      <c r="C1838" s="251"/>
      <c r="D1838" s="246" t="s">
        <v>332</v>
      </c>
      <c r="E1838" s="252" t="s">
        <v>19</v>
      </c>
      <c r="F1838" s="253" t="s">
        <v>2554</v>
      </c>
      <c r="G1838" s="251"/>
      <c r="H1838" s="254">
        <v>4.82</v>
      </c>
      <c r="I1838" s="255"/>
      <c r="J1838" s="251"/>
      <c r="K1838" s="251"/>
      <c r="L1838" s="256"/>
      <c r="M1838" s="257"/>
      <c r="N1838" s="258"/>
      <c r="O1838" s="258"/>
      <c r="P1838" s="258"/>
      <c r="Q1838" s="258"/>
      <c r="R1838" s="258"/>
      <c r="S1838" s="258"/>
      <c r="T1838" s="259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60" t="s">
        <v>332</v>
      </c>
      <c r="AU1838" s="260" t="s">
        <v>83</v>
      </c>
      <c r="AV1838" s="13" t="s">
        <v>83</v>
      </c>
      <c r="AW1838" s="13" t="s">
        <v>32</v>
      </c>
      <c r="AX1838" s="13" t="s">
        <v>70</v>
      </c>
      <c r="AY1838" s="260" t="s">
        <v>322</v>
      </c>
    </row>
    <row r="1839" spans="1:51" s="13" customFormat="1" ht="12">
      <c r="A1839" s="13"/>
      <c r="B1839" s="250"/>
      <c r="C1839" s="251"/>
      <c r="D1839" s="246" t="s">
        <v>332</v>
      </c>
      <c r="E1839" s="252" t="s">
        <v>19</v>
      </c>
      <c r="F1839" s="253" t="s">
        <v>2555</v>
      </c>
      <c r="G1839" s="251"/>
      <c r="H1839" s="254">
        <v>15.32</v>
      </c>
      <c r="I1839" s="255"/>
      <c r="J1839" s="251"/>
      <c r="K1839" s="251"/>
      <c r="L1839" s="256"/>
      <c r="M1839" s="257"/>
      <c r="N1839" s="258"/>
      <c r="O1839" s="258"/>
      <c r="P1839" s="258"/>
      <c r="Q1839" s="258"/>
      <c r="R1839" s="258"/>
      <c r="S1839" s="258"/>
      <c r="T1839" s="259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60" t="s">
        <v>332</v>
      </c>
      <c r="AU1839" s="260" t="s">
        <v>83</v>
      </c>
      <c r="AV1839" s="13" t="s">
        <v>83</v>
      </c>
      <c r="AW1839" s="13" t="s">
        <v>32</v>
      </c>
      <c r="AX1839" s="13" t="s">
        <v>70</v>
      </c>
      <c r="AY1839" s="260" t="s">
        <v>322</v>
      </c>
    </row>
    <row r="1840" spans="1:51" s="13" customFormat="1" ht="12">
      <c r="A1840" s="13"/>
      <c r="B1840" s="250"/>
      <c r="C1840" s="251"/>
      <c r="D1840" s="246" t="s">
        <v>332</v>
      </c>
      <c r="E1840" s="252" t="s">
        <v>19</v>
      </c>
      <c r="F1840" s="253" t="s">
        <v>2556</v>
      </c>
      <c r="G1840" s="251"/>
      <c r="H1840" s="254">
        <v>45</v>
      </c>
      <c r="I1840" s="255"/>
      <c r="J1840" s="251"/>
      <c r="K1840" s="251"/>
      <c r="L1840" s="256"/>
      <c r="M1840" s="257"/>
      <c r="N1840" s="258"/>
      <c r="O1840" s="258"/>
      <c r="P1840" s="258"/>
      <c r="Q1840" s="258"/>
      <c r="R1840" s="258"/>
      <c r="S1840" s="258"/>
      <c r="T1840" s="259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60" t="s">
        <v>332</v>
      </c>
      <c r="AU1840" s="260" t="s">
        <v>83</v>
      </c>
      <c r="AV1840" s="13" t="s">
        <v>83</v>
      </c>
      <c r="AW1840" s="13" t="s">
        <v>32</v>
      </c>
      <c r="AX1840" s="13" t="s">
        <v>70</v>
      </c>
      <c r="AY1840" s="260" t="s">
        <v>322</v>
      </c>
    </row>
    <row r="1841" spans="1:51" s="16" customFormat="1" ht="12">
      <c r="A1841" s="16"/>
      <c r="B1841" s="293"/>
      <c r="C1841" s="294"/>
      <c r="D1841" s="246" t="s">
        <v>332</v>
      </c>
      <c r="E1841" s="295" t="s">
        <v>207</v>
      </c>
      <c r="F1841" s="296" t="s">
        <v>480</v>
      </c>
      <c r="G1841" s="294"/>
      <c r="H1841" s="297">
        <v>65.14</v>
      </c>
      <c r="I1841" s="298"/>
      <c r="J1841" s="294"/>
      <c r="K1841" s="294"/>
      <c r="L1841" s="299"/>
      <c r="M1841" s="300"/>
      <c r="N1841" s="301"/>
      <c r="O1841" s="301"/>
      <c r="P1841" s="301"/>
      <c r="Q1841" s="301"/>
      <c r="R1841" s="301"/>
      <c r="S1841" s="301"/>
      <c r="T1841" s="302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T1841" s="303" t="s">
        <v>332</v>
      </c>
      <c r="AU1841" s="303" t="s">
        <v>83</v>
      </c>
      <c r="AV1841" s="16" t="s">
        <v>93</v>
      </c>
      <c r="AW1841" s="16" t="s">
        <v>32</v>
      </c>
      <c r="AX1841" s="16" t="s">
        <v>70</v>
      </c>
      <c r="AY1841" s="303" t="s">
        <v>322</v>
      </c>
    </row>
    <row r="1842" spans="1:51" s="14" customFormat="1" ht="12">
      <c r="A1842" s="14"/>
      <c r="B1842" s="261"/>
      <c r="C1842" s="262"/>
      <c r="D1842" s="246" t="s">
        <v>332</v>
      </c>
      <c r="E1842" s="263" t="s">
        <v>19</v>
      </c>
      <c r="F1842" s="264" t="s">
        <v>336</v>
      </c>
      <c r="G1842" s="262"/>
      <c r="H1842" s="265">
        <v>65.14</v>
      </c>
      <c r="I1842" s="266"/>
      <c r="J1842" s="262"/>
      <c r="K1842" s="262"/>
      <c r="L1842" s="267"/>
      <c r="M1842" s="268"/>
      <c r="N1842" s="269"/>
      <c r="O1842" s="269"/>
      <c r="P1842" s="269"/>
      <c r="Q1842" s="269"/>
      <c r="R1842" s="269"/>
      <c r="S1842" s="269"/>
      <c r="T1842" s="270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71" t="s">
        <v>332</v>
      </c>
      <c r="AU1842" s="271" t="s">
        <v>83</v>
      </c>
      <c r="AV1842" s="14" t="s">
        <v>328</v>
      </c>
      <c r="AW1842" s="14" t="s">
        <v>32</v>
      </c>
      <c r="AX1842" s="14" t="s">
        <v>77</v>
      </c>
      <c r="AY1842" s="271" t="s">
        <v>322</v>
      </c>
    </row>
    <row r="1843" spans="1:65" s="2" customFormat="1" ht="16.5" customHeight="1">
      <c r="A1843" s="40"/>
      <c r="B1843" s="41"/>
      <c r="C1843" s="233" t="s">
        <v>2557</v>
      </c>
      <c r="D1843" s="233" t="s">
        <v>324</v>
      </c>
      <c r="E1843" s="234" t="s">
        <v>2558</v>
      </c>
      <c r="F1843" s="235" t="s">
        <v>2559</v>
      </c>
      <c r="G1843" s="236" t="s">
        <v>135</v>
      </c>
      <c r="H1843" s="237">
        <v>52.26</v>
      </c>
      <c r="I1843" s="238"/>
      <c r="J1843" s="239">
        <f>ROUND(I1843*H1843,2)</f>
        <v>0</v>
      </c>
      <c r="K1843" s="235" t="s">
        <v>327</v>
      </c>
      <c r="L1843" s="46"/>
      <c r="M1843" s="240" t="s">
        <v>19</v>
      </c>
      <c r="N1843" s="241" t="s">
        <v>42</v>
      </c>
      <c r="O1843" s="86"/>
      <c r="P1843" s="242">
        <f>O1843*H1843</f>
        <v>0</v>
      </c>
      <c r="Q1843" s="242">
        <v>0.00312</v>
      </c>
      <c r="R1843" s="242">
        <f>Q1843*H1843</f>
        <v>0.16305119999999998</v>
      </c>
      <c r="S1843" s="242">
        <v>0</v>
      </c>
      <c r="T1843" s="243">
        <f>S1843*H1843</f>
        <v>0</v>
      </c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R1843" s="244" t="s">
        <v>418</v>
      </c>
      <c r="AT1843" s="244" t="s">
        <v>324</v>
      </c>
      <c r="AU1843" s="244" t="s">
        <v>83</v>
      </c>
      <c r="AY1843" s="19" t="s">
        <v>322</v>
      </c>
      <c r="BE1843" s="245">
        <f>IF(N1843="základní",J1843,0)</f>
        <v>0</v>
      </c>
      <c r="BF1843" s="245">
        <f>IF(N1843="snížená",J1843,0)</f>
        <v>0</v>
      </c>
      <c r="BG1843" s="245">
        <f>IF(N1843="zákl. přenesená",J1843,0)</f>
        <v>0</v>
      </c>
      <c r="BH1843" s="245">
        <f>IF(N1843="sníž. přenesená",J1843,0)</f>
        <v>0</v>
      </c>
      <c r="BI1843" s="245">
        <f>IF(N1843="nulová",J1843,0)</f>
        <v>0</v>
      </c>
      <c r="BJ1843" s="19" t="s">
        <v>83</v>
      </c>
      <c r="BK1843" s="245">
        <f>ROUND(I1843*H1843,2)</f>
        <v>0</v>
      </c>
      <c r="BL1843" s="19" t="s">
        <v>418</v>
      </c>
      <c r="BM1843" s="244" t="s">
        <v>2560</v>
      </c>
    </row>
    <row r="1844" spans="1:47" s="2" customFormat="1" ht="12">
      <c r="A1844" s="40"/>
      <c r="B1844" s="41"/>
      <c r="C1844" s="42"/>
      <c r="D1844" s="246" t="s">
        <v>330</v>
      </c>
      <c r="E1844" s="42"/>
      <c r="F1844" s="247" t="s">
        <v>2561</v>
      </c>
      <c r="G1844" s="42"/>
      <c r="H1844" s="42"/>
      <c r="I1844" s="150"/>
      <c r="J1844" s="42"/>
      <c r="K1844" s="42"/>
      <c r="L1844" s="46"/>
      <c r="M1844" s="248"/>
      <c r="N1844" s="249"/>
      <c r="O1844" s="86"/>
      <c r="P1844" s="86"/>
      <c r="Q1844" s="86"/>
      <c r="R1844" s="86"/>
      <c r="S1844" s="86"/>
      <c r="T1844" s="87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T1844" s="19" t="s">
        <v>330</v>
      </c>
      <c r="AU1844" s="19" t="s">
        <v>83</v>
      </c>
    </row>
    <row r="1845" spans="1:51" s="15" customFormat="1" ht="12">
      <c r="A1845" s="15"/>
      <c r="B1845" s="283"/>
      <c r="C1845" s="284"/>
      <c r="D1845" s="246" t="s">
        <v>332</v>
      </c>
      <c r="E1845" s="285" t="s">
        <v>19</v>
      </c>
      <c r="F1845" s="286" t="s">
        <v>867</v>
      </c>
      <c r="G1845" s="284"/>
      <c r="H1845" s="285" t="s">
        <v>19</v>
      </c>
      <c r="I1845" s="287"/>
      <c r="J1845" s="284"/>
      <c r="K1845" s="284"/>
      <c r="L1845" s="288"/>
      <c r="M1845" s="289"/>
      <c r="N1845" s="290"/>
      <c r="O1845" s="290"/>
      <c r="P1845" s="290"/>
      <c r="Q1845" s="290"/>
      <c r="R1845" s="290"/>
      <c r="S1845" s="290"/>
      <c r="T1845" s="291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T1845" s="292" t="s">
        <v>332</v>
      </c>
      <c r="AU1845" s="292" t="s">
        <v>83</v>
      </c>
      <c r="AV1845" s="15" t="s">
        <v>77</v>
      </c>
      <c r="AW1845" s="15" t="s">
        <v>32</v>
      </c>
      <c r="AX1845" s="15" t="s">
        <v>70</v>
      </c>
      <c r="AY1845" s="292" t="s">
        <v>322</v>
      </c>
    </row>
    <row r="1846" spans="1:51" s="13" customFormat="1" ht="12">
      <c r="A1846" s="13"/>
      <c r="B1846" s="250"/>
      <c r="C1846" s="251"/>
      <c r="D1846" s="246" t="s">
        <v>332</v>
      </c>
      <c r="E1846" s="252" t="s">
        <v>19</v>
      </c>
      <c r="F1846" s="253" t="s">
        <v>2562</v>
      </c>
      <c r="G1846" s="251"/>
      <c r="H1846" s="254">
        <v>7.93</v>
      </c>
      <c r="I1846" s="255"/>
      <c r="J1846" s="251"/>
      <c r="K1846" s="251"/>
      <c r="L1846" s="256"/>
      <c r="M1846" s="257"/>
      <c r="N1846" s="258"/>
      <c r="O1846" s="258"/>
      <c r="P1846" s="258"/>
      <c r="Q1846" s="258"/>
      <c r="R1846" s="258"/>
      <c r="S1846" s="258"/>
      <c r="T1846" s="259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60" t="s">
        <v>332</v>
      </c>
      <c r="AU1846" s="260" t="s">
        <v>83</v>
      </c>
      <c r="AV1846" s="13" t="s">
        <v>83</v>
      </c>
      <c r="AW1846" s="13" t="s">
        <v>32</v>
      </c>
      <c r="AX1846" s="13" t="s">
        <v>70</v>
      </c>
      <c r="AY1846" s="260" t="s">
        <v>322</v>
      </c>
    </row>
    <row r="1847" spans="1:51" s="13" customFormat="1" ht="12">
      <c r="A1847" s="13"/>
      <c r="B1847" s="250"/>
      <c r="C1847" s="251"/>
      <c r="D1847" s="246" t="s">
        <v>332</v>
      </c>
      <c r="E1847" s="252" t="s">
        <v>19</v>
      </c>
      <c r="F1847" s="253" t="s">
        <v>2563</v>
      </c>
      <c r="G1847" s="251"/>
      <c r="H1847" s="254">
        <v>13.73</v>
      </c>
      <c r="I1847" s="255"/>
      <c r="J1847" s="251"/>
      <c r="K1847" s="251"/>
      <c r="L1847" s="256"/>
      <c r="M1847" s="257"/>
      <c r="N1847" s="258"/>
      <c r="O1847" s="258"/>
      <c r="P1847" s="258"/>
      <c r="Q1847" s="258"/>
      <c r="R1847" s="258"/>
      <c r="S1847" s="258"/>
      <c r="T1847" s="259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60" t="s">
        <v>332</v>
      </c>
      <c r="AU1847" s="260" t="s">
        <v>83</v>
      </c>
      <c r="AV1847" s="13" t="s">
        <v>83</v>
      </c>
      <c r="AW1847" s="13" t="s">
        <v>32</v>
      </c>
      <c r="AX1847" s="13" t="s">
        <v>70</v>
      </c>
      <c r="AY1847" s="260" t="s">
        <v>322</v>
      </c>
    </row>
    <row r="1848" spans="1:51" s="13" customFormat="1" ht="12">
      <c r="A1848" s="13"/>
      <c r="B1848" s="250"/>
      <c r="C1848" s="251"/>
      <c r="D1848" s="246" t="s">
        <v>332</v>
      </c>
      <c r="E1848" s="252" t="s">
        <v>19</v>
      </c>
      <c r="F1848" s="253" t="s">
        <v>2564</v>
      </c>
      <c r="G1848" s="251"/>
      <c r="H1848" s="254">
        <v>30.6</v>
      </c>
      <c r="I1848" s="255"/>
      <c r="J1848" s="251"/>
      <c r="K1848" s="251"/>
      <c r="L1848" s="256"/>
      <c r="M1848" s="257"/>
      <c r="N1848" s="258"/>
      <c r="O1848" s="258"/>
      <c r="P1848" s="258"/>
      <c r="Q1848" s="258"/>
      <c r="R1848" s="258"/>
      <c r="S1848" s="258"/>
      <c r="T1848" s="259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60" t="s">
        <v>332</v>
      </c>
      <c r="AU1848" s="260" t="s">
        <v>83</v>
      </c>
      <c r="AV1848" s="13" t="s">
        <v>83</v>
      </c>
      <c r="AW1848" s="13" t="s">
        <v>32</v>
      </c>
      <c r="AX1848" s="13" t="s">
        <v>70</v>
      </c>
      <c r="AY1848" s="260" t="s">
        <v>322</v>
      </c>
    </row>
    <row r="1849" spans="1:51" s="16" customFormat="1" ht="12">
      <c r="A1849" s="16"/>
      <c r="B1849" s="293"/>
      <c r="C1849" s="294"/>
      <c r="D1849" s="246" t="s">
        <v>332</v>
      </c>
      <c r="E1849" s="295" t="s">
        <v>2565</v>
      </c>
      <c r="F1849" s="296" t="s">
        <v>480</v>
      </c>
      <c r="G1849" s="294"/>
      <c r="H1849" s="297">
        <v>52.26</v>
      </c>
      <c r="I1849" s="298"/>
      <c r="J1849" s="294"/>
      <c r="K1849" s="294"/>
      <c r="L1849" s="299"/>
      <c r="M1849" s="300"/>
      <c r="N1849" s="301"/>
      <c r="O1849" s="301"/>
      <c r="P1849" s="301"/>
      <c r="Q1849" s="301"/>
      <c r="R1849" s="301"/>
      <c r="S1849" s="301"/>
      <c r="T1849" s="302"/>
      <c r="U1849" s="16"/>
      <c r="V1849" s="16"/>
      <c r="W1849" s="16"/>
      <c r="X1849" s="16"/>
      <c r="Y1849" s="16"/>
      <c r="Z1849" s="16"/>
      <c r="AA1849" s="16"/>
      <c r="AB1849" s="16"/>
      <c r="AC1849" s="16"/>
      <c r="AD1849" s="16"/>
      <c r="AE1849" s="16"/>
      <c r="AT1849" s="303" t="s">
        <v>332</v>
      </c>
      <c r="AU1849" s="303" t="s">
        <v>83</v>
      </c>
      <c r="AV1849" s="16" t="s">
        <v>93</v>
      </c>
      <c r="AW1849" s="16" t="s">
        <v>32</v>
      </c>
      <c r="AX1849" s="16" t="s">
        <v>70</v>
      </c>
      <c r="AY1849" s="303" t="s">
        <v>322</v>
      </c>
    </row>
    <row r="1850" spans="1:51" s="14" customFormat="1" ht="12">
      <c r="A1850" s="14"/>
      <c r="B1850" s="261"/>
      <c r="C1850" s="262"/>
      <c r="D1850" s="246" t="s">
        <v>332</v>
      </c>
      <c r="E1850" s="263" t="s">
        <v>19</v>
      </c>
      <c r="F1850" s="264" t="s">
        <v>336</v>
      </c>
      <c r="G1850" s="262"/>
      <c r="H1850" s="265">
        <v>52.26</v>
      </c>
      <c r="I1850" s="266"/>
      <c r="J1850" s="262"/>
      <c r="K1850" s="262"/>
      <c r="L1850" s="267"/>
      <c r="M1850" s="268"/>
      <c r="N1850" s="269"/>
      <c r="O1850" s="269"/>
      <c r="P1850" s="269"/>
      <c r="Q1850" s="269"/>
      <c r="R1850" s="269"/>
      <c r="S1850" s="269"/>
      <c r="T1850" s="270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71" t="s">
        <v>332</v>
      </c>
      <c r="AU1850" s="271" t="s">
        <v>83</v>
      </c>
      <c r="AV1850" s="14" t="s">
        <v>328</v>
      </c>
      <c r="AW1850" s="14" t="s">
        <v>32</v>
      </c>
      <c r="AX1850" s="14" t="s">
        <v>77</v>
      </c>
      <c r="AY1850" s="271" t="s">
        <v>322</v>
      </c>
    </row>
    <row r="1851" spans="1:65" s="2" customFormat="1" ht="21.75" customHeight="1">
      <c r="A1851" s="40"/>
      <c r="B1851" s="41"/>
      <c r="C1851" s="233" t="s">
        <v>2566</v>
      </c>
      <c r="D1851" s="233" t="s">
        <v>324</v>
      </c>
      <c r="E1851" s="234" t="s">
        <v>2567</v>
      </c>
      <c r="F1851" s="235" t="s">
        <v>2568</v>
      </c>
      <c r="G1851" s="236" t="s">
        <v>160</v>
      </c>
      <c r="H1851" s="237">
        <v>0.244</v>
      </c>
      <c r="I1851" s="238"/>
      <c r="J1851" s="239">
        <f>ROUND(I1851*H1851,2)</f>
        <v>0</v>
      </c>
      <c r="K1851" s="235" t="s">
        <v>327</v>
      </c>
      <c r="L1851" s="46"/>
      <c r="M1851" s="240" t="s">
        <v>19</v>
      </c>
      <c r="N1851" s="241" t="s">
        <v>42</v>
      </c>
      <c r="O1851" s="86"/>
      <c r="P1851" s="242">
        <f>O1851*H1851</f>
        <v>0</v>
      </c>
      <c r="Q1851" s="242">
        <v>0</v>
      </c>
      <c r="R1851" s="242">
        <f>Q1851*H1851</f>
        <v>0</v>
      </c>
      <c r="S1851" s="242">
        <v>0</v>
      </c>
      <c r="T1851" s="243">
        <f>S1851*H1851</f>
        <v>0</v>
      </c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R1851" s="244" t="s">
        <v>418</v>
      </c>
      <c r="AT1851" s="244" t="s">
        <v>324</v>
      </c>
      <c r="AU1851" s="244" t="s">
        <v>83</v>
      </c>
      <c r="AY1851" s="19" t="s">
        <v>322</v>
      </c>
      <c r="BE1851" s="245">
        <f>IF(N1851="základní",J1851,0)</f>
        <v>0</v>
      </c>
      <c r="BF1851" s="245">
        <f>IF(N1851="snížená",J1851,0)</f>
        <v>0</v>
      </c>
      <c r="BG1851" s="245">
        <f>IF(N1851="zákl. přenesená",J1851,0)</f>
        <v>0</v>
      </c>
      <c r="BH1851" s="245">
        <f>IF(N1851="sníž. přenesená",J1851,0)</f>
        <v>0</v>
      </c>
      <c r="BI1851" s="245">
        <f>IF(N1851="nulová",J1851,0)</f>
        <v>0</v>
      </c>
      <c r="BJ1851" s="19" t="s">
        <v>83</v>
      </c>
      <c r="BK1851" s="245">
        <f>ROUND(I1851*H1851,2)</f>
        <v>0</v>
      </c>
      <c r="BL1851" s="19" t="s">
        <v>418</v>
      </c>
      <c r="BM1851" s="244" t="s">
        <v>2569</v>
      </c>
    </row>
    <row r="1852" spans="1:47" s="2" customFormat="1" ht="12">
      <c r="A1852" s="40"/>
      <c r="B1852" s="41"/>
      <c r="C1852" s="42"/>
      <c r="D1852" s="246" t="s">
        <v>330</v>
      </c>
      <c r="E1852" s="42"/>
      <c r="F1852" s="247" t="s">
        <v>2570</v>
      </c>
      <c r="G1852" s="42"/>
      <c r="H1852" s="42"/>
      <c r="I1852" s="150"/>
      <c r="J1852" s="42"/>
      <c r="K1852" s="42"/>
      <c r="L1852" s="46"/>
      <c r="M1852" s="248"/>
      <c r="N1852" s="249"/>
      <c r="O1852" s="86"/>
      <c r="P1852" s="86"/>
      <c r="Q1852" s="86"/>
      <c r="R1852" s="86"/>
      <c r="S1852" s="86"/>
      <c r="T1852" s="87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T1852" s="19" t="s">
        <v>330</v>
      </c>
      <c r="AU1852" s="19" t="s">
        <v>83</v>
      </c>
    </row>
    <row r="1853" spans="1:65" s="2" customFormat="1" ht="21.75" customHeight="1">
      <c r="A1853" s="40"/>
      <c r="B1853" s="41"/>
      <c r="C1853" s="233" t="s">
        <v>2571</v>
      </c>
      <c r="D1853" s="233" t="s">
        <v>324</v>
      </c>
      <c r="E1853" s="234" t="s">
        <v>2572</v>
      </c>
      <c r="F1853" s="235" t="s">
        <v>2573</v>
      </c>
      <c r="G1853" s="236" t="s">
        <v>160</v>
      </c>
      <c r="H1853" s="237">
        <v>0.244</v>
      </c>
      <c r="I1853" s="238"/>
      <c r="J1853" s="239">
        <f>ROUND(I1853*H1853,2)</f>
        <v>0</v>
      </c>
      <c r="K1853" s="235" t="s">
        <v>327</v>
      </c>
      <c r="L1853" s="46"/>
      <c r="M1853" s="240" t="s">
        <v>19</v>
      </c>
      <c r="N1853" s="241" t="s">
        <v>42</v>
      </c>
      <c r="O1853" s="86"/>
      <c r="P1853" s="242">
        <f>O1853*H1853</f>
        <v>0</v>
      </c>
      <c r="Q1853" s="242">
        <v>0</v>
      </c>
      <c r="R1853" s="242">
        <f>Q1853*H1853</f>
        <v>0</v>
      </c>
      <c r="S1853" s="242">
        <v>0</v>
      </c>
      <c r="T1853" s="243">
        <f>S1853*H1853</f>
        <v>0</v>
      </c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R1853" s="244" t="s">
        <v>418</v>
      </c>
      <c r="AT1853" s="244" t="s">
        <v>324</v>
      </c>
      <c r="AU1853" s="244" t="s">
        <v>83</v>
      </c>
      <c r="AY1853" s="19" t="s">
        <v>322</v>
      </c>
      <c r="BE1853" s="245">
        <f>IF(N1853="základní",J1853,0)</f>
        <v>0</v>
      </c>
      <c r="BF1853" s="245">
        <f>IF(N1853="snížená",J1853,0)</f>
        <v>0</v>
      </c>
      <c r="BG1853" s="245">
        <f>IF(N1853="zákl. přenesená",J1853,0)</f>
        <v>0</v>
      </c>
      <c r="BH1853" s="245">
        <f>IF(N1853="sníž. přenesená",J1853,0)</f>
        <v>0</v>
      </c>
      <c r="BI1853" s="245">
        <f>IF(N1853="nulová",J1853,0)</f>
        <v>0</v>
      </c>
      <c r="BJ1853" s="19" t="s">
        <v>83</v>
      </c>
      <c r="BK1853" s="245">
        <f>ROUND(I1853*H1853,2)</f>
        <v>0</v>
      </c>
      <c r="BL1853" s="19" t="s">
        <v>418</v>
      </c>
      <c r="BM1853" s="244" t="s">
        <v>2574</v>
      </c>
    </row>
    <row r="1854" spans="1:47" s="2" customFormat="1" ht="12">
      <c r="A1854" s="40"/>
      <c r="B1854" s="41"/>
      <c r="C1854" s="42"/>
      <c r="D1854" s="246" t="s">
        <v>330</v>
      </c>
      <c r="E1854" s="42"/>
      <c r="F1854" s="247" t="s">
        <v>2575</v>
      </c>
      <c r="G1854" s="42"/>
      <c r="H1854" s="42"/>
      <c r="I1854" s="150"/>
      <c r="J1854" s="42"/>
      <c r="K1854" s="42"/>
      <c r="L1854" s="46"/>
      <c r="M1854" s="248"/>
      <c r="N1854" s="249"/>
      <c r="O1854" s="86"/>
      <c r="P1854" s="86"/>
      <c r="Q1854" s="86"/>
      <c r="R1854" s="86"/>
      <c r="S1854" s="86"/>
      <c r="T1854" s="87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T1854" s="19" t="s">
        <v>330</v>
      </c>
      <c r="AU1854" s="19" t="s">
        <v>83</v>
      </c>
    </row>
    <row r="1855" spans="1:63" s="12" customFormat="1" ht="22.8" customHeight="1">
      <c r="A1855" s="12"/>
      <c r="B1855" s="217"/>
      <c r="C1855" s="218"/>
      <c r="D1855" s="219" t="s">
        <v>69</v>
      </c>
      <c r="E1855" s="231" t="s">
        <v>2576</v>
      </c>
      <c r="F1855" s="231" t="s">
        <v>2577</v>
      </c>
      <c r="G1855" s="218"/>
      <c r="H1855" s="218"/>
      <c r="I1855" s="221"/>
      <c r="J1855" s="232">
        <f>BK1855</f>
        <v>0</v>
      </c>
      <c r="K1855" s="218"/>
      <c r="L1855" s="223"/>
      <c r="M1855" s="224"/>
      <c r="N1855" s="225"/>
      <c r="O1855" s="225"/>
      <c r="P1855" s="226">
        <f>SUM(P1856:P1969)</f>
        <v>0</v>
      </c>
      <c r="Q1855" s="225"/>
      <c r="R1855" s="226">
        <f>SUM(R1856:R1969)</f>
        <v>3.118617</v>
      </c>
      <c r="S1855" s="225"/>
      <c r="T1855" s="227">
        <f>SUM(T1856:T1969)</f>
        <v>0</v>
      </c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R1855" s="228" t="s">
        <v>83</v>
      </c>
      <c r="AT1855" s="229" t="s">
        <v>69</v>
      </c>
      <c r="AU1855" s="229" t="s">
        <v>77</v>
      </c>
      <c r="AY1855" s="228" t="s">
        <v>322</v>
      </c>
      <c r="BK1855" s="230">
        <f>SUM(BK1856:BK1969)</f>
        <v>0</v>
      </c>
    </row>
    <row r="1856" spans="1:65" s="2" customFormat="1" ht="21.75" customHeight="1">
      <c r="A1856" s="40"/>
      <c r="B1856" s="41"/>
      <c r="C1856" s="233" t="s">
        <v>2578</v>
      </c>
      <c r="D1856" s="233" t="s">
        <v>324</v>
      </c>
      <c r="E1856" s="234" t="s">
        <v>2579</v>
      </c>
      <c r="F1856" s="235" t="s">
        <v>2580</v>
      </c>
      <c r="G1856" s="236" t="s">
        <v>128</v>
      </c>
      <c r="H1856" s="237">
        <v>166.83</v>
      </c>
      <c r="I1856" s="238"/>
      <c r="J1856" s="239">
        <f>ROUND(I1856*H1856,2)</f>
        <v>0</v>
      </c>
      <c r="K1856" s="235" t="s">
        <v>327</v>
      </c>
      <c r="L1856" s="46"/>
      <c r="M1856" s="240" t="s">
        <v>19</v>
      </c>
      <c r="N1856" s="241" t="s">
        <v>42</v>
      </c>
      <c r="O1856" s="86"/>
      <c r="P1856" s="242">
        <f>O1856*H1856</f>
        <v>0</v>
      </c>
      <c r="Q1856" s="242">
        <v>0.0029</v>
      </c>
      <c r="R1856" s="242">
        <f>Q1856*H1856</f>
        <v>0.483807</v>
      </c>
      <c r="S1856" s="242">
        <v>0</v>
      </c>
      <c r="T1856" s="243">
        <f>S1856*H1856</f>
        <v>0</v>
      </c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R1856" s="244" t="s">
        <v>418</v>
      </c>
      <c r="AT1856" s="244" t="s">
        <v>324</v>
      </c>
      <c r="AU1856" s="244" t="s">
        <v>83</v>
      </c>
      <c r="AY1856" s="19" t="s">
        <v>322</v>
      </c>
      <c r="BE1856" s="245">
        <f>IF(N1856="základní",J1856,0)</f>
        <v>0</v>
      </c>
      <c r="BF1856" s="245">
        <f>IF(N1856="snížená",J1856,0)</f>
        <v>0</v>
      </c>
      <c r="BG1856" s="245">
        <f>IF(N1856="zákl. přenesená",J1856,0)</f>
        <v>0</v>
      </c>
      <c r="BH1856" s="245">
        <f>IF(N1856="sníž. přenesená",J1856,0)</f>
        <v>0</v>
      </c>
      <c r="BI1856" s="245">
        <f>IF(N1856="nulová",J1856,0)</f>
        <v>0</v>
      </c>
      <c r="BJ1856" s="19" t="s">
        <v>83</v>
      </c>
      <c r="BK1856" s="245">
        <f>ROUND(I1856*H1856,2)</f>
        <v>0</v>
      </c>
      <c r="BL1856" s="19" t="s">
        <v>418</v>
      </c>
      <c r="BM1856" s="244" t="s">
        <v>2581</v>
      </c>
    </row>
    <row r="1857" spans="1:47" s="2" customFormat="1" ht="12">
      <c r="A1857" s="40"/>
      <c r="B1857" s="41"/>
      <c r="C1857" s="42"/>
      <c r="D1857" s="246" t="s">
        <v>330</v>
      </c>
      <c r="E1857" s="42"/>
      <c r="F1857" s="247" t="s">
        <v>2582</v>
      </c>
      <c r="G1857" s="42"/>
      <c r="H1857" s="42"/>
      <c r="I1857" s="150"/>
      <c r="J1857" s="42"/>
      <c r="K1857" s="42"/>
      <c r="L1857" s="46"/>
      <c r="M1857" s="248"/>
      <c r="N1857" s="249"/>
      <c r="O1857" s="86"/>
      <c r="P1857" s="86"/>
      <c r="Q1857" s="86"/>
      <c r="R1857" s="86"/>
      <c r="S1857" s="86"/>
      <c r="T1857" s="87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T1857" s="19" t="s">
        <v>330</v>
      </c>
      <c r="AU1857" s="19" t="s">
        <v>83</v>
      </c>
    </row>
    <row r="1858" spans="1:65" s="2" customFormat="1" ht="21.75" customHeight="1">
      <c r="A1858" s="40"/>
      <c r="B1858" s="41"/>
      <c r="C1858" s="272" t="s">
        <v>2583</v>
      </c>
      <c r="D1858" s="272" t="s">
        <v>366</v>
      </c>
      <c r="E1858" s="273" t="s">
        <v>2584</v>
      </c>
      <c r="F1858" s="274" t="s">
        <v>2585</v>
      </c>
      <c r="G1858" s="275" t="s">
        <v>128</v>
      </c>
      <c r="H1858" s="276">
        <v>186.85</v>
      </c>
      <c r="I1858" s="277"/>
      <c r="J1858" s="278">
        <f>ROUND(I1858*H1858,2)</f>
        <v>0</v>
      </c>
      <c r="K1858" s="274" t="s">
        <v>327</v>
      </c>
      <c r="L1858" s="279"/>
      <c r="M1858" s="280" t="s">
        <v>19</v>
      </c>
      <c r="N1858" s="281" t="s">
        <v>42</v>
      </c>
      <c r="O1858" s="86"/>
      <c r="P1858" s="242">
        <f>O1858*H1858</f>
        <v>0</v>
      </c>
      <c r="Q1858" s="242">
        <v>0.0138</v>
      </c>
      <c r="R1858" s="242">
        <f>Q1858*H1858</f>
        <v>2.5785299999999998</v>
      </c>
      <c r="S1858" s="242">
        <v>0</v>
      </c>
      <c r="T1858" s="243">
        <f>S1858*H1858</f>
        <v>0</v>
      </c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R1858" s="244" t="s">
        <v>557</v>
      </c>
      <c r="AT1858" s="244" t="s">
        <v>366</v>
      </c>
      <c r="AU1858" s="244" t="s">
        <v>83</v>
      </c>
      <c r="AY1858" s="19" t="s">
        <v>322</v>
      </c>
      <c r="BE1858" s="245">
        <f>IF(N1858="základní",J1858,0)</f>
        <v>0</v>
      </c>
      <c r="BF1858" s="245">
        <f>IF(N1858="snížená",J1858,0)</f>
        <v>0</v>
      </c>
      <c r="BG1858" s="245">
        <f>IF(N1858="zákl. přenesená",J1858,0)</f>
        <v>0</v>
      </c>
      <c r="BH1858" s="245">
        <f>IF(N1858="sníž. přenesená",J1858,0)</f>
        <v>0</v>
      </c>
      <c r="BI1858" s="245">
        <f>IF(N1858="nulová",J1858,0)</f>
        <v>0</v>
      </c>
      <c r="BJ1858" s="19" t="s">
        <v>83</v>
      </c>
      <c r="BK1858" s="245">
        <f>ROUND(I1858*H1858,2)</f>
        <v>0</v>
      </c>
      <c r="BL1858" s="19" t="s">
        <v>418</v>
      </c>
      <c r="BM1858" s="244" t="s">
        <v>2586</v>
      </c>
    </row>
    <row r="1859" spans="1:47" s="2" customFormat="1" ht="12">
      <c r="A1859" s="40"/>
      <c r="B1859" s="41"/>
      <c r="C1859" s="42"/>
      <c r="D1859" s="246" t="s">
        <v>330</v>
      </c>
      <c r="E1859" s="42"/>
      <c r="F1859" s="247" t="s">
        <v>2585</v>
      </c>
      <c r="G1859" s="42"/>
      <c r="H1859" s="42"/>
      <c r="I1859" s="150"/>
      <c r="J1859" s="42"/>
      <c r="K1859" s="42"/>
      <c r="L1859" s="46"/>
      <c r="M1859" s="248"/>
      <c r="N1859" s="249"/>
      <c r="O1859" s="86"/>
      <c r="P1859" s="86"/>
      <c r="Q1859" s="86"/>
      <c r="R1859" s="86"/>
      <c r="S1859" s="86"/>
      <c r="T1859" s="87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T1859" s="19" t="s">
        <v>330</v>
      </c>
      <c r="AU1859" s="19" t="s">
        <v>83</v>
      </c>
    </row>
    <row r="1860" spans="1:51" s="15" customFormat="1" ht="12">
      <c r="A1860" s="15"/>
      <c r="B1860" s="283"/>
      <c r="C1860" s="284"/>
      <c r="D1860" s="246" t="s">
        <v>332</v>
      </c>
      <c r="E1860" s="285" t="s">
        <v>19</v>
      </c>
      <c r="F1860" s="286" t="s">
        <v>433</v>
      </c>
      <c r="G1860" s="284"/>
      <c r="H1860" s="285" t="s">
        <v>19</v>
      </c>
      <c r="I1860" s="287"/>
      <c r="J1860" s="284"/>
      <c r="K1860" s="284"/>
      <c r="L1860" s="288"/>
      <c r="M1860" s="289"/>
      <c r="N1860" s="290"/>
      <c r="O1860" s="290"/>
      <c r="P1860" s="290"/>
      <c r="Q1860" s="290"/>
      <c r="R1860" s="290"/>
      <c r="S1860" s="290"/>
      <c r="T1860" s="291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T1860" s="292" t="s">
        <v>332</v>
      </c>
      <c r="AU1860" s="292" t="s">
        <v>83</v>
      </c>
      <c r="AV1860" s="15" t="s">
        <v>77</v>
      </c>
      <c r="AW1860" s="15" t="s">
        <v>32</v>
      </c>
      <c r="AX1860" s="15" t="s">
        <v>70</v>
      </c>
      <c r="AY1860" s="292" t="s">
        <v>322</v>
      </c>
    </row>
    <row r="1861" spans="1:51" s="13" customFormat="1" ht="12">
      <c r="A1861" s="13"/>
      <c r="B1861" s="250"/>
      <c r="C1861" s="251"/>
      <c r="D1861" s="246" t="s">
        <v>332</v>
      </c>
      <c r="E1861" s="252" t="s">
        <v>19</v>
      </c>
      <c r="F1861" s="253" t="s">
        <v>2587</v>
      </c>
      <c r="G1861" s="251"/>
      <c r="H1861" s="254">
        <v>6.9</v>
      </c>
      <c r="I1861" s="255"/>
      <c r="J1861" s="251"/>
      <c r="K1861" s="251"/>
      <c r="L1861" s="256"/>
      <c r="M1861" s="257"/>
      <c r="N1861" s="258"/>
      <c r="O1861" s="258"/>
      <c r="P1861" s="258"/>
      <c r="Q1861" s="258"/>
      <c r="R1861" s="258"/>
      <c r="S1861" s="258"/>
      <c r="T1861" s="259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60" t="s">
        <v>332</v>
      </c>
      <c r="AU1861" s="260" t="s">
        <v>83</v>
      </c>
      <c r="AV1861" s="13" t="s">
        <v>83</v>
      </c>
      <c r="AW1861" s="13" t="s">
        <v>32</v>
      </c>
      <c r="AX1861" s="13" t="s">
        <v>70</v>
      </c>
      <c r="AY1861" s="260" t="s">
        <v>322</v>
      </c>
    </row>
    <row r="1862" spans="1:51" s="13" customFormat="1" ht="12">
      <c r="A1862" s="13"/>
      <c r="B1862" s="250"/>
      <c r="C1862" s="251"/>
      <c r="D1862" s="246" t="s">
        <v>332</v>
      </c>
      <c r="E1862" s="252" t="s">
        <v>19</v>
      </c>
      <c r="F1862" s="253" t="s">
        <v>2588</v>
      </c>
      <c r="G1862" s="251"/>
      <c r="H1862" s="254">
        <v>18.04</v>
      </c>
      <c r="I1862" s="255"/>
      <c r="J1862" s="251"/>
      <c r="K1862" s="251"/>
      <c r="L1862" s="256"/>
      <c r="M1862" s="257"/>
      <c r="N1862" s="258"/>
      <c r="O1862" s="258"/>
      <c r="P1862" s="258"/>
      <c r="Q1862" s="258"/>
      <c r="R1862" s="258"/>
      <c r="S1862" s="258"/>
      <c r="T1862" s="259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60" t="s">
        <v>332</v>
      </c>
      <c r="AU1862" s="260" t="s">
        <v>83</v>
      </c>
      <c r="AV1862" s="13" t="s">
        <v>83</v>
      </c>
      <c r="AW1862" s="13" t="s">
        <v>32</v>
      </c>
      <c r="AX1862" s="13" t="s">
        <v>70</v>
      </c>
      <c r="AY1862" s="260" t="s">
        <v>322</v>
      </c>
    </row>
    <row r="1863" spans="1:51" s="13" customFormat="1" ht="12">
      <c r="A1863" s="13"/>
      <c r="B1863" s="250"/>
      <c r="C1863" s="251"/>
      <c r="D1863" s="246" t="s">
        <v>332</v>
      </c>
      <c r="E1863" s="252" t="s">
        <v>19</v>
      </c>
      <c r="F1863" s="253" t="s">
        <v>2589</v>
      </c>
      <c r="G1863" s="251"/>
      <c r="H1863" s="254">
        <v>17.08</v>
      </c>
      <c r="I1863" s="255"/>
      <c r="J1863" s="251"/>
      <c r="K1863" s="251"/>
      <c r="L1863" s="256"/>
      <c r="M1863" s="257"/>
      <c r="N1863" s="258"/>
      <c r="O1863" s="258"/>
      <c r="P1863" s="258"/>
      <c r="Q1863" s="258"/>
      <c r="R1863" s="258"/>
      <c r="S1863" s="258"/>
      <c r="T1863" s="259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60" t="s">
        <v>332</v>
      </c>
      <c r="AU1863" s="260" t="s">
        <v>83</v>
      </c>
      <c r="AV1863" s="13" t="s">
        <v>83</v>
      </c>
      <c r="AW1863" s="13" t="s">
        <v>32</v>
      </c>
      <c r="AX1863" s="13" t="s">
        <v>70</v>
      </c>
      <c r="AY1863" s="260" t="s">
        <v>322</v>
      </c>
    </row>
    <row r="1864" spans="1:51" s="13" customFormat="1" ht="12">
      <c r="A1864" s="13"/>
      <c r="B1864" s="250"/>
      <c r="C1864" s="251"/>
      <c r="D1864" s="246" t="s">
        <v>332</v>
      </c>
      <c r="E1864" s="252" t="s">
        <v>19</v>
      </c>
      <c r="F1864" s="253" t="s">
        <v>2590</v>
      </c>
      <c r="G1864" s="251"/>
      <c r="H1864" s="254">
        <v>16.6</v>
      </c>
      <c r="I1864" s="255"/>
      <c r="J1864" s="251"/>
      <c r="K1864" s="251"/>
      <c r="L1864" s="256"/>
      <c r="M1864" s="257"/>
      <c r="N1864" s="258"/>
      <c r="O1864" s="258"/>
      <c r="P1864" s="258"/>
      <c r="Q1864" s="258"/>
      <c r="R1864" s="258"/>
      <c r="S1864" s="258"/>
      <c r="T1864" s="259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60" t="s">
        <v>332</v>
      </c>
      <c r="AU1864" s="260" t="s">
        <v>83</v>
      </c>
      <c r="AV1864" s="13" t="s">
        <v>83</v>
      </c>
      <c r="AW1864" s="13" t="s">
        <v>32</v>
      </c>
      <c r="AX1864" s="13" t="s">
        <v>70</v>
      </c>
      <c r="AY1864" s="260" t="s">
        <v>322</v>
      </c>
    </row>
    <row r="1865" spans="1:51" s="16" customFormat="1" ht="12">
      <c r="A1865" s="16"/>
      <c r="B1865" s="293"/>
      <c r="C1865" s="294"/>
      <c r="D1865" s="246" t="s">
        <v>332</v>
      </c>
      <c r="E1865" s="295" t="s">
        <v>19</v>
      </c>
      <c r="F1865" s="296" t="s">
        <v>439</v>
      </c>
      <c r="G1865" s="294"/>
      <c r="H1865" s="297">
        <v>58.62</v>
      </c>
      <c r="I1865" s="298"/>
      <c r="J1865" s="294"/>
      <c r="K1865" s="294"/>
      <c r="L1865" s="299"/>
      <c r="M1865" s="300"/>
      <c r="N1865" s="301"/>
      <c r="O1865" s="301"/>
      <c r="P1865" s="301"/>
      <c r="Q1865" s="301"/>
      <c r="R1865" s="301"/>
      <c r="S1865" s="301"/>
      <c r="T1865" s="302"/>
      <c r="U1865" s="16"/>
      <c r="V1865" s="16"/>
      <c r="W1865" s="16"/>
      <c r="X1865" s="16"/>
      <c r="Y1865" s="16"/>
      <c r="Z1865" s="16"/>
      <c r="AA1865" s="16"/>
      <c r="AB1865" s="16"/>
      <c r="AC1865" s="16"/>
      <c r="AD1865" s="16"/>
      <c r="AE1865" s="16"/>
      <c r="AT1865" s="303" t="s">
        <v>332</v>
      </c>
      <c r="AU1865" s="303" t="s">
        <v>83</v>
      </c>
      <c r="AV1865" s="16" t="s">
        <v>93</v>
      </c>
      <c r="AW1865" s="16" t="s">
        <v>32</v>
      </c>
      <c r="AX1865" s="16" t="s">
        <v>70</v>
      </c>
      <c r="AY1865" s="303" t="s">
        <v>322</v>
      </c>
    </row>
    <row r="1866" spans="1:51" s="15" customFormat="1" ht="12">
      <c r="A1866" s="15"/>
      <c r="B1866" s="283"/>
      <c r="C1866" s="284"/>
      <c r="D1866" s="246" t="s">
        <v>332</v>
      </c>
      <c r="E1866" s="285" t="s">
        <v>19</v>
      </c>
      <c r="F1866" s="286" t="s">
        <v>440</v>
      </c>
      <c r="G1866" s="284"/>
      <c r="H1866" s="285" t="s">
        <v>19</v>
      </c>
      <c r="I1866" s="287"/>
      <c r="J1866" s="284"/>
      <c r="K1866" s="284"/>
      <c r="L1866" s="288"/>
      <c r="M1866" s="289"/>
      <c r="N1866" s="290"/>
      <c r="O1866" s="290"/>
      <c r="P1866" s="290"/>
      <c r="Q1866" s="290"/>
      <c r="R1866" s="290"/>
      <c r="S1866" s="290"/>
      <c r="T1866" s="291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T1866" s="292" t="s">
        <v>332</v>
      </c>
      <c r="AU1866" s="292" t="s">
        <v>83</v>
      </c>
      <c r="AV1866" s="15" t="s">
        <v>77</v>
      </c>
      <c r="AW1866" s="15" t="s">
        <v>32</v>
      </c>
      <c r="AX1866" s="15" t="s">
        <v>70</v>
      </c>
      <c r="AY1866" s="292" t="s">
        <v>322</v>
      </c>
    </row>
    <row r="1867" spans="1:51" s="13" customFormat="1" ht="12">
      <c r="A1867" s="13"/>
      <c r="B1867" s="250"/>
      <c r="C1867" s="251"/>
      <c r="D1867" s="246" t="s">
        <v>332</v>
      </c>
      <c r="E1867" s="252" t="s">
        <v>19</v>
      </c>
      <c r="F1867" s="253" t="s">
        <v>2591</v>
      </c>
      <c r="G1867" s="251"/>
      <c r="H1867" s="254">
        <v>17.56</v>
      </c>
      <c r="I1867" s="255"/>
      <c r="J1867" s="251"/>
      <c r="K1867" s="251"/>
      <c r="L1867" s="256"/>
      <c r="M1867" s="257"/>
      <c r="N1867" s="258"/>
      <c r="O1867" s="258"/>
      <c r="P1867" s="258"/>
      <c r="Q1867" s="258"/>
      <c r="R1867" s="258"/>
      <c r="S1867" s="258"/>
      <c r="T1867" s="259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T1867" s="260" t="s">
        <v>332</v>
      </c>
      <c r="AU1867" s="260" t="s">
        <v>83</v>
      </c>
      <c r="AV1867" s="13" t="s">
        <v>83</v>
      </c>
      <c r="AW1867" s="13" t="s">
        <v>32</v>
      </c>
      <c r="AX1867" s="13" t="s">
        <v>70</v>
      </c>
      <c r="AY1867" s="260" t="s">
        <v>322</v>
      </c>
    </row>
    <row r="1868" spans="1:51" s="13" customFormat="1" ht="12">
      <c r="A1868" s="13"/>
      <c r="B1868" s="250"/>
      <c r="C1868" s="251"/>
      <c r="D1868" s="246" t="s">
        <v>332</v>
      </c>
      <c r="E1868" s="252" t="s">
        <v>19</v>
      </c>
      <c r="F1868" s="253" t="s">
        <v>2592</v>
      </c>
      <c r="G1868" s="251"/>
      <c r="H1868" s="254">
        <v>16.84</v>
      </c>
      <c r="I1868" s="255"/>
      <c r="J1868" s="251"/>
      <c r="K1868" s="251"/>
      <c r="L1868" s="256"/>
      <c r="M1868" s="257"/>
      <c r="N1868" s="258"/>
      <c r="O1868" s="258"/>
      <c r="P1868" s="258"/>
      <c r="Q1868" s="258"/>
      <c r="R1868" s="258"/>
      <c r="S1868" s="258"/>
      <c r="T1868" s="259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60" t="s">
        <v>332</v>
      </c>
      <c r="AU1868" s="260" t="s">
        <v>83</v>
      </c>
      <c r="AV1868" s="13" t="s">
        <v>83</v>
      </c>
      <c r="AW1868" s="13" t="s">
        <v>32</v>
      </c>
      <c r="AX1868" s="13" t="s">
        <v>70</v>
      </c>
      <c r="AY1868" s="260" t="s">
        <v>322</v>
      </c>
    </row>
    <row r="1869" spans="1:51" s="13" customFormat="1" ht="12">
      <c r="A1869" s="13"/>
      <c r="B1869" s="250"/>
      <c r="C1869" s="251"/>
      <c r="D1869" s="246" t="s">
        <v>332</v>
      </c>
      <c r="E1869" s="252" t="s">
        <v>19</v>
      </c>
      <c r="F1869" s="253" t="s">
        <v>2593</v>
      </c>
      <c r="G1869" s="251"/>
      <c r="H1869" s="254">
        <v>17.53</v>
      </c>
      <c r="I1869" s="255"/>
      <c r="J1869" s="251"/>
      <c r="K1869" s="251"/>
      <c r="L1869" s="256"/>
      <c r="M1869" s="257"/>
      <c r="N1869" s="258"/>
      <c r="O1869" s="258"/>
      <c r="P1869" s="258"/>
      <c r="Q1869" s="258"/>
      <c r="R1869" s="258"/>
      <c r="S1869" s="258"/>
      <c r="T1869" s="259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60" t="s">
        <v>332</v>
      </c>
      <c r="AU1869" s="260" t="s">
        <v>83</v>
      </c>
      <c r="AV1869" s="13" t="s">
        <v>83</v>
      </c>
      <c r="AW1869" s="13" t="s">
        <v>32</v>
      </c>
      <c r="AX1869" s="13" t="s">
        <v>70</v>
      </c>
      <c r="AY1869" s="260" t="s">
        <v>322</v>
      </c>
    </row>
    <row r="1870" spans="1:51" s="16" customFormat="1" ht="12">
      <c r="A1870" s="16"/>
      <c r="B1870" s="293"/>
      <c r="C1870" s="294"/>
      <c r="D1870" s="246" t="s">
        <v>332</v>
      </c>
      <c r="E1870" s="295" t="s">
        <v>19</v>
      </c>
      <c r="F1870" s="296" t="s">
        <v>446</v>
      </c>
      <c r="G1870" s="294"/>
      <c r="H1870" s="297">
        <v>51.93</v>
      </c>
      <c r="I1870" s="298"/>
      <c r="J1870" s="294"/>
      <c r="K1870" s="294"/>
      <c r="L1870" s="299"/>
      <c r="M1870" s="300"/>
      <c r="N1870" s="301"/>
      <c r="O1870" s="301"/>
      <c r="P1870" s="301"/>
      <c r="Q1870" s="301"/>
      <c r="R1870" s="301"/>
      <c r="S1870" s="301"/>
      <c r="T1870" s="302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T1870" s="303" t="s">
        <v>332</v>
      </c>
      <c r="AU1870" s="303" t="s">
        <v>83</v>
      </c>
      <c r="AV1870" s="16" t="s">
        <v>93</v>
      </c>
      <c r="AW1870" s="16" t="s">
        <v>32</v>
      </c>
      <c r="AX1870" s="16" t="s">
        <v>70</v>
      </c>
      <c r="AY1870" s="303" t="s">
        <v>322</v>
      </c>
    </row>
    <row r="1871" spans="1:51" s="15" customFormat="1" ht="12">
      <c r="A1871" s="15"/>
      <c r="B1871" s="283"/>
      <c r="C1871" s="284"/>
      <c r="D1871" s="246" t="s">
        <v>332</v>
      </c>
      <c r="E1871" s="285" t="s">
        <v>19</v>
      </c>
      <c r="F1871" s="286" t="s">
        <v>1498</v>
      </c>
      <c r="G1871" s="284"/>
      <c r="H1871" s="285" t="s">
        <v>19</v>
      </c>
      <c r="I1871" s="287"/>
      <c r="J1871" s="284"/>
      <c r="K1871" s="284"/>
      <c r="L1871" s="288"/>
      <c r="M1871" s="289"/>
      <c r="N1871" s="290"/>
      <c r="O1871" s="290"/>
      <c r="P1871" s="290"/>
      <c r="Q1871" s="290"/>
      <c r="R1871" s="290"/>
      <c r="S1871" s="290"/>
      <c r="T1871" s="291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T1871" s="292" t="s">
        <v>332</v>
      </c>
      <c r="AU1871" s="292" t="s">
        <v>83</v>
      </c>
      <c r="AV1871" s="15" t="s">
        <v>77</v>
      </c>
      <c r="AW1871" s="15" t="s">
        <v>32</v>
      </c>
      <c r="AX1871" s="15" t="s">
        <v>70</v>
      </c>
      <c r="AY1871" s="292" t="s">
        <v>322</v>
      </c>
    </row>
    <row r="1872" spans="1:51" s="13" customFormat="1" ht="12">
      <c r="A1872" s="13"/>
      <c r="B1872" s="250"/>
      <c r="C1872" s="251"/>
      <c r="D1872" s="246" t="s">
        <v>332</v>
      </c>
      <c r="E1872" s="252" t="s">
        <v>19</v>
      </c>
      <c r="F1872" s="253" t="s">
        <v>2594</v>
      </c>
      <c r="G1872" s="251"/>
      <c r="H1872" s="254">
        <v>19.72</v>
      </c>
      <c r="I1872" s="255"/>
      <c r="J1872" s="251"/>
      <c r="K1872" s="251"/>
      <c r="L1872" s="256"/>
      <c r="M1872" s="257"/>
      <c r="N1872" s="258"/>
      <c r="O1872" s="258"/>
      <c r="P1872" s="258"/>
      <c r="Q1872" s="258"/>
      <c r="R1872" s="258"/>
      <c r="S1872" s="258"/>
      <c r="T1872" s="259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60" t="s">
        <v>332</v>
      </c>
      <c r="AU1872" s="260" t="s">
        <v>83</v>
      </c>
      <c r="AV1872" s="13" t="s">
        <v>83</v>
      </c>
      <c r="AW1872" s="13" t="s">
        <v>32</v>
      </c>
      <c r="AX1872" s="13" t="s">
        <v>70</v>
      </c>
      <c r="AY1872" s="260" t="s">
        <v>322</v>
      </c>
    </row>
    <row r="1873" spans="1:51" s="13" customFormat="1" ht="12">
      <c r="A1873" s="13"/>
      <c r="B1873" s="250"/>
      <c r="C1873" s="251"/>
      <c r="D1873" s="246" t="s">
        <v>332</v>
      </c>
      <c r="E1873" s="252" t="s">
        <v>19</v>
      </c>
      <c r="F1873" s="253" t="s">
        <v>2595</v>
      </c>
      <c r="G1873" s="251"/>
      <c r="H1873" s="254">
        <v>18.28</v>
      </c>
      <c r="I1873" s="255"/>
      <c r="J1873" s="251"/>
      <c r="K1873" s="251"/>
      <c r="L1873" s="256"/>
      <c r="M1873" s="257"/>
      <c r="N1873" s="258"/>
      <c r="O1873" s="258"/>
      <c r="P1873" s="258"/>
      <c r="Q1873" s="258"/>
      <c r="R1873" s="258"/>
      <c r="S1873" s="258"/>
      <c r="T1873" s="259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60" t="s">
        <v>332</v>
      </c>
      <c r="AU1873" s="260" t="s">
        <v>83</v>
      </c>
      <c r="AV1873" s="13" t="s">
        <v>83</v>
      </c>
      <c r="AW1873" s="13" t="s">
        <v>32</v>
      </c>
      <c r="AX1873" s="13" t="s">
        <v>70</v>
      </c>
      <c r="AY1873" s="260" t="s">
        <v>322</v>
      </c>
    </row>
    <row r="1874" spans="1:51" s="13" customFormat="1" ht="12">
      <c r="A1874" s="13"/>
      <c r="B1874" s="250"/>
      <c r="C1874" s="251"/>
      <c r="D1874" s="246" t="s">
        <v>332</v>
      </c>
      <c r="E1874" s="252" t="s">
        <v>19</v>
      </c>
      <c r="F1874" s="253" t="s">
        <v>2596</v>
      </c>
      <c r="G1874" s="251"/>
      <c r="H1874" s="254">
        <v>18.28</v>
      </c>
      <c r="I1874" s="255"/>
      <c r="J1874" s="251"/>
      <c r="K1874" s="251"/>
      <c r="L1874" s="256"/>
      <c r="M1874" s="257"/>
      <c r="N1874" s="258"/>
      <c r="O1874" s="258"/>
      <c r="P1874" s="258"/>
      <c r="Q1874" s="258"/>
      <c r="R1874" s="258"/>
      <c r="S1874" s="258"/>
      <c r="T1874" s="259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60" t="s">
        <v>332</v>
      </c>
      <c r="AU1874" s="260" t="s">
        <v>83</v>
      </c>
      <c r="AV1874" s="13" t="s">
        <v>83</v>
      </c>
      <c r="AW1874" s="13" t="s">
        <v>32</v>
      </c>
      <c r="AX1874" s="13" t="s">
        <v>70</v>
      </c>
      <c r="AY1874" s="260" t="s">
        <v>322</v>
      </c>
    </row>
    <row r="1875" spans="1:51" s="16" customFormat="1" ht="12">
      <c r="A1875" s="16"/>
      <c r="B1875" s="293"/>
      <c r="C1875" s="294"/>
      <c r="D1875" s="246" t="s">
        <v>332</v>
      </c>
      <c r="E1875" s="295" t="s">
        <v>19</v>
      </c>
      <c r="F1875" s="296" t="s">
        <v>480</v>
      </c>
      <c r="G1875" s="294"/>
      <c r="H1875" s="297">
        <v>56.28</v>
      </c>
      <c r="I1875" s="298"/>
      <c r="J1875" s="294"/>
      <c r="K1875" s="294"/>
      <c r="L1875" s="299"/>
      <c r="M1875" s="300"/>
      <c r="N1875" s="301"/>
      <c r="O1875" s="301"/>
      <c r="P1875" s="301"/>
      <c r="Q1875" s="301"/>
      <c r="R1875" s="301"/>
      <c r="S1875" s="301"/>
      <c r="T1875" s="302"/>
      <c r="U1875" s="16"/>
      <c r="V1875" s="16"/>
      <c r="W1875" s="16"/>
      <c r="X1875" s="16"/>
      <c r="Y1875" s="16"/>
      <c r="Z1875" s="16"/>
      <c r="AA1875" s="16"/>
      <c r="AB1875" s="16"/>
      <c r="AC1875" s="16"/>
      <c r="AD1875" s="16"/>
      <c r="AE1875" s="16"/>
      <c r="AT1875" s="303" t="s">
        <v>332</v>
      </c>
      <c r="AU1875" s="303" t="s">
        <v>83</v>
      </c>
      <c r="AV1875" s="16" t="s">
        <v>93</v>
      </c>
      <c r="AW1875" s="16" t="s">
        <v>32</v>
      </c>
      <c r="AX1875" s="16" t="s">
        <v>70</v>
      </c>
      <c r="AY1875" s="303" t="s">
        <v>322</v>
      </c>
    </row>
    <row r="1876" spans="1:51" s="14" customFormat="1" ht="12">
      <c r="A1876" s="14"/>
      <c r="B1876" s="261"/>
      <c r="C1876" s="262"/>
      <c r="D1876" s="246" t="s">
        <v>332</v>
      </c>
      <c r="E1876" s="263" t="s">
        <v>179</v>
      </c>
      <c r="F1876" s="264" t="s">
        <v>336</v>
      </c>
      <c r="G1876" s="262"/>
      <c r="H1876" s="265">
        <v>166.83</v>
      </c>
      <c r="I1876" s="266"/>
      <c r="J1876" s="262"/>
      <c r="K1876" s="262"/>
      <c r="L1876" s="267"/>
      <c r="M1876" s="268"/>
      <c r="N1876" s="269"/>
      <c r="O1876" s="269"/>
      <c r="P1876" s="269"/>
      <c r="Q1876" s="269"/>
      <c r="R1876" s="269"/>
      <c r="S1876" s="269"/>
      <c r="T1876" s="270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T1876" s="271" t="s">
        <v>332</v>
      </c>
      <c r="AU1876" s="271" t="s">
        <v>83</v>
      </c>
      <c r="AV1876" s="14" t="s">
        <v>328</v>
      </c>
      <c r="AW1876" s="14" t="s">
        <v>32</v>
      </c>
      <c r="AX1876" s="14" t="s">
        <v>70</v>
      </c>
      <c r="AY1876" s="271" t="s">
        <v>322</v>
      </c>
    </row>
    <row r="1877" spans="1:51" s="13" customFormat="1" ht="12">
      <c r="A1877" s="13"/>
      <c r="B1877" s="250"/>
      <c r="C1877" s="251"/>
      <c r="D1877" s="246" t="s">
        <v>332</v>
      </c>
      <c r="E1877" s="252" t="s">
        <v>19</v>
      </c>
      <c r="F1877" s="253" t="s">
        <v>2597</v>
      </c>
      <c r="G1877" s="251"/>
      <c r="H1877" s="254">
        <v>186.85</v>
      </c>
      <c r="I1877" s="255"/>
      <c r="J1877" s="251"/>
      <c r="K1877" s="251"/>
      <c r="L1877" s="256"/>
      <c r="M1877" s="257"/>
      <c r="N1877" s="258"/>
      <c r="O1877" s="258"/>
      <c r="P1877" s="258"/>
      <c r="Q1877" s="258"/>
      <c r="R1877" s="258"/>
      <c r="S1877" s="258"/>
      <c r="T1877" s="259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60" t="s">
        <v>332</v>
      </c>
      <c r="AU1877" s="260" t="s">
        <v>83</v>
      </c>
      <c r="AV1877" s="13" t="s">
        <v>83</v>
      </c>
      <c r="AW1877" s="13" t="s">
        <v>32</v>
      </c>
      <c r="AX1877" s="13" t="s">
        <v>77</v>
      </c>
      <c r="AY1877" s="260" t="s">
        <v>322</v>
      </c>
    </row>
    <row r="1878" spans="1:65" s="2" customFormat="1" ht="21.75" customHeight="1">
      <c r="A1878" s="40"/>
      <c r="B1878" s="41"/>
      <c r="C1878" s="233" t="s">
        <v>2598</v>
      </c>
      <c r="D1878" s="233" t="s">
        <v>324</v>
      </c>
      <c r="E1878" s="234" t="s">
        <v>2599</v>
      </c>
      <c r="F1878" s="235" t="s">
        <v>2600</v>
      </c>
      <c r="G1878" s="236" t="s">
        <v>128</v>
      </c>
      <c r="H1878" s="237">
        <v>6.9</v>
      </c>
      <c r="I1878" s="238"/>
      <c r="J1878" s="239">
        <f>ROUND(I1878*H1878,2)</f>
        <v>0</v>
      </c>
      <c r="K1878" s="235" t="s">
        <v>327</v>
      </c>
      <c r="L1878" s="46"/>
      <c r="M1878" s="240" t="s">
        <v>19</v>
      </c>
      <c r="N1878" s="241" t="s">
        <v>42</v>
      </c>
      <c r="O1878" s="86"/>
      <c r="P1878" s="242">
        <f>O1878*H1878</f>
        <v>0</v>
      </c>
      <c r="Q1878" s="242">
        <v>0</v>
      </c>
      <c r="R1878" s="242">
        <f>Q1878*H1878</f>
        <v>0</v>
      </c>
      <c r="S1878" s="242">
        <v>0</v>
      </c>
      <c r="T1878" s="243">
        <f>S1878*H1878</f>
        <v>0</v>
      </c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R1878" s="244" t="s">
        <v>418</v>
      </c>
      <c r="AT1878" s="244" t="s">
        <v>324</v>
      </c>
      <c r="AU1878" s="244" t="s">
        <v>83</v>
      </c>
      <c r="AY1878" s="19" t="s">
        <v>322</v>
      </c>
      <c r="BE1878" s="245">
        <f>IF(N1878="základní",J1878,0)</f>
        <v>0</v>
      </c>
      <c r="BF1878" s="245">
        <f>IF(N1878="snížená",J1878,0)</f>
        <v>0</v>
      </c>
      <c r="BG1878" s="245">
        <f>IF(N1878="zákl. přenesená",J1878,0)</f>
        <v>0</v>
      </c>
      <c r="BH1878" s="245">
        <f>IF(N1878="sníž. přenesená",J1878,0)</f>
        <v>0</v>
      </c>
      <c r="BI1878" s="245">
        <f>IF(N1878="nulová",J1878,0)</f>
        <v>0</v>
      </c>
      <c r="BJ1878" s="19" t="s">
        <v>83</v>
      </c>
      <c r="BK1878" s="245">
        <f>ROUND(I1878*H1878,2)</f>
        <v>0</v>
      </c>
      <c r="BL1878" s="19" t="s">
        <v>418</v>
      </c>
      <c r="BM1878" s="244" t="s">
        <v>2601</v>
      </c>
    </row>
    <row r="1879" spans="1:47" s="2" customFormat="1" ht="12">
      <c r="A1879" s="40"/>
      <c r="B1879" s="41"/>
      <c r="C1879" s="42"/>
      <c r="D1879" s="246" t="s">
        <v>330</v>
      </c>
      <c r="E1879" s="42"/>
      <c r="F1879" s="247" t="s">
        <v>2602</v>
      </c>
      <c r="G1879" s="42"/>
      <c r="H1879" s="42"/>
      <c r="I1879" s="150"/>
      <c r="J1879" s="42"/>
      <c r="K1879" s="42"/>
      <c r="L1879" s="46"/>
      <c r="M1879" s="248"/>
      <c r="N1879" s="249"/>
      <c r="O1879" s="86"/>
      <c r="P1879" s="86"/>
      <c r="Q1879" s="86"/>
      <c r="R1879" s="86"/>
      <c r="S1879" s="86"/>
      <c r="T1879" s="87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T1879" s="19" t="s">
        <v>330</v>
      </c>
      <c r="AU1879" s="19" t="s">
        <v>83</v>
      </c>
    </row>
    <row r="1880" spans="1:51" s="15" customFormat="1" ht="12">
      <c r="A1880" s="15"/>
      <c r="B1880" s="283"/>
      <c r="C1880" s="284"/>
      <c r="D1880" s="246" t="s">
        <v>332</v>
      </c>
      <c r="E1880" s="285" t="s">
        <v>19</v>
      </c>
      <c r="F1880" s="286" t="s">
        <v>433</v>
      </c>
      <c r="G1880" s="284"/>
      <c r="H1880" s="285" t="s">
        <v>19</v>
      </c>
      <c r="I1880" s="287"/>
      <c r="J1880" s="284"/>
      <c r="K1880" s="284"/>
      <c r="L1880" s="288"/>
      <c r="M1880" s="289"/>
      <c r="N1880" s="290"/>
      <c r="O1880" s="290"/>
      <c r="P1880" s="290"/>
      <c r="Q1880" s="290"/>
      <c r="R1880" s="290"/>
      <c r="S1880" s="290"/>
      <c r="T1880" s="291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T1880" s="292" t="s">
        <v>332</v>
      </c>
      <c r="AU1880" s="292" t="s">
        <v>83</v>
      </c>
      <c r="AV1880" s="15" t="s">
        <v>77</v>
      </c>
      <c r="AW1880" s="15" t="s">
        <v>32</v>
      </c>
      <c r="AX1880" s="15" t="s">
        <v>70</v>
      </c>
      <c r="AY1880" s="292" t="s">
        <v>322</v>
      </c>
    </row>
    <row r="1881" spans="1:51" s="13" customFormat="1" ht="12">
      <c r="A1881" s="13"/>
      <c r="B1881" s="250"/>
      <c r="C1881" s="251"/>
      <c r="D1881" s="246" t="s">
        <v>332</v>
      </c>
      <c r="E1881" s="252" t="s">
        <v>19</v>
      </c>
      <c r="F1881" s="253" t="s">
        <v>2587</v>
      </c>
      <c r="G1881" s="251"/>
      <c r="H1881" s="254">
        <v>6.9</v>
      </c>
      <c r="I1881" s="255"/>
      <c r="J1881" s="251"/>
      <c r="K1881" s="251"/>
      <c r="L1881" s="256"/>
      <c r="M1881" s="257"/>
      <c r="N1881" s="258"/>
      <c r="O1881" s="258"/>
      <c r="P1881" s="258"/>
      <c r="Q1881" s="258"/>
      <c r="R1881" s="258"/>
      <c r="S1881" s="258"/>
      <c r="T1881" s="259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60" t="s">
        <v>332</v>
      </c>
      <c r="AU1881" s="260" t="s">
        <v>83</v>
      </c>
      <c r="AV1881" s="13" t="s">
        <v>83</v>
      </c>
      <c r="AW1881" s="13" t="s">
        <v>32</v>
      </c>
      <c r="AX1881" s="13" t="s">
        <v>70</v>
      </c>
      <c r="AY1881" s="260" t="s">
        <v>322</v>
      </c>
    </row>
    <row r="1882" spans="1:51" s="16" customFormat="1" ht="12">
      <c r="A1882" s="16"/>
      <c r="B1882" s="293"/>
      <c r="C1882" s="294"/>
      <c r="D1882" s="246" t="s">
        <v>332</v>
      </c>
      <c r="E1882" s="295" t="s">
        <v>19</v>
      </c>
      <c r="F1882" s="296" t="s">
        <v>439</v>
      </c>
      <c r="G1882" s="294"/>
      <c r="H1882" s="297">
        <v>6.9</v>
      </c>
      <c r="I1882" s="298"/>
      <c r="J1882" s="294"/>
      <c r="K1882" s="294"/>
      <c r="L1882" s="299"/>
      <c r="M1882" s="300"/>
      <c r="N1882" s="301"/>
      <c r="O1882" s="301"/>
      <c r="P1882" s="301"/>
      <c r="Q1882" s="301"/>
      <c r="R1882" s="301"/>
      <c r="S1882" s="301"/>
      <c r="T1882" s="302"/>
      <c r="U1882" s="16"/>
      <c r="V1882" s="16"/>
      <c r="W1882" s="16"/>
      <c r="X1882" s="16"/>
      <c r="Y1882" s="16"/>
      <c r="Z1882" s="16"/>
      <c r="AA1882" s="16"/>
      <c r="AB1882" s="16"/>
      <c r="AC1882" s="16"/>
      <c r="AD1882" s="16"/>
      <c r="AE1882" s="16"/>
      <c r="AT1882" s="303" t="s">
        <v>332</v>
      </c>
      <c r="AU1882" s="303" t="s">
        <v>83</v>
      </c>
      <c r="AV1882" s="16" t="s">
        <v>93</v>
      </c>
      <c r="AW1882" s="16" t="s">
        <v>32</v>
      </c>
      <c r="AX1882" s="16" t="s">
        <v>70</v>
      </c>
      <c r="AY1882" s="303" t="s">
        <v>322</v>
      </c>
    </row>
    <row r="1883" spans="1:51" s="14" customFormat="1" ht="12">
      <c r="A1883" s="14"/>
      <c r="B1883" s="261"/>
      <c r="C1883" s="262"/>
      <c r="D1883" s="246" t="s">
        <v>332</v>
      </c>
      <c r="E1883" s="263" t="s">
        <v>19</v>
      </c>
      <c r="F1883" s="264" t="s">
        <v>336</v>
      </c>
      <c r="G1883" s="262"/>
      <c r="H1883" s="265">
        <v>6.9</v>
      </c>
      <c r="I1883" s="266"/>
      <c r="J1883" s="262"/>
      <c r="K1883" s="262"/>
      <c r="L1883" s="267"/>
      <c r="M1883" s="268"/>
      <c r="N1883" s="269"/>
      <c r="O1883" s="269"/>
      <c r="P1883" s="269"/>
      <c r="Q1883" s="269"/>
      <c r="R1883" s="269"/>
      <c r="S1883" s="269"/>
      <c r="T1883" s="270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T1883" s="271" t="s">
        <v>332</v>
      </c>
      <c r="AU1883" s="271" t="s">
        <v>83</v>
      </c>
      <c r="AV1883" s="14" t="s">
        <v>328</v>
      </c>
      <c r="AW1883" s="14" t="s">
        <v>32</v>
      </c>
      <c r="AX1883" s="14" t="s">
        <v>77</v>
      </c>
      <c r="AY1883" s="271" t="s">
        <v>322</v>
      </c>
    </row>
    <row r="1884" spans="1:65" s="2" customFormat="1" ht="16.5" customHeight="1">
      <c r="A1884" s="40"/>
      <c r="B1884" s="41"/>
      <c r="C1884" s="233" t="s">
        <v>2603</v>
      </c>
      <c r="D1884" s="233" t="s">
        <v>324</v>
      </c>
      <c r="E1884" s="234" t="s">
        <v>2604</v>
      </c>
      <c r="F1884" s="235" t="s">
        <v>2605</v>
      </c>
      <c r="G1884" s="236" t="s">
        <v>135</v>
      </c>
      <c r="H1884" s="237">
        <v>2.1</v>
      </c>
      <c r="I1884" s="238"/>
      <c r="J1884" s="239">
        <f>ROUND(I1884*H1884,2)</f>
        <v>0</v>
      </c>
      <c r="K1884" s="235" t="s">
        <v>327</v>
      </c>
      <c r="L1884" s="46"/>
      <c r="M1884" s="240" t="s">
        <v>19</v>
      </c>
      <c r="N1884" s="241" t="s">
        <v>42</v>
      </c>
      <c r="O1884" s="86"/>
      <c r="P1884" s="242">
        <f>O1884*H1884</f>
        <v>0</v>
      </c>
      <c r="Q1884" s="242">
        <v>0.00031</v>
      </c>
      <c r="R1884" s="242">
        <f>Q1884*H1884</f>
        <v>0.000651</v>
      </c>
      <c r="S1884" s="242">
        <v>0</v>
      </c>
      <c r="T1884" s="243">
        <f>S1884*H1884</f>
        <v>0</v>
      </c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R1884" s="244" t="s">
        <v>418</v>
      </c>
      <c r="AT1884" s="244" t="s">
        <v>324</v>
      </c>
      <c r="AU1884" s="244" t="s">
        <v>83</v>
      </c>
      <c r="AY1884" s="19" t="s">
        <v>322</v>
      </c>
      <c r="BE1884" s="245">
        <f>IF(N1884="základní",J1884,0)</f>
        <v>0</v>
      </c>
      <c r="BF1884" s="245">
        <f>IF(N1884="snížená",J1884,0)</f>
        <v>0</v>
      </c>
      <c r="BG1884" s="245">
        <f>IF(N1884="zákl. přenesená",J1884,0)</f>
        <v>0</v>
      </c>
      <c r="BH1884" s="245">
        <f>IF(N1884="sníž. přenesená",J1884,0)</f>
        <v>0</v>
      </c>
      <c r="BI1884" s="245">
        <f>IF(N1884="nulová",J1884,0)</f>
        <v>0</v>
      </c>
      <c r="BJ1884" s="19" t="s">
        <v>83</v>
      </c>
      <c r="BK1884" s="245">
        <f>ROUND(I1884*H1884,2)</f>
        <v>0</v>
      </c>
      <c r="BL1884" s="19" t="s">
        <v>418</v>
      </c>
      <c r="BM1884" s="244" t="s">
        <v>2606</v>
      </c>
    </row>
    <row r="1885" spans="1:47" s="2" customFormat="1" ht="12">
      <c r="A1885" s="40"/>
      <c r="B1885" s="41"/>
      <c r="C1885" s="42"/>
      <c r="D1885" s="246" t="s">
        <v>330</v>
      </c>
      <c r="E1885" s="42"/>
      <c r="F1885" s="247" t="s">
        <v>2607</v>
      </c>
      <c r="G1885" s="42"/>
      <c r="H1885" s="42"/>
      <c r="I1885" s="150"/>
      <c r="J1885" s="42"/>
      <c r="K1885" s="42"/>
      <c r="L1885" s="46"/>
      <c r="M1885" s="248"/>
      <c r="N1885" s="249"/>
      <c r="O1885" s="86"/>
      <c r="P1885" s="86"/>
      <c r="Q1885" s="86"/>
      <c r="R1885" s="86"/>
      <c r="S1885" s="86"/>
      <c r="T1885" s="87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T1885" s="19" t="s">
        <v>330</v>
      </c>
      <c r="AU1885" s="19" t="s">
        <v>83</v>
      </c>
    </row>
    <row r="1886" spans="1:51" s="13" customFormat="1" ht="12">
      <c r="A1886" s="13"/>
      <c r="B1886" s="250"/>
      <c r="C1886" s="251"/>
      <c r="D1886" s="246" t="s">
        <v>332</v>
      </c>
      <c r="E1886" s="252" t="s">
        <v>19</v>
      </c>
      <c r="F1886" s="253" t="s">
        <v>2608</v>
      </c>
      <c r="G1886" s="251"/>
      <c r="H1886" s="254">
        <v>2.1</v>
      </c>
      <c r="I1886" s="255"/>
      <c r="J1886" s="251"/>
      <c r="K1886" s="251"/>
      <c r="L1886" s="256"/>
      <c r="M1886" s="257"/>
      <c r="N1886" s="258"/>
      <c r="O1886" s="258"/>
      <c r="P1886" s="258"/>
      <c r="Q1886" s="258"/>
      <c r="R1886" s="258"/>
      <c r="S1886" s="258"/>
      <c r="T1886" s="259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60" t="s">
        <v>332</v>
      </c>
      <c r="AU1886" s="260" t="s">
        <v>83</v>
      </c>
      <c r="AV1886" s="13" t="s">
        <v>83</v>
      </c>
      <c r="AW1886" s="13" t="s">
        <v>32</v>
      </c>
      <c r="AX1886" s="13" t="s">
        <v>77</v>
      </c>
      <c r="AY1886" s="260" t="s">
        <v>322</v>
      </c>
    </row>
    <row r="1887" spans="1:65" s="2" customFormat="1" ht="16.5" customHeight="1">
      <c r="A1887" s="40"/>
      <c r="B1887" s="41"/>
      <c r="C1887" s="233" t="s">
        <v>2609</v>
      </c>
      <c r="D1887" s="233" t="s">
        <v>324</v>
      </c>
      <c r="E1887" s="234" t="s">
        <v>2610</v>
      </c>
      <c r="F1887" s="235" t="s">
        <v>2611</v>
      </c>
      <c r="G1887" s="236" t="s">
        <v>135</v>
      </c>
      <c r="H1887" s="237">
        <v>18</v>
      </c>
      <c r="I1887" s="238"/>
      <c r="J1887" s="239">
        <f>ROUND(I1887*H1887,2)</f>
        <v>0</v>
      </c>
      <c r="K1887" s="235" t="s">
        <v>327</v>
      </c>
      <c r="L1887" s="46"/>
      <c r="M1887" s="240" t="s">
        <v>19</v>
      </c>
      <c r="N1887" s="241" t="s">
        <v>42</v>
      </c>
      <c r="O1887" s="86"/>
      <c r="P1887" s="242">
        <f>O1887*H1887</f>
        <v>0</v>
      </c>
      <c r="Q1887" s="242">
        <v>0.00031</v>
      </c>
      <c r="R1887" s="242">
        <f>Q1887*H1887</f>
        <v>0.00558</v>
      </c>
      <c r="S1887" s="242">
        <v>0</v>
      </c>
      <c r="T1887" s="243">
        <f>S1887*H1887</f>
        <v>0</v>
      </c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R1887" s="244" t="s">
        <v>418</v>
      </c>
      <c r="AT1887" s="244" t="s">
        <v>324</v>
      </c>
      <c r="AU1887" s="244" t="s">
        <v>83</v>
      </c>
      <c r="AY1887" s="19" t="s">
        <v>322</v>
      </c>
      <c r="BE1887" s="245">
        <f>IF(N1887="základní",J1887,0)</f>
        <v>0</v>
      </c>
      <c r="BF1887" s="245">
        <f>IF(N1887="snížená",J1887,0)</f>
        <v>0</v>
      </c>
      <c r="BG1887" s="245">
        <f>IF(N1887="zákl. přenesená",J1887,0)</f>
        <v>0</v>
      </c>
      <c r="BH1887" s="245">
        <f>IF(N1887="sníž. přenesená",J1887,0)</f>
        <v>0</v>
      </c>
      <c r="BI1887" s="245">
        <f>IF(N1887="nulová",J1887,0)</f>
        <v>0</v>
      </c>
      <c r="BJ1887" s="19" t="s">
        <v>83</v>
      </c>
      <c r="BK1887" s="245">
        <f>ROUND(I1887*H1887,2)</f>
        <v>0</v>
      </c>
      <c r="BL1887" s="19" t="s">
        <v>418</v>
      </c>
      <c r="BM1887" s="244" t="s">
        <v>2612</v>
      </c>
    </row>
    <row r="1888" spans="1:47" s="2" customFormat="1" ht="12">
      <c r="A1888" s="40"/>
      <c r="B1888" s="41"/>
      <c r="C1888" s="42"/>
      <c r="D1888" s="246" t="s">
        <v>330</v>
      </c>
      <c r="E1888" s="42"/>
      <c r="F1888" s="247" t="s">
        <v>2613</v>
      </c>
      <c r="G1888" s="42"/>
      <c r="H1888" s="42"/>
      <c r="I1888" s="150"/>
      <c r="J1888" s="42"/>
      <c r="K1888" s="42"/>
      <c r="L1888" s="46"/>
      <c r="M1888" s="248"/>
      <c r="N1888" s="249"/>
      <c r="O1888" s="86"/>
      <c r="P1888" s="86"/>
      <c r="Q1888" s="86"/>
      <c r="R1888" s="86"/>
      <c r="S1888" s="86"/>
      <c r="T1888" s="87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T1888" s="19" t="s">
        <v>330</v>
      </c>
      <c r="AU1888" s="19" t="s">
        <v>83</v>
      </c>
    </row>
    <row r="1889" spans="1:51" s="15" customFormat="1" ht="12">
      <c r="A1889" s="15"/>
      <c r="B1889" s="283"/>
      <c r="C1889" s="284"/>
      <c r="D1889" s="246" t="s">
        <v>332</v>
      </c>
      <c r="E1889" s="285" t="s">
        <v>19</v>
      </c>
      <c r="F1889" s="286" t="s">
        <v>433</v>
      </c>
      <c r="G1889" s="284"/>
      <c r="H1889" s="285" t="s">
        <v>19</v>
      </c>
      <c r="I1889" s="287"/>
      <c r="J1889" s="284"/>
      <c r="K1889" s="284"/>
      <c r="L1889" s="288"/>
      <c r="M1889" s="289"/>
      <c r="N1889" s="290"/>
      <c r="O1889" s="290"/>
      <c r="P1889" s="290"/>
      <c r="Q1889" s="290"/>
      <c r="R1889" s="290"/>
      <c r="S1889" s="290"/>
      <c r="T1889" s="291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92" t="s">
        <v>332</v>
      </c>
      <c r="AU1889" s="292" t="s">
        <v>83</v>
      </c>
      <c r="AV1889" s="15" t="s">
        <v>77</v>
      </c>
      <c r="AW1889" s="15" t="s">
        <v>32</v>
      </c>
      <c r="AX1889" s="15" t="s">
        <v>70</v>
      </c>
      <c r="AY1889" s="292" t="s">
        <v>322</v>
      </c>
    </row>
    <row r="1890" spans="1:51" s="13" customFormat="1" ht="12">
      <c r="A1890" s="13"/>
      <c r="B1890" s="250"/>
      <c r="C1890" s="251"/>
      <c r="D1890" s="246" t="s">
        <v>332</v>
      </c>
      <c r="E1890" s="252" t="s">
        <v>19</v>
      </c>
      <c r="F1890" s="253" t="s">
        <v>2614</v>
      </c>
      <c r="G1890" s="251"/>
      <c r="H1890" s="254">
        <v>0</v>
      </c>
      <c r="I1890" s="255"/>
      <c r="J1890" s="251"/>
      <c r="K1890" s="251"/>
      <c r="L1890" s="256"/>
      <c r="M1890" s="257"/>
      <c r="N1890" s="258"/>
      <c r="O1890" s="258"/>
      <c r="P1890" s="258"/>
      <c r="Q1890" s="258"/>
      <c r="R1890" s="258"/>
      <c r="S1890" s="258"/>
      <c r="T1890" s="259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60" t="s">
        <v>332</v>
      </c>
      <c r="AU1890" s="260" t="s">
        <v>83</v>
      </c>
      <c r="AV1890" s="13" t="s">
        <v>83</v>
      </c>
      <c r="AW1890" s="13" t="s">
        <v>32</v>
      </c>
      <c r="AX1890" s="13" t="s">
        <v>70</v>
      </c>
      <c r="AY1890" s="260" t="s">
        <v>322</v>
      </c>
    </row>
    <row r="1891" spans="1:51" s="13" customFormat="1" ht="12">
      <c r="A1891" s="13"/>
      <c r="B1891" s="250"/>
      <c r="C1891" s="251"/>
      <c r="D1891" s="246" t="s">
        <v>332</v>
      </c>
      <c r="E1891" s="252" t="s">
        <v>19</v>
      </c>
      <c r="F1891" s="253" t="s">
        <v>2615</v>
      </c>
      <c r="G1891" s="251"/>
      <c r="H1891" s="254">
        <v>1.8</v>
      </c>
      <c r="I1891" s="255"/>
      <c r="J1891" s="251"/>
      <c r="K1891" s="251"/>
      <c r="L1891" s="256"/>
      <c r="M1891" s="257"/>
      <c r="N1891" s="258"/>
      <c r="O1891" s="258"/>
      <c r="P1891" s="258"/>
      <c r="Q1891" s="258"/>
      <c r="R1891" s="258"/>
      <c r="S1891" s="258"/>
      <c r="T1891" s="259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60" t="s">
        <v>332</v>
      </c>
      <c r="AU1891" s="260" t="s">
        <v>83</v>
      </c>
      <c r="AV1891" s="13" t="s">
        <v>83</v>
      </c>
      <c r="AW1891" s="13" t="s">
        <v>32</v>
      </c>
      <c r="AX1891" s="13" t="s">
        <v>70</v>
      </c>
      <c r="AY1891" s="260" t="s">
        <v>322</v>
      </c>
    </row>
    <row r="1892" spans="1:51" s="13" customFormat="1" ht="12">
      <c r="A1892" s="13"/>
      <c r="B1892" s="250"/>
      <c r="C1892" s="251"/>
      <c r="D1892" s="246" t="s">
        <v>332</v>
      </c>
      <c r="E1892" s="252" t="s">
        <v>19</v>
      </c>
      <c r="F1892" s="253" t="s">
        <v>2616</v>
      </c>
      <c r="G1892" s="251"/>
      <c r="H1892" s="254">
        <v>1.8</v>
      </c>
      <c r="I1892" s="255"/>
      <c r="J1892" s="251"/>
      <c r="K1892" s="251"/>
      <c r="L1892" s="256"/>
      <c r="M1892" s="257"/>
      <c r="N1892" s="258"/>
      <c r="O1892" s="258"/>
      <c r="P1892" s="258"/>
      <c r="Q1892" s="258"/>
      <c r="R1892" s="258"/>
      <c r="S1892" s="258"/>
      <c r="T1892" s="259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60" t="s">
        <v>332</v>
      </c>
      <c r="AU1892" s="260" t="s">
        <v>83</v>
      </c>
      <c r="AV1892" s="13" t="s">
        <v>83</v>
      </c>
      <c r="AW1892" s="13" t="s">
        <v>32</v>
      </c>
      <c r="AX1892" s="13" t="s">
        <v>70</v>
      </c>
      <c r="AY1892" s="260" t="s">
        <v>322</v>
      </c>
    </row>
    <row r="1893" spans="1:51" s="13" customFormat="1" ht="12">
      <c r="A1893" s="13"/>
      <c r="B1893" s="250"/>
      <c r="C1893" s="251"/>
      <c r="D1893" s="246" t="s">
        <v>332</v>
      </c>
      <c r="E1893" s="252" t="s">
        <v>19</v>
      </c>
      <c r="F1893" s="253" t="s">
        <v>2617</v>
      </c>
      <c r="G1893" s="251"/>
      <c r="H1893" s="254">
        <v>1.8</v>
      </c>
      <c r="I1893" s="255"/>
      <c r="J1893" s="251"/>
      <c r="K1893" s="251"/>
      <c r="L1893" s="256"/>
      <c r="M1893" s="257"/>
      <c r="N1893" s="258"/>
      <c r="O1893" s="258"/>
      <c r="P1893" s="258"/>
      <c r="Q1893" s="258"/>
      <c r="R1893" s="258"/>
      <c r="S1893" s="258"/>
      <c r="T1893" s="259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60" t="s">
        <v>332</v>
      </c>
      <c r="AU1893" s="260" t="s">
        <v>83</v>
      </c>
      <c r="AV1893" s="13" t="s">
        <v>83</v>
      </c>
      <c r="AW1893" s="13" t="s">
        <v>32</v>
      </c>
      <c r="AX1893" s="13" t="s">
        <v>70</v>
      </c>
      <c r="AY1893" s="260" t="s">
        <v>322</v>
      </c>
    </row>
    <row r="1894" spans="1:51" s="16" customFormat="1" ht="12">
      <c r="A1894" s="16"/>
      <c r="B1894" s="293"/>
      <c r="C1894" s="294"/>
      <c r="D1894" s="246" t="s">
        <v>332</v>
      </c>
      <c r="E1894" s="295" t="s">
        <v>19</v>
      </c>
      <c r="F1894" s="296" t="s">
        <v>439</v>
      </c>
      <c r="G1894" s="294"/>
      <c r="H1894" s="297">
        <v>5.4</v>
      </c>
      <c r="I1894" s="298"/>
      <c r="J1894" s="294"/>
      <c r="K1894" s="294"/>
      <c r="L1894" s="299"/>
      <c r="M1894" s="300"/>
      <c r="N1894" s="301"/>
      <c r="O1894" s="301"/>
      <c r="P1894" s="301"/>
      <c r="Q1894" s="301"/>
      <c r="R1894" s="301"/>
      <c r="S1894" s="301"/>
      <c r="T1894" s="302"/>
      <c r="U1894" s="16"/>
      <c r="V1894" s="16"/>
      <c r="W1894" s="16"/>
      <c r="X1894" s="16"/>
      <c r="Y1894" s="16"/>
      <c r="Z1894" s="16"/>
      <c r="AA1894" s="16"/>
      <c r="AB1894" s="16"/>
      <c r="AC1894" s="16"/>
      <c r="AD1894" s="16"/>
      <c r="AE1894" s="16"/>
      <c r="AT1894" s="303" t="s">
        <v>332</v>
      </c>
      <c r="AU1894" s="303" t="s">
        <v>83</v>
      </c>
      <c r="AV1894" s="16" t="s">
        <v>93</v>
      </c>
      <c r="AW1894" s="16" t="s">
        <v>32</v>
      </c>
      <c r="AX1894" s="16" t="s">
        <v>70</v>
      </c>
      <c r="AY1894" s="303" t="s">
        <v>322</v>
      </c>
    </row>
    <row r="1895" spans="1:51" s="15" customFormat="1" ht="12">
      <c r="A1895" s="15"/>
      <c r="B1895" s="283"/>
      <c r="C1895" s="284"/>
      <c r="D1895" s="246" t="s">
        <v>332</v>
      </c>
      <c r="E1895" s="285" t="s">
        <v>19</v>
      </c>
      <c r="F1895" s="286" t="s">
        <v>440</v>
      </c>
      <c r="G1895" s="284"/>
      <c r="H1895" s="285" t="s">
        <v>19</v>
      </c>
      <c r="I1895" s="287"/>
      <c r="J1895" s="284"/>
      <c r="K1895" s="284"/>
      <c r="L1895" s="288"/>
      <c r="M1895" s="289"/>
      <c r="N1895" s="290"/>
      <c r="O1895" s="290"/>
      <c r="P1895" s="290"/>
      <c r="Q1895" s="290"/>
      <c r="R1895" s="290"/>
      <c r="S1895" s="290"/>
      <c r="T1895" s="291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T1895" s="292" t="s">
        <v>332</v>
      </c>
      <c r="AU1895" s="292" t="s">
        <v>83</v>
      </c>
      <c r="AV1895" s="15" t="s">
        <v>77</v>
      </c>
      <c r="AW1895" s="15" t="s">
        <v>32</v>
      </c>
      <c r="AX1895" s="15" t="s">
        <v>70</v>
      </c>
      <c r="AY1895" s="292" t="s">
        <v>322</v>
      </c>
    </row>
    <row r="1896" spans="1:51" s="13" customFormat="1" ht="12">
      <c r="A1896" s="13"/>
      <c r="B1896" s="250"/>
      <c r="C1896" s="251"/>
      <c r="D1896" s="246" t="s">
        <v>332</v>
      </c>
      <c r="E1896" s="252" t="s">
        <v>19</v>
      </c>
      <c r="F1896" s="253" t="s">
        <v>2618</v>
      </c>
      <c r="G1896" s="251"/>
      <c r="H1896" s="254">
        <v>1.8</v>
      </c>
      <c r="I1896" s="255"/>
      <c r="J1896" s="251"/>
      <c r="K1896" s="251"/>
      <c r="L1896" s="256"/>
      <c r="M1896" s="257"/>
      <c r="N1896" s="258"/>
      <c r="O1896" s="258"/>
      <c r="P1896" s="258"/>
      <c r="Q1896" s="258"/>
      <c r="R1896" s="258"/>
      <c r="S1896" s="258"/>
      <c r="T1896" s="259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60" t="s">
        <v>332</v>
      </c>
      <c r="AU1896" s="260" t="s">
        <v>83</v>
      </c>
      <c r="AV1896" s="13" t="s">
        <v>83</v>
      </c>
      <c r="AW1896" s="13" t="s">
        <v>32</v>
      </c>
      <c r="AX1896" s="13" t="s">
        <v>70</v>
      </c>
      <c r="AY1896" s="260" t="s">
        <v>322</v>
      </c>
    </row>
    <row r="1897" spans="1:51" s="13" customFormat="1" ht="12">
      <c r="A1897" s="13"/>
      <c r="B1897" s="250"/>
      <c r="C1897" s="251"/>
      <c r="D1897" s="246" t="s">
        <v>332</v>
      </c>
      <c r="E1897" s="252" t="s">
        <v>19</v>
      </c>
      <c r="F1897" s="253" t="s">
        <v>2619</v>
      </c>
      <c r="G1897" s="251"/>
      <c r="H1897" s="254">
        <v>1.8</v>
      </c>
      <c r="I1897" s="255"/>
      <c r="J1897" s="251"/>
      <c r="K1897" s="251"/>
      <c r="L1897" s="256"/>
      <c r="M1897" s="257"/>
      <c r="N1897" s="258"/>
      <c r="O1897" s="258"/>
      <c r="P1897" s="258"/>
      <c r="Q1897" s="258"/>
      <c r="R1897" s="258"/>
      <c r="S1897" s="258"/>
      <c r="T1897" s="259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60" t="s">
        <v>332</v>
      </c>
      <c r="AU1897" s="260" t="s">
        <v>83</v>
      </c>
      <c r="AV1897" s="13" t="s">
        <v>83</v>
      </c>
      <c r="AW1897" s="13" t="s">
        <v>32</v>
      </c>
      <c r="AX1897" s="13" t="s">
        <v>70</v>
      </c>
      <c r="AY1897" s="260" t="s">
        <v>322</v>
      </c>
    </row>
    <row r="1898" spans="1:51" s="13" customFormat="1" ht="12">
      <c r="A1898" s="13"/>
      <c r="B1898" s="250"/>
      <c r="C1898" s="251"/>
      <c r="D1898" s="246" t="s">
        <v>332</v>
      </c>
      <c r="E1898" s="252" t="s">
        <v>19</v>
      </c>
      <c r="F1898" s="253" t="s">
        <v>2620</v>
      </c>
      <c r="G1898" s="251"/>
      <c r="H1898" s="254">
        <v>3.6</v>
      </c>
      <c r="I1898" s="255"/>
      <c r="J1898" s="251"/>
      <c r="K1898" s="251"/>
      <c r="L1898" s="256"/>
      <c r="M1898" s="257"/>
      <c r="N1898" s="258"/>
      <c r="O1898" s="258"/>
      <c r="P1898" s="258"/>
      <c r="Q1898" s="258"/>
      <c r="R1898" s="258"/>
      <c r="S1898" s="258"/>
      <c r="T1898" s="259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60" t="s">
        <v>332</v>
      </c>
      <c r="AU1898" s="260" t="s">
        <v>83</v>
      </c>
      <c r="AV1898" s="13" t="s">
        <v>83</v>
      </c>
      <c r="AW1898" s="13" t="s">
        <v>32</v>
      </c>
      <c r="AX1898" s="13" t="s">
        <v>70</v>
      </c>
      <c r="AY1898" s="260" t="s">
        <v>322</v>
      </c>
    </row>
    <row r="1899" spans="1:51" s="16" customFormat="1" ht="12">
      <c r="A1899" s="16"/>
      <c r="B1899" s="293"/>
      <c r="C1899" s="294"/>
      <c r="D1899" s="246" t="s">
        <v>332</v>
      </c>
      <c r="E1899" s="295" t="s">
        <v>19</v>
      </c>
      <c r="F1899" s="296" t="s">
        <v>446</v>
      </c>
      <c r="G1899" s="294"/>
      <c r="H1899" s="297">
        <v>7.2</v>
      </c>
      <c r="I1899" s="298"/>
      <c r="J1899" s="294"/>
      <c r="K1899" s="294"/>
      <c r="L1899" s="299"/>
      <c r="M1899" s="300"/>
      <c r="N1899" s="301"/>
      <c r="O1899" s="301"/>
      <c r="P1899" s="301"/>
      <c r="Q1899" s="301"/>
      <c r="R1899" s="301"/>
      <c r="S1899" s="301"/>
      <c r="T1899" s="302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/>
      <c r="AT1899" s="303" t="s">
        <v>332</v>
      </c>
      <c r="AU1899" s="303" t="s">
        <v>83</v>
      </c>
      <c r="AV1899" s="16" t="s">
        <v>93</v>
      </c>
      <c r="AW1899" s="16" t="s">
        <v>32</v>
      </c>
      <c r="AX1899" s="16" t="s">
        <v>70</v>
      </c>
      <c r="AY1899" s="303" t="s">
        <v>322</v>
      </c>
    </row>
    <row r="1900" spans="1:51" s="15" customFormat="1" ht="12">
      <c r="A1900" s="15"/>
      <c r="B1900" s="283"/>
      <c r="C1900" s="284"/>
      <c r="D1900" s="246" t="s">
        <v>332</v>
      </c>
      <c r="E1900" s="285" t="s">
        <v>19</v>
      </c>
      <c r="F1900" s="286" t="s">
        <v>1498</v>
      </c>
      <c r="G1900" s="284"/>
      <c r="H1900" s="285" t="s">
        <v>19</v>
      </c>
      <c r="I1900" s="287"/>
      <c r="J1900" s="284"/>
      <c r="K1900" s="284"/>
      <c r="L1900" s="288"/>
      <c r="M1900" s="289"/>
      <c r="N1900" s="290"/>
      <c r="O1900" s="290"/>
      <c r="P1900" s="290"/>
      <c r="Q1900" s="290"/>
      <c r="R1900" s="290"/>
      <c r="S1900" s="290"/>
      <c r="T1900" s="291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T1900" s="292" t="s">
        <v>332</v>
      </c>
      <c r="AU1900" s="292" t="s">
        <v>83</v>
      </c>
      <c r="AV1900" s="15" t="s">
        <v>77</v>
      </c>
      <c r="AW1900" s="15" t="s">
        <v>32</v>
      </c>
      <c r="AX1900" s="15" t="s">
        <v>70</v>
      </c>
      <c r="AY1900" s="292" t="s">
        <v>322</v>
      </c>
    </row>
    <row r="1901" spans="1:51" s="13" customFormat="1" ht="12">
      <c r="A1901" s="13"/>
      <c r="B1901" s="250"/>
      <c r="C1901" s="251"/>
      <c r="D1901" s="246" t="s">
        <v>332</v>
      </c>
      <c r="E1901" s="252" t="s">
        <v>19</v>
      </c>
      <c r="F1901" s="253" t="s">
        <v>2621</v>
      </c>
      <c r="G1901" s="251"/>
      <c r="H1901" s="254">
        <v>1.8</v>
      </c>
      <c r="I1901" s="255"/>
      <c r="J1901" s="251"/>
      <c r="K1901" s="251"/>
      <c r="L1901" s="256"/>
      <c r="M1901" s="257"/>
      <c r="N1901" s="258"/>
      <c r="O1901" s="258"/>
      <c r="P1901" s="258"/>
      <c r="Q1901" s="258"/>
      <c r="R1901" s="258"/>
      <c r="S1901" s="258"/>
      <c r="T1901" s="259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60" t="s">
        <v>332</v>
      </c>
      <c r="AU1901" s="260" t="s">
        <v>83</v>
      </c>
      <c r="AV1901" s="13" t="s">
        <v>83</v>
      </c>
      <c r="AW1901" s="13" t="s">
        <v>32</v>
      </c>
      <c r="AX1901" s="13" t="s">
        <v>70</v>
      </c>
      <c r="AY1901" s="260" t="s">
        <v>322</v>
      </c>
    </row>
    <row r="1902" spans="1:51" s="13" customFormat="1" ht="12">
      <c r="A1902" s="13"/>
      <c r="B1902" s="250"/>
      <c r="C1902" s="251"/>
      <c r="D1902" s="246" t="s">
        <v>332</v>
      </c>
      <c r="E1902" s="252" t="s">
        <v>19</v>
      </c>
      <c r="F1902" s="253" t="s">
        <v>2622</v>
      </c>
      <c r="G1902" s="251"/>
      <c r="H1902" s="254">
        <v>1.8</v>
      </c>
      <c r="I1902" s="255"/>
      <c r="J1902" s="251"/>
      <c r="K1902" s="251"/>
      <c r="L1902" s="256"/>
      <c r="M1902" s="257"/>
      <c r="N1902" s="258"/>
      <c r="O1902" s="258"/>
      <c r="P1902" s="258"/>
      <c r="Q1902" s="258"/>
      <c r="R1902" s="258"/>
      <c r="S1902" s="258"/>
      <c r="T1902" s="259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60" t="s">
        <v>332</v>
      </c>
      <c r="AU1902" s="260" t="s">
        <v>83</v>
      </c>
      <c r="AV1902" s="13" t="s">
        <v>83</v>
      </c>
      <c r="AW1902" s="13" t="s">
        <v>32</v>
      </c>
      <c r="AX1902" s="13" t="s">
        <v>70</v>
      </c>
      <c r="AY1902" s="260" t="s">
        <v>322</v>
      </c>
    </row>
    <row r="1903" spans="1:51" s="13" customFormat="1" ht="12">
      <c r="A1903" s="13"/>
      <c r="B1903" s="250"/>
      <c r="C1903" s="251"/>
      <c r="D1903" s="246" t="s">
        <v>332</v>
      </c>
      <c r="E1903" s="252" t="s">
        <v>19</v>
      </c>
      <c r="F1903" s="253" t="s">
        <v>2623</v>
      </c>
      <c r="G1903" s="251"/>
      <c r="H1903" s="254">
        <v>1.8</v>
      </c>
      <c r="I1903" s="255"/>
      <c r="J1903" s="251"/>
      <c r="K1903" s="251"/>
      <c r="L1903" s="256"/>
      <c r="M1903" s="257"/>
      <c r="N1903" s="258"/>
      <c r="O1903" s="258"/>
      <c r="P1903" s="258"/>
      <c r="Q1903" s="258"/>
      <c r="R1903" s="258"/>
      <c r="S1903" s="258"/>
      <c r="T1903" s="259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60" t="s">
        <v>332</v>
      </c>
      <c r="AU1903" s="260" t="s">
        <v>83</v>
      </c>
      <c r="AV1903" s="13" t="s">
        <v>83</v>
      </c>
      <c r="AW1903" s="13" t="s">
        <v>32</v>
      </c>
      <c r="AX1903" s="13" t="s">
        <v>70</v>
      </c>
      <c r="AY1903" s="260" t="s">
        <v>322</v>
      </c>
    </row>
    <row r="1904" spans="1:51" s="16" customFormat="1" ht="12">
      <c r="A1904" s="16"/>
      <c r="B1904" s="293"/>
      <c r="C1904" s="294"/>
      <c r="D1904" s="246" t="s">
        <v>332</v>
      </c>
      <c r="E1904" s="295" t="s">
        <v>19</v>
      </c>
      <c r="F1904" s="296" t="s">
        <v>480</v>
      </c>
      <c r="G1904" s="294"/>
      <c r="H1904" s="297">
        <v>5.4</v>
      </c>
      <c r="I1904" s="298"/>
      <c r="J1904" s="294"/>
      <c r="K1904" s="294"/>
      <c r="L1904" s="299"/>
      <c r="M1904" s="300"/>
      <c r="N1904" s="301"/>
      <c r="O1904" s="301"/>
      <c r="P1904" s="301"/>
      <c r="Q1904" s="301"/>
      <c r="R1904" s="301"/>
      <c r="S1904" s="301"/>
      <c r="T1904" s="302"/>
      <c r="U1904" s="16"/>
      <c r="V1904" s="16"/>
      <c r="W1904" s="16"/>
      <c r="X1904" s="16"/>
      <c r="Y1904" s="16"/>
      <c r="Z1904" s="16"/>
      <c r="AA1904" s="16"/>
      <c r="AB1904" s="16"/>
      <c r="AC1904" s="16"/>
      <c r="AD1904" s="16"/>
      <c r="AE1904" s="16"/>
      <c r="AT1904" s="303" t="s">
        <v>332</v>
      </c>
      <c r="AU1904" s="303" t="s">
        <v>83</v>
      </c>
      <c r="AV1904" s="16" t="s">
        <v>93</v>
      </c>
      <c r="AW1904" s="16" t="s">
        <v>32</v>
      </c>
      <c r="AX1904" s="16" t="s">
        <v>70</v>
      </c>
      <c r="AY1904" s="303" t="s">
        <v>322</v>
      </c>
    </row>
    <row r="1905" spans="1:51" s="14" customFormat="1" ht="12">
      <c r="A1905" s="14"/>
      <c r="B1905" s="261"/>
      <c r="C1905" s="262"/>
      <c r="D1905" s="246" t="s">
        <v>332</v>
      </c>
      <c r="E1905" s="263" t="s">
        <v>19</v>
      </c>
      <c r="F1905" s="264" t="s">
        <v>336</v>
      </c>
      <c r="G1905" s="262"/>
      <c r="H1905" s="265">
        <v>18</v>
      </c>
      <c r="I1905" s="266"/>
      <c r="J1905" s="262"/>
      <c r="K1905" s="262"/>
      <c r="L1905" s="267"/>
      <c r="M1905" s="268"/>
      <c r="N1905" s="269"/>
      <c r="O1905" s="269"/>
      <c r="P1905" s="269"/>
      <c r="Q1905" s="269"/>
      <c r="R1905" s="269"/>
      <c r="S1905" s="269"/>
      <c r="T1905" s="270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71" t="s">
        <v>332</v>
      </c>
      <c r="AU1905" s="271" t="s">
        <v>83</v>
      </c>
      <c r="AV1905" s="14" t="s">
        <v>328</v>
      </c>
      <c r="AW1905" s="14" t="s">
        <v>32</v>
      </c>
      <c r="AX1905" s="14" t="s">
        <v>77</v>
      </c>
      <c r="AY1905" s="271" t="s">
        <v>322</v>
      </c>
    </row>
    <row r="1906" spans="1:65" s="2" customFormat="1" ht="16.5" customHeight="1">
      <c r="A1906" s="40"/>
      <c r="B1906" s="41"/>
      <c r="C1906" s="233" t="s">
        <v>2624</v>
      </c>
      <c r="D1906" s="233" t="s">
        <v>324</v>
      </c>
      <c r="E1906" s="234" t="s">
        <v>2625</v>
      </c>
      <c r="F1906" s="235" t="s">
        <v>2626</v>
      </c>
      <c r="G1906" s="236" t="s">
        <v>128</v>
      </c>
      <c r="H1906" s="237">
        <v>166.83</v>
      </c>
      <c r="I1906" s="238"/>
      <c r="J1906" s="239">
        <f>ROUND(I1906*H1906,2)</f>
        <v>0</v>
      </c>
      <c r="K1906" s="235" t="s">
        <v>327</v>
      </c>
      <c r="L1906" s="46"/>
      <c r="M1906" s="240" t="s">
        <v>19</v>
      </c>
      <c r="N1906" s="241" t="s">
        <v>42</v>
      </c>
      <c r="O1906" s="86"/>
      <c r="P1906" s="242">
        <f>O1906*H1906</f>
        <v>0</v>
      </c>
      <c r="Q1906" s="242">
        <v>0.0003</v>
      </c>
      <c r="R1906" s="242">
        <f>Q1906*H1906</f>
        <v>0.050048999999999996</v>
      </c>
      <c r="S1906" s="242">
        <v>0</v>
      </c>
      <c r="T1906" s="243">
        <f>S1906*H1906</f>
        <v>0</v>
      </c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R1906" s="244" t="s">
        <v>418</v>
      </c>
      <c r="AT1906" s="244" t="s">
        <v>324</v>
      </c>
      <c r="AU1906" s="244" t="s">
        <v>83</v>
      </c>
      <c r="AY1906" s="19" t="s">
        <v>322</v>
      </c>
      <c r="BE1906" s="245">
        <f>IF(N1906="základní",J1906,0)</f>
        <v>0</v>
      </c>
      <c r="BF1906" s="245">
        <f>IF(N1906="snížená",J1906,0)</f>
        <v>0</v>
      </c>
      <c r="BG1906" s="245">
        <f>IF(N1906="zákl. přenesená",J1906,0)</f>
        <v>0</v>
      </c>
      <c r="BH1906" s="245">
        <f>IF(N1906="sníž. přenesená",J1906,0)</f>
        <v>0</v>
      </c>
      <c r="BI1906" s="245">
        <f>IF(N1906="nulová",J1906,0)</f>
        <v>0</v>
      </c>
      <c r="BJ1906" s="19" t="s">
        <v>83</v>
      </c>
      <c r="BK1906" s="245">
        <f>ROUND(I1906*H1906,2)</f>
        <v>0</v>
      </c>
      <c r="BL1906" s="19" t="s">
        <v>418</v>
      </c>
      <c r="BM1906" s="244" t="s">
        <v>2627</v>
      </c>
    </row>
    <row r="1907" spans="1:47" s="2" customFormat="1" ht="12">
      <c r="A1907" s="40"/>
      <c r="B1907" s="41"/>
      <c r="C1907" s="42"/>
      <c r="D1907" s="246" t="s">
        <v>330</v>
      </c>
      <c r="E1907" s="42"/>
      <c r="F1907" s="247" t="s">
        <v>2628</v>
      </c>
      <c r="G1907" s="42"/>
      <c r="H1907" s="42"/>
      <c r="I1907" s="150"/>
      <c r="J1907" s="42"/>
      <c r="K1907" s="42"/>
      <c r="L1907" s="46"/>
      <c r="M1907" s="248"/>
      <c r="N1907" s="249"/>
      <c r="O1907" s="86"/>
      <c r="P1907" s="86"/>
      <c r="Q1907" s="86"/>
      <c r="R1907" s="86"/>
      <c r="S1907" s="86"/>
      <c r="T1907" s="87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T1907" s="19" t="s">
        <v>330</v>
      </c>
      <c r="AU1907" s="19" t="s">
        <v>83</v>
      </c>
    </row>
    <row r="1908" spans="1:51" s="13" customFormat="1" ht="12">
      <c r="A1908" s="13"/>
      <c r="B1908" s="250"/>
      <c r="C1908" s="251"/>
      <c r="D1908" s="246" t="s">
        <v>332</v>
      </c>
      <c r="E1908" s="252" t="s">
        <v>19</v>
      </c>
      <c r="F1908" s="253" t="s">
        <v>179</v>
      </c>
      <c r="G1908" s="251"/>
      <c r="H1908" s="254">
        <v>166.83</v>
      </c>
      <c r="I1908" s="255"/>
      <c r="J1908" s="251"/>
      <c r="K1908" s="251"/>
      <c r="L1908" s="256"/>
      <c r="M1908" s="257"/>
      <c r="N1908" s="258"/>
      <c r="O1908" s="258"/>
      <c r="P1908" s="258"/>
      <c r="Q1908" s="258"/>
      <c r="R1908" s="258"/>
      <c r="S1908" s="258"/>
      <c r="T1908" s="259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60" t="s">
        <v>332</v>
      </c>
      <c r="AU1908" s="260" t="s">
        <v>83</v>
      </c>
      <c r="AV1908" s="13" t="s">
        <v>83</v>
      </c>
      <c r="AW1908" s="13" t="s">
        <v>32</v>
      </c>
      <c r="AX1908" s="13" t="s">
        <v>77</v>
      </c>
      <c r="AY1908" s="260" t="s">
        <v>322</v>
      </c>
    </row>
    <row r="1909" spans="1:65" s="2" customFormat="1" ht="16.5" customHeight="1">
      <c r="A1909" s="40"/>
      <c r="B1909" s="41"/>
      <c r="C1909" s="233" t="s">
        <v>2629</v>
      </c>
      <c r="D1909" s="233" t="s">
        <v>324</v>
      </c>
      <c r="E1909" s="234" t="s">
        <v>2630</v>
      </c>
      <c r="F1909" s="235" t="s">
        <v>2631</v>
      </c>
      <c r="G1909" s="236" t="s">
        <v>546</v>
      </c>
      <c r="H1909" s="237">
        <v>74</v>
      </c>
      <c r="I1909" s="238"/>
      <c r="J1909" s="239">
        <f>ROUND(I1909*H1909,2)</f>
        <v>0</v>
      </c>
      <c r="K1909" s="235" t="s">
        <v>327</v>
      </c>
      <c r="L1909" s="46"/>
      <c r="M1909" s="240" t="s">
        <v>19</v>
      </c>
      <c r="N1909" s="241" t="s">
        <v>42</v>
      </c>
      <c r="O1909" s="86"/>
      <c r="P1909" s="242">
        <f>O1909*H1909</f>
        <v>0</v>
      </c>
      <c r="Q1909" s="242">
        <v>0</v>
      </c>
      <c r="R1909" s="242">
        <f>Q1909*H1909</f>
        <v>0</v>
      </c>
      <c r="S1909" s="242">
        <v>0</v>
      </c>
      <c r="T1909" s="243">
        <f>S1909*H1909</f>
        <v>0</v>
      </c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R1909" s="244" t="s">
        <v>418</v>
      </c>
      <c r="AT1909" s="244" t="s">
        <v>324</v>
      </c>
      <c r="AU1909" s="244" t="s">
        <v>83</v>
      </c>
      <c r="AY1909" s="19" t="s">
        <v>322</v>
      </c>
      <c r="BE1909" s="245">
        <f>IF(N1909="základní",J1909,0)</f>
        <v>0</v>
      </c>
      <c r="BF1909" s="245">
        <f>IF(N1909="snížená",J1909,0)</f>
        <v>0</v>
      </c>
      <c r="BG1909" s="245">
        <f>IF(N1909="zákl. přenesená",J1909,0)</f>
        <v>0</v>
      </c>
      <c r="BH1909" s="245">
        <f>IF(N1909="sníž. přenesená",J1909,0)</f>
        <v>0</v>
      </c>
      <c r="BI1909" s="245">
        <f>IF(N1909="nulová",J1909,0)</f>
        <v>0</v>
      </c>
      <c r="BJ1909" s="19" t="s">
        <v>83</v>
      </c>
      <c r="BK1909" s="245">
        <f>ROUND(I1909*H1909,2)</f>
        <v>0</v>
      </c>
      <c r="BL1909" s="19" t="s">
        <v>418</v>
      </c>
      <c r="BM1909" s="244" t="s">
        <v>2632</v>
      </c>
    </row>
    <row r="1910" spans="1:47" s="2" customFormat="1" ht="12">
      <c r="A1910" s="40"/>
      <c r="B1910" s="41"/>
      <c r="C1910" s="42"/>
      <c r="D1910" s="246" t="s">
        <v>330</v>
      </c>
      <c r="E1910" s="42"/>
      <c r="F1910" s="247" t="s">
        <v>2633</v>
      </c>
      <c r="G1910" s="42"/>
      <c r="H1910" s="42"/>
      <c r="I1910" s="150"/>
      <c r="J1910" s="42"/>
      <c r="K1910" s="42"/>
      <c r="L1910" s="46"/>
      <c r="M1910" s="248"/>
      <c r="N1910" s="249"/>
      <c r="O1910" s="86"/>
      <c r="P1910" s="86"/>
      <c r="Q1910" s="86"/>
      <c r="R1910" s="86"/>
      <c r="S1910" s="86"/>
      <c r="T1910" s="87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T1910" s="19" t="s">
        <v>330</v>
      </c>
      <c r="AU1910" s="19" t="s">
        <v>83</v>
      </c>
    </row>
    <row r="1911" spans="1:51" s="15" customFormat="1" ht="12">
      <c r="A1911" s="15"/>
      <c r="B1911" s="283"/>
      <c r="C1911" s="284"/>
      <c r="D1911" s="246" t="s">
        <v>332</v>
      </c>
      <c r="E1911" s="285" t="s">
        <v>19</v>
      </c>
      <c r="F1911" s="286" t="s">
        <v>433</v>
      </c>
      <c r="G1911" s="284"/>
      <c r="H1911" s="285" t="s">
        <v>19</v>
      </c>
      <c r="I1911" s="287"/>
      <c r="J1911" s="284"/>
      <c r="K1911" s="284"/>
      <c r="L1911" s="288"/>
      <c r="M1911" s="289"/>
      <c r="N1911" s="290"/>
      <c r="O1911" s="290"/>
      <c r="P1911" s="290"/>
      <c r="Q1911" s="290"/>
      <c r="R1911" s="290"/>
      <c r="S1911" s="290"/>
      <c r="T1911" s="291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T1911" s="292" t="s">
        <v>332</v>
      </c>
      <c r="AU1911" s="292" t="s">
        <v>83</v>
      </c>
      <c r="AV1911" s="15" t="s">
        <v>77</v>
      </c>
      <c r="AW1911" s="15" t="s">
        <v>32</v>
      </c>
      <c r="AX1911" s="15" t="s">
        <v>70</v>
      </c>
      <c r="AY1911" s="292" t="s">
        <v>322</v>
      </c>
    </row>
    <row r="1912" spans="1:51" s="13" customFormat="1" ht="12">
      <c r="A1912" s="13"/>
      <c r="B1912" s="250"/>
      <c r="C1912" s="251"/>
      <c r="D1912" s="246" t="s">
        <v>332</v>
      </c>
      <c r="E1912" s="252" t="s">
        <v>19</v>
      </c>
      <c r="F1912" s="253" t="s">
        <v>2634</v>
      </c>
      <c r="G1912" s="251"/>
      <c r="H1912" s="254">
        <v>2</v>
      </c>
      <c r="I1912" s="255"/>
      <c r="J1912" s="251"/>
      <c r="K1912" s="251"/>
      <c r="L1912" s="256"/>
      <c r="M1912" s="257"/>
      <c r="N1912" s="258"/>
      <c r="O1912" s="258"/>
      <c r="P1912" s="258"/>
      <c r="Q1912" s="258"/>
      <c r="R1912" s="258"/>
      <c r="S1912" s="258"/>
      <c r="T1912" s="259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60" t="s">
        <v>332</v>
      </c>
      <c r="AU1912" s="260" t="s">
        <v>83</v>
      </c>
      <c r="AV1912" s="13" t="s">
        <v>83</v>
      </c>
      <c r="AW1912" s="13" t="s">
        <v>32</v>
      </c>
      <c r="AX1912" s="13" t="s">
        <v>70</v>
      </c>
      <c r="AY1912" s="260" t="s">
        <v>322</v>
      </c>
    </row>
    <row r="1913" spans="1:51" s="13" customFormat="1" ht="12">
      <c r="A1913" s="13"/>
      <c r="B1913" s="250"/>
      <c r="C1913" s="251"/>
      <c r="D1913" s="246" t="s">
        <v>332</v>
      </c>
      <c r="E1913" s="252" t="s">
        <v>19</v>
      </c>
      <c r="F1913" s="253" t="s">
        <v>2635</v>
      </c>
      <c r="G1913" s="251"/>
      <c r="H1913" s="254">
        <v>8</v>
      </c>
      <c r="I1913" s="255"/>
      <c r="J1913" s="251"/>
      <c r="K1913" s="251"/>
      <c r="L1913" s="256"/>
      <c r="M1913" s="257"/>
      <c r="N1913" s="258"/>
      <c r="O1913" s="258"/>
      <c r="P1913" s="258"/>
      <c r="Q1913" s="258"/>
      <c r="R1913" s="258"/>
      <c r="S1913" s="258"/>
      <c r="T1913" s="259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60" t="s">
        <v>332</v>
      </c>
      <c r="AU1913" s="260" t="s">
        <v>83</v>
      </c>
      <c r="AV1913" s="13" t="s">
        <v>83</v>
      </c>
      <c r="AW1913" s="13" t="s">
        <v>32</v>
      </c>
      <c r="AX1913" s="13" t="s">
        <v>70</v>
      </c>
      <c r="AY1913" s="260" t="s">
        <v>322</v>
      </c>
    </row>
    <row r="1914" spans="1:51" s="13" customFormat="1" ht="12">
      <c r="A1914" s="13"/>
      <c r="B1914" s="250"/>
      <c r="C1914" s="251"/>
      <c r="D1914" s="246" t="s">
        <v>332</v>
      </c>
      <c r="E1914" s="252" t="s">
        <v>19</v>
      </c>
      <c r="F1914" s="253" t="s">
        <v>2636</v>
      </c>
      <c r="G1914" s="251"/>
      <c r="H1914" s="254">
        <v>8</v>
      </c>
      <c r="I1914" s="255"/>
      <c r="J1914" s="251"/>
      <c r="K1914" s="251"/>
      <c r="L1914" s="256"/>
      <c r="M1914" s="257"/>
      <c r="N1914" s="258"/>
      <c r="O1914" s="258"/>
      <c r="P1914" s="258"/>
      <c r="Q1914" s="258"/>
      <c r="R1914" s="258"/>
      <c r="S1914" s="258"/>
      <c r="T1914" s="259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60" t="s">
        <v>332</v>
      </c>
      <c r="AU1914" s="260" t="s">
        <v>83</v>
      </c>
      <c r="AV1914" s="13" t="s">
        <v>83</v>
      </c>
      <c r="AW1914" s="13" t="s">
        <v>32</v>
      </c>
      <c r="AX1914" s="13" t="s">
        <v>70</v>
      </c>
      <c r="AY1914" s="260" t="s">
        <v>322</v>
      </c>
    </row>
    <row r="1915" spans="1:51" s="13" customFormat="1" ht="12">
      <c r="A1915" s="13"/>
      <c r="B1915" s="250"/>
      <c r="C1915" s="251"/>
      <c r="D1915" s="246" t="s">
        <v>332</v>
      </c>
      <c r="E1915" s="252" t="s">
        <v>19</v>
      </c>
      <c r="F1915" s="253" t="s">
        <v>2637</v>
      </c>
      <c r="G1915" s="251"/>
      <c r="H1915" s="254">
        <v>8</v>
      </c>
      <c r="I1915" s="255"/>
      <c r="J1915" s="251"/>
      <c r="K1915" s="251"/>
      <c r="L1915" s="256"/>
      <c r="M1915" s="257"/>
      <c r="N1915" s="258"/>
      <c r="O1915" s="258"/>
      <c r="P1915" s="258"/>
      <c r="Q1915" s="258"/>
      <c r="R1915" s="258"/>
      <c r="S1915" s="258"/>
      <c r="T1915" s="259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T1915" s="260" t="s">
        <v>332</v>
      </c>
      <c r="AU1915" s="260" t="s">
        <v>83</v>
      </c>
      <c r="AV1915" s="13" t="s">
        <v>83</v>
      </c>
      <c r="AW1915" s="13" t="s">
        <v>32</v>
      </c>
      <c r="AX1915" s="13" t="s">
        <v>70</v>
      </c>
      <c r="AY1915" s="260" t="s">
        <v>322</v>
      </c>
    </row>
    <row r="1916" spans="1:51" s="16" customFormat="1" ht="12">
      <c r="A1916" s="16"/>
      <c r="B1916" s="293"/>
      <c r="C1916" s="294"/>
      <c r="D1916" s="246" t="s">
        <v>332</v>
      </c>
      <c r="E1916" s="295" t="s">
        <v>19</v>
      </c>
      <c r="F1916" s="296" t="s">
        <v>439</v>
      </c>
      <c r="G1916" s="294"/>
      <c r="H1916" s="297">
        <v>26</v>
      </c>
      <c r="I1916" s="298"/>
      <c r="J1916" s="294"/>
      <c r="K1916" s="294"/>
      <c r="L1916" s="299"/>
      <c r="M1916" s="300"/>
      <c r="N1916" s="301"/>
      <c r="O1916" s="301"/>
      <c r="P1916" s="301"/>
      <c r="Q1916" s="301"/>
      <c r="R1916" s="301"/>
      <c r="S1916" s="301"/>
      <c r="T1916" s="302"/>
      <c r="U1916" s="16"/>
      <c r="V1916" s="16"/>
      <c r="W1916" s="16"/>
      <c r="X1916" s="16"/>
      <c r="Y1916" s="16"/>
      <c r="Z1916" s="16"/>
      <c r="AA1916" s="16"/>
      <c r="AB1916" s="16"/>
      <c r="AC1916" s="16"/>
      <c r="AD1916" s="16"/>
      <c r="AE1916" s="16"/>
      <c r="AT1916" s="303" t="s">
        <v>332</v>
      </c>
      <c r="AU1916" s="303" t="s">
        <v>83</v>
      </c>
      <c r="AV1916" s="16" t="s">
        <v>93</v>
      </c>
      <c r="AW1916" s="16" t="s">
        <v>32</v>
      </c>
      <c r="AX1916" s="16" t="s">
        <v>70</v>
      </c>
      <c r="AY1916" s="303" t="s">
        <v>322</v>
      </c>
    </row>
    <row r="1917" spans="1:51" s="15" customFormat="1" ht="12">
      <c r="A1917" s="15"/>
      <c r="B1917" s="283"/>
      <c r="C1917" s="284"/>
      <c r="D1917" s="246" t="s">
        <v>332</v>
      </c>
      <c r="E1917" s="285" t="s">
        <v>19</v>
      </c>
      <c r="F1917" s="286" t="s">
        <v>440</v>
      </c>
      <c r="G1917" s="284"/>
      <c r="H1917" s="285" t="s">
        <v>19</v>
      </c>
      <c r="I1917" s="287"/>
      <c r="J1917" s="284"/>
      <c r="K1917" s="284"/>
      <c r="L1917" s="288"/>
      <c r="M1917" s="289"/>
      <c r="N1917" s="290"/>
      <c r="O1917" s="290"/>
      <c r="P1917" s="290"/>
      <c r="Q1917" s="290"/>
      <c r="R1917" s="290"/>
      <c r="S1917" s="290"/>
      <c r="T1917" s="291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T1917" s="292" t="s">
        <v>332</v>
      </c>
      <c r="AU1917" s="292" t="s">
        <v>83</v>
      </c>
      <c r="AV1917" s="15" t="s">
        <v>77</v>
      </c>
      <c r="AW1917" s="15" t="s">
        <v>32</v>
      </c>
      <c r="AX1917" s="15" t="s">
        <v>70</v>
      </c>
      <c r="AY1917" s="292" t="s">
        <v>322</v>
      </c>
    </row>
    <row r="1918" spans="1:51" s="13" customFormat="1" ht="12">
      <c r="A1918" s="13"/>
      <c r="B1918" s="250"/>
      <c r="C1918" s="251"/>
      <c r="D1918" s="246" t="s">
        <v>332</v>
      </c>
      <c r="E1918" s="252" t="s">
        <v>19</v>
      </c>
      <c r="F1918" s="253" t="s">
        <v>2638</v>
      </c>
      <c r="G1918" s="251"/>
      <c r="H1918" s="254">
        <v>8</v>
      </c>
      <c r="I1918" s="255"/>
      <c r="J1918" s="251"/>
      <c r="K1918" s="251"/>
      <c r="L1918" s="256"/>
      <c r="M1918" s="257"/>
      <c r="N1918" s="258"/>
      <c r="O1918" s="258"/>
      <c r="P1918" s="258"/>
      <c r="Q1918" s="258"/>
      <c r="R1918" s="258"/>
      <c r="S1918" s="258"/>
      <c r="T1918" s="259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60" t="s">
        <v>332</v>
      </c>
      <c r="AU1918" s="260" t="s">
        <v>83</v>
      </c>
      <c r="AV1918" s="13" t="s">
        <v>83</v>
      </c>
      <c r="AW1918" s="13" t="s">
        <v>32</v>
      </c>
      <c r="AX1918" s="13" t="s">
        <v>70</v>
      </c>
      <c r="AY1918" s="260" t="s">
        <v>322</v>
      </c>
    </row>
    <row r="1919" spans="1:51" s="13" customFormat="1" ht="12">
      <c r="A1919" s="13"/>
      <c r="B1919" s="250"/>
      <c r="C1919" s="251"/>
      <c r="D1919" s="246" t="s">
        <v>332</v>
      </c>
      <c r="E1919" s="252" t="s">
        <v>19</v>
      </c>
      <c r="F1919" s="253" t="s">
        <v>2639</v>
      </c>
      <c r="G1919" s="251"/>
      <c r="H1919" s="254">
        <v>8</v>
      </c>
      <c r="I1919" s="255"/>
      <c r="J1919" s="251"/>
      <c r="K1919" s="251"/>
      <c r="L1919" s="256"/>
      <c r="M1919" s="257"/>
      <c r="N1919" s="258"/>
      <c r="O1919" s="258"/>
      <c r="P1919" s="258"/>
      <c r="Q1919" s="258"/>
      <c r="R1919" s="258"/>
      <c r="S1919" s="258"/>
      <c r="T1919" s="259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60" t="s">
        <v>332</v>
      </c>
      <c r="AU1919" s="260" t="s">
        <v>83</v>
      </c>
      <c r="AV1919" s="13" t="s">
        <v>83</v>
      </c>
      <c r="AW1919" s="13" t="s">
        <v>32</v>
      </c>
      <c r="AX1919" s="13" t="s">
        <v>70</v>
      </c>
      <c r="AY1919" s="260" t="s">
        <v>322</v>
      </c>
    </row>
    <row r="1920" spans="1:51" s="13" customFormat="1" ht="12">
      <c r="A1920" s="13"/>
      <c r="B1920" s="250"/>
      <c r="C1920" s="251"/>
      <c r="D1920" s="246" t="s">
        <v>332</v>
      </c>
      <c r="E1920" s="252" t="s">
        <v>19</v>
      </c>
      <c r="F1920" s="253" t="s">
        <v>2640</v>
      </c>
      <c r="G1920" s="251"/>
      <c r="H1920" s="254">
        <v>8</v>
      </c>
      <c r="I1920" s="255"/>
      <c r="J1920" s="251"/>
      <c r="K1920" s="251"/>
      <c r="L1920" s="256"/>
      <c r="M1920" s="257"/>
      <c r="N1920" s="258"/>
      <c r="O1920" s="258"/>
      <c r="P1920" s="258"/>
      <c r="Q1920" s="258"/>
      <c r="R1920" s="258"/>
      <c r="S1920" s="258"/>
      <c r="T1920" s="259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60" t="s">
        <v>332</v>
      </c>
      <c r="AU1920" s="260" t="s">
        <v>83</v>
      </c>
      <c r="AV1920" s="13" t="s">
        <v>83</v>
      </c>
      <c r="AW1920" s="13" t="s">
        <v>32</v>
      </c>
      <c r="AX1920" s="13" t="s">
        <v>70</v>
      </c>
      <c r="AY1920" s="260" t="s">
        <v>322</v>
      </c>
    </row>
    <row r="1921" spans="1:51" s="16" customFormat="1" ht="12">
      <c r="A1921" s="16"/>
      <c r="B1921" s="293"/>
      <c r="C1921" s="294"/>
      <c r="D1921" s="246" t="s">
        <v>332</v>
      </c>
      <c r="E1921" s="295" t="s">
        <v>19</v>
      </c>
      <c r="F1921" s="296" t="s">
        <v>446</v>
      </c>
      <c r="G1921" s="294"/>
      <c r="H1921" s="297">
        <v>24</v>
      </c>
      <c r="I1921" s="298"/>
      <c r="J1921" s="294"/>
      <c r="K1921" s="294"/>
      <c r="L1921" s="299"/>
      <c r="M1921" s="300"/>
      <c r="N1921" s="301"/>
      <c r="O1921" s="301"/>
      <c r="P1921" s="301"/>
      <c r="Q1921" s="301"/>
      <c r="R1921" s="301"/>
      <c r="S1921" s="301"/>
      <c r="T1921" s="302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T1921" s="303" t="s">
        <v>332</v>
      </c>
      <c r="AU1921" s="303" t="s">
        <v>83</v>
      </c>
      <c r="AV1921" s="16" t="s">
        <v>93</v>
      </c>
      <c r="AW1921" s="16" t="s">
        <v>32</v>
      </c>
      <c r="AX1921" s="16" t="s">
        <v>70</v>
      </c>
      <c r="AY1921" s="303" t="s">
        <v>322</v>
      </c>
    </row>
    <row r="1922" spans="1:51" s="15" customFormat="1" ht="12">
      <c r="A1922" s="15"/>
      <c r="B1922" s="283"/>
      <c r="C1922" s="284"/>
      <c r="D1922" s="246" t="s">
        <v>332</v>
      </c>
      <c r="E1922" s="285" t="s">
        <v>19</v>
      </c>
      <c r="F1922" s="286" t="s">
        <v>1498</v>
      </c>
      <c r="G1922" s="284"/>
      <c r="H1922" s="285" t="s">
        <v>19</v>
      </c>
      <c r="I1922" s="287"/>
      <c r="J1922" s="284"/>
      <c r="K1922" s="284"/>
      <c r="L1922" s="288"/>
      <c r="M1922" s="289"/>
      <c r="N1922" s="290"/>
      <c r="O1922" s="290"/>
      <c r="P1922" s="290"/>
      <c r="Q1922" s="290"/>
      <c r="R1922" s="290"/>
      <c r="S1922" s="290"/>
      <c r="T1922" s="291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92" t="s">
        <v>332</v>
      </c>
      <c r="AU1922" s="292" t="s">
        <v>83</v>
      </c>
      <c r="AV1922" s="15" t="s">
        <v>77</v>
      </c>
      <c r="AW1922" s="15" t="s">
        <v>32</v>
      </c>
      <c r="AX1922" s="15" t="s">
        <v>70</v>
      </c>
      <c r="AY1922" s="292" t="s">
        <v>322</v>
      </c>
    </row>
    <row r="1923" spans="1:51" s="13" customFormat="1" ht="12">
      <c r="A1923" s="13"/>
      <c r="B1923" s="250"/>
      <c r="C1923" s="251"/>
      <c r="D1923" s="246" t="s">
        <v>332</v>
      </c>
      <c r="E1923" s="252" t="s">
        <v>19</v>
      </c>
      <c r="F1923" s="253" t="s">
        <v>2641</v>
      </c>
      <c r="G1923" s="251"/>
      <c r="H1923" s="254">
        <v>8</v>
      </c>
      <c r="I1923" s="255"/>
      <c r="J1923" s="251"/>
      <c r="K1923" s="251"/>
      <c r="L1923" s="256"/>
      <c r="M1923" s="257"/>
      <c r="N1923" s="258"/>
      <c r="O1923" s="258"/>
      <c r="P1923" s="258"/>
      <c r="Q1923" s="258"/>
      <c r="R1923" s="258"/>
      <c r="S1923" s="258"/>
      <c r="T1923" s="259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60" t="s">
        <v>332</v>
      </c>
      <c r="AU1923" s="260" t="s">
        <v>83</v>
      </c>
      <c r="AV1923" s="13" t="s">
        <v>83</v>
      </c>
      <c r="AW1923" s="13" t="s">
        <v>32</v>
      </c>
      <c r="AX1923" s="13" t="s">
        <v>70</v>
      </c>
      <c r="AY1923" s="260" t="s">
        <v>322</v>
      </c>
    </row>
    <row r="1924" spans="1:51" s="13" customFormat="1" ht="12">
      <c r="A1924" s="13"/>
      <c r="B1924" s="250"/>
      <c r="C1924" s="251"/>
      <c r="D1924" s="246" t="s">
        <v>332</v>
      </c>
      <c r="E1924" s="252" t="s">
        <v>19</v>
      </c>
      <c r="F1924" s="253" t="s">
        <v>2642</v>
      </c>
      <c r="G1924" s="251"/>
      <c r="H1924" s="254">
        <v>8</v>
      </c>
      <c r="I1924" s="255"/>
      <c r="J1924" s="251"/>
      <c r="K1924" s="251"/>
      <c r="L1924" s="256"/>
      <c r="M1924" s="257"/>
      <c r="N1924" s="258"/>
      <c r="O1924" s="258"/>
      <c r="P1924" s="258"/>
      <c r="Q1924" s="258"/>
      <c r="R1924" s="258"/>
      <c r="S1924" s="258"/>
      <c r="T1924" s="259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60" t="s">
        <v>332</v>
      </c>
      <c r="AU1924" s="260" t="s">
        <v>83</v>
      </c>
      <c r="AV1924" s="13" t="s">
        <v>83</v>
      </c>
      <c r="AW1924" s="13" t="s">
        <v>32</v>
      </c>
      <c r="AX1924" s="13" t="s">
        <v>70</v>
      </c>
      <c r="AY1924" s="260" t="s">
        <v>322</v>
      </c>
    </row>
    <row r="1925" spans="1:51" s="13" customFormat="1" ht="12">
      <c r="A1925" s="13"/>
      <c r="B1925" s="250"/>
      <c r="C1925" s="251"/>
      <c r="D1925" s="246" t="s">
        <v>332</v>
      </c>
      <c r="E1925" s="252" t="s">
        <v>19</v>
      </c>
      <c r="F1925" s="253" t="s">
        <v>2643</v>
      </c>
      <c r="G1925" s="251"/>
      <c r="H1925" s="254">
        <v>8</v>
      </c>
      <c r="I1925" s="255"/>
      <c r="J1925" s="251"/>
      <c r="K1925" s="251"/>
      <c r="L1925" s="256"/>
      <c r="M1925" s="257"/>
      <c r="N1925" s="258"/>
      <c r="O1925" s="258"/>
      <c r="P1925" s="258"/>
      <c r="Q1925" s="258"/>
      <c r="R1925" s="258"/>
      <c r="S1925" s="258"/>
      <c r="T1925" s="259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T1925" s="260" t="s">
        <v>332</v>
      </c>
      <c r="AU1925" s="260" t="s">
        <v>83</v>
      </c>
      <c r="AV1925" s="13" t="s">
        <v>83</v>
      </c>
      <c r="AW1925" s="13" t="s">
        <v>32</v>
      </c>
      <c r="AX1925" s="13" t="s">
        <v>70</v>
      </c>
      <c r="AY1925" s="260" t="s">
        <v>322</v>
      </c>
    </row>
    <row r="1926" spans="1:51" s="16" customFormat="1" ht="12">
      <c r="A1926" s="16"/>
      <c r="B1926" s="293"/>
      <c r="C1926" s="294"/>
      <c r="D1926" s="246" t="s">
        <v>332</v>
      </c>
      <c r="E1926" s="295" t="s">
        <v>19</v>
      </c>
      <c r="F1926" s="296" t="s">
        <v>480</v>
      </c>
      <c r="G1926" s="294"/>
      <c r="H1926" s="297">
        <v>24</v>
      </c>
      <c r="I1926" s="298"/>
      <c r="J1926" s="294"/>
      <c r="K1926" s="294"/>
      <c r="L1926" s="299"/>
      <c r="M1926" s="300"/>
      <c r="N1926" s="301"/>
      <c r="O1926" s="301"/>
      <c r="P1926" s="301"/>
      <c r="Q1926" s="301"/>
      <c r="R1926" s="301"/>
      <c r="S1926" s="301"/>
      <c r="T1926" s="302"/>
      <c r="U1926" s="16"/>
      <c r="V1926" s="16"/>
      <c r="W1926" s="16"/>
      <c r="X1926" s="16"/>
      <c r="Y1926" s="16"/>
      <c r="Z1926" s="16"/>
      <c r="AA1926" s="16"/>
      <c r="AB1926" s="16"/>
      <c r="AC1926" s="16"/>
      <c r="AD1926" s="16"/>
      <c r="AE1926" s="16"/>
      <c r="AT1926" s="303" t="s">
        <v>332</v>
      </c>
      <c r="AU1926" s="303" t="s">
        <v>83</v>
      </c>
      <c r="AV1926" s="16" t="s">
        <v>93</v>
      </c>
      <c r="AW1926" s="16" t="s">
        <v>32</v>
      </c>
      <c r="AX1926" s="16" t="s">
        <v>70</v>
      </c>
      <c r="AY1926" s="303" t="s">
        <v>322</v>
      </c>
    </row>
    <row r="1927" spans="1:51" s="14" customFormat="1" ht="12">
      <c r="A1927" s="14"/>
      <c r="B1927" s="261"/>
      <c r="C1927" s="262"/>
      <c r="D1927" s="246" t="s">
        <v>332</v>
      </c>
      <c r="E1927" s="263" t="s">
        <v>19</v>
      </c>
      <c r="F1927" s="264" t="s">
        <v>336</v>
      </c>
      <c r="G1927" s="262"/>
      <c r="H1927" s="265">
        <v>74</v>
      </c>
      <c r="I1927" s="266"/>
      <c r="J1927" s="262"/>
      <c r="K1927" s="262"/>
      <c r="L1927" s="267"/>
      <c r="M1927" s="268"/>
      <c r="N1927" s="269"/>
      <c r="O1927" s="269"/>
      <c r="P1927" s="269"/>
      <c r="Q1927" s="269"/>
      <c r="R1927" s="269"/>
      <c r="S1927" s="269"/>
      <c r="T1927" s="270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T1927" s="271" t="s">
        <v>332</v>
      </c>
      <c r="AU1927" s="271" t="s">
        <v>83</v>
      </c>
      <c r="AV1927" s="14" t="s">
        <v>328</v>
      </c>
      <c r="AW1927" s="14" t="s">
        <v>32</v>
      </c>
      <c r="AX1927" s="14" t="s">
        <v>77</v>
      </c>
      <c r="AY1927" s="271" t="s">
        <v>322</v>
      </c>
    </row>
    <row r="1928" spans="1:65" s="2" customFormat="1" ht="16.5" customHeight="1">
      <c r="A1928" s="40"/>
      <c r="B1928" s="41"/>
      <c r="C1928" s="233" t="s">
        <v>2644</v>
      </c>
      <c r="D1928" s="233" t="s">
        <v>324</v>
      </c>
      <c r="E1928" s="234" t="s">
        <v>2645</v>
      </c>
      <c r="F1928" s="235" t="s">
        <v>2646</v>
      </c>
      <c r="G1928" s="236" t="s">
        <v>546</v>
      </c>
      <c r="H1928" s="237">
        <v>28</v>
      </c>
      <c r="I1928" s="238"/>
      <c r="J1928" s="239">
        <f>ROUND(I1928*H1928,2)</f>
        <v>0</v>
      </c>
      <c r="K1928" s="235" t="s">
        <v>327</v>
      </c>
      <c r="L1928" s="46"/>
      <c r="M1928" s="240" t="s">
        <v>19</v>
      </c>
      <c r="N1928" s="241" t="s">
        <v>42</v>
      </c>
      <c r="O1928" s="86"/>
      <c r="P1928" s="242">
        <f>O1928*H1928</f>
        <v>0</v>
      </c>
      <c r="Q1928" s="242">
        <v>0</v>
      </c>
      <c r="R1928" s="242">
        <f>Q1928*H1928</f>
        <v>0</v>
      </c>
      <c r="S1928" s="242">
        <v>0</v>
      </c>
      <c r="T1928" s="243">
        <f>S1928*H1928</f>
        <v>0</v>
      </c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R1928" s="244" t="s">
        <v>418</v>
      </c>
      <c r="AT1928" s="244" t="s">
        <v>324</v>
      </c>
      <c r="AU1928" s="244" t="s">
        <v>83</v>
      </c>
      <c r="AY1928" s="19" t="s">
        <v>322</v>
      </c>
      <c r="BE1928" s="245">
        <f>IF(N1928="základní",J1928,0)</f>
        <v>0</v>
      </c>
      <c r="BF1928" s="245">
        <f>IF(N1928="snížená",J1928,0)</f>
        <v>0</v>
      </c>
      <c r="BG1928" s="245">
        <f>IF(N1928="zákl. přenesená",J1928,0)</f>
        <v>0</v>
      </c>
      <c r="BH1928" s="245">
        <f>IF(N1928="sníž. přenesená",J1928,0)</f>
        <v>0</v>
      </c>
      <c r="BI1928" s="245">
        <f>IF(N1928="nulová",J1928,0)</f>
        <v>0</v>
      </c>
      <c r="BJ1928" s="19" t="s">
        <v>83</v>
      </c>
      <c r="BK1928" s="245">
        <f>ROUND(I1928*H1928,2)</f>
        <v>0</v>
      </c>
      <c r="BL1928" s="19" t="s">
        <v>418</v>
      </c>
      <c r="BM1928" s="244" t="s">
        <v>2647</v>
      </c>
    </row>
    <row r="1929" spans="1:47" s="2" customFormat="1" ht="12">
      <c r="A1929" s="40"/>
      <c r="B1929" s="41"/>
      <c r="C1929" s="42"/>
      <c r="D1929" s="246" t="s">
        <v>330</v>
      </c>
      <c r="E1929" s="42"/>
      <c r="F1929" s="247" t="s">
        <v>2648</v>
      </c>
      <c r="G1929" s="42"/>
      <c r="H1929" s="42"/>
      <c r="I1929" s="150"/>
      <c r="J1929" s="42"/>
      <c r="K1929" s="42"/>
      <c r="L1929" s="46"/>
      <c r="M1929" s="248"/>
      <c r="N1929" s="249"/>
      <c r="O1929" s="86"/>
      <c r="P1929" s="86"/>
      <c r="Q1929" s="86"/>
      <c r="R1929" s="86"/>
      <c r="S1929" s="86"/>
      <c r="T1929" s="87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T1929" s="19" t="s">
        <v>330</v>
      </c>
      <c r="AU1929" s="19" t="s">
        <v>83</v>
      </c>
    </row>
    <row r="1930" spans="1:51" s="15" customFormat="1" ht="12">
      <c r="A1930" s="15"/>
      <c r="B1930" s="283"/>
      <c r="C1930" s="284"/>
      <c r="D1930" s="246" t="s">
        <v>332</v>
      </c>
      <c r="E1930" s="285" t="s">
        <v>19</v>
      </c>
      <c r="F1930" s="286" t="s">
        <v>433</v>
      </c>
      <c r="G1930" s="284"/>
      <c r="H1930" s="285" t="s">
        <v>19</v>
      </c>
      <c r="I1930" s="287"/>
      <c r="J1930" s="284"/>
      <c r="K1930" s="284"/>
      <c r="L1930" s="288"/>
      <c r="M1930" s="289"/>
      <c r="N1930" s="290"/>
      <c r="O1930" s="290"/>
      <c r="P1930" s="290"/>
      <c r="Q1930" s="290"/>
      <c r="R1930" s="290"/>
      <c r="S1930" s="290"/>
      <c r="T1930" s="291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T1930" s="292" t="s">
        <v>332</v>
      </c>
      <c r="AU1930" s="292" t="s">
        <v>83</v>
      </c>
      <c r="AV1930" s="15" t="s">
        <v>77</v>
      </c>
      <c r="AW1930" s="15" t="s">
        <v>32</v>
      </c>
      <c r="AX1930" s="15" t="s">
        <v>70</v>
      </c>
      <c r="AY1930" s="292" t="s">
        <v>322</v>
      </c>
    </row>
    <row r="1931" spans="1:51" s="13" customFormat="1" ht="12">
      <c r="A1931" s="13"/>
      <c r="B1931" s="250"/>
      <c r="C1931" s="251"/>
      <c r="D1931" s="246" t="s">
        <v>332</v>
      </c>
      <c r="E1931" s="252" t="s">
        <v>19</v>
      </c>
      <c r="F1931" s="253" t="s">
        <v>2649</v>
      </c>
      <c r="G1931" s="251"/>
      <c r="H1931" s="254">
        <v>1</v>
      </c>
      <c r="I1931" s="255"/>
      <c r="J1931" s="251"/>
      <c r="K1931" s="251"/>
      <c r="L1931" s="256"/>
      <c r="M1931" s="257"/>
      <c r="N1931" s="258"/>
      <c r="O1931" s="258"/>
      <c r="P1931" s="258"/>
      <c r="Q1931" s="258"/>
      <c r="R1931" s="258"/>
      <c r="S1931" s="258"/>
      <c r="T1931" s="259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60" t="s">
        <v>332</v>
      </c>
      <c r="AU1931" s="260" t="s">
        <v>83</v>
      </c>
      <c r="AV1931" s="13" t="s">
        <v>83</v>
      </c>
      <c r="AW1931" s="13" t="s">
        <v>32</v>
      </c>
      <c r="AX1931" s="13" t="s">
        <v>70</v>
      </c>
      <c r="AY1931" s="260" t="s">
        <v>322</v>
      </c>
    </row>
    <row r="1932" spans="1:51" s="13" customFormat="1" ht="12">
      <c r="A1932" s="13"/>
      <c r="B1932" s="250"/>
      <c r="C1932" s="251"/>
      <c r="D1932" s="246" t="s">
        <v>332</v>
      </c>
      <c r="E1932" s="252" t="s">
        <v>19</v>
      </c>
      <c r="F1932" s="253" t="s">
        <v>2650</v>
      </c>
      <c r="G1932" s="251"/>
      <c r="H1932" s="254">
        <v>3</v>
      </c>
      <c r="I1932" s="255"/>
      <c r="J1932" s="251"/>
      <c r="K1932" s="251"/>
      <c r="L1932" s="256"/>
      <c r="M1932" s="257"/>
      <c r="N1932" s="258"/>
      <c r="O1932" s="258"/>
      <c r="P1932" s="258"/>
      <c r="Q1932" s="258"/>
      <c r="R1932" s="258"/>
      <c r="S1932" s="258"/>
      <c r="T1932" s="259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60" t="s">
        <v>332</v>
      </c>
      <c r="AU1932" s="260" t="s">
        <v>83</v>
      </c>
      <c r="AV1932" s="13" t="s">
        <v>83</v>
      </c>
      <c r="AW1932" s="13" t="s">
        <v>32</v>
      </c>
      <c r="AX1932" s="13" t="s">
        <v>70</v>
      </c>
      <c r="AY1932" s="260" t="s">
        <v>322</v>
      </c>
    </row>
    <row r="1933" spans="1:51" s="13" customFormat="1" ht="12">
      <c r="A1933" s="13"/>
      <c r="B1933" s="250"/>
      <c r="C1933" s="251"/>
      <c r="D1933" s="246" t="s">
        <v>332</v>
      </c>
      <c r="E1933" s="252" t="s">
        <v>19</v>
      </c>
      <c r="F1933" s="253" t="s">
        <v>2651</v>
      </c>
      <c r="G1933" s="251"/>
      <c r="H1933" s="254">
        <v>3</v>
      </c>
      <c r="I1933" s="255"/>
      <c r="J1933" s="251"/>
      <c r="K1933" s="251"/>
      <c r="L1933" s="256"/>
      <c r="M1933" s="257"/>
      <c r="N1933" s="258"/>
      <c r="O1933" s="258"/>
      <c r="P1933" s="258"/>
      <c r="Q1933" s="258"/>
      <c r="R1933" s="258"/>
      <c r="S1933" s="258"/>
      <c r="T1933" s="259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T1933" s="260" t="s">
        <v>332</v>
      </c>
      <c r="AU1933" s="260" t="s">
        <v>83</v>
      </c>
      <c r="AV1933" s="13" t="s">
        <v>83</v>
      </c>
      <c r="AW1933" s="13" t="s">
        <v>32</v>
      </c>
      <c r="AX1933" s="13" t="s">
        <v>70</v>
      </c>
      <c r="AY1933" s="260" t="s">
        <v>322</v>
      </c>
    </row>
    <row r="1934" spans="1:51" s="13" customFormat="1" ht="12">
      <c r="A1934" s="13"/>
      <c r="B1934" s="250"/>
      <c r="C1934" s="251"/>
      <c r="D1934" s="246" t="s">
        <v>332</v>
      </c>
      <c r="E1934" s="252" t="s">
        <v>19</v>
      </c>
      <c r="F1934" s="253" t="s">
        <v>2652</v>
      </c>
      <c r="G1934" s="251"/>
      <c r="H1934" s="254">
        <v>3</v>
      </c>
      <c r="I1934" s="255"/>
      <c r="J1934" s="251"/>
      <c r="K1934" s="251"/>
      <c r="L1934" s="256"/>
      <c r="M1934" s="257"/>
      <c r="N1934" s="258"/>
      <c r="O1934" s="258"/>
      <c r="P1934" s="258"/>
      <c r="Q1934" s="258"/>
      <c r="R1934" s="258"/>
      <c r="S1934" s="258"/>
      <c r="T1934" s="259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60" t="s">
        <v>332</v>
      </c>
      <c r="AU1934" s="260" t="s">
        <v>83</v>
      </c>
      <c r="AV1934" s="13" t="s">
        <v>83</v>
      </c>
      <c r="AW1934" s="13" t="s">
        <v>32</v>
      </c>
      <c r="AX1934" s="13" t="s">
        <v>70</v>
      </c>
      <c r="AY1934" s="260" t="s">
        <v>322</v>
      </c>
    </row>
    <row r="1935" spans="1:51" s="16" customFormat="1" ht="12">
      <c r="A1935" s="16"/>
      <c r="B1935" s="293"/>
      <c r="C1935" s="294"/>
      <c r="D1935" s="246" t="s">
        <v>332</v>
      </c>
      <c r="E1935" s="295" t="s">
        <v>19</v>
      </c>
      <c r="F1935" s="296" t="s">
        <v>439</v>
      </c>
      <c r="G1935" s="294"/>
      <c r="H1935" s="297">
        <v>10</v>
      </c>
      <c r="I1935" s="298"/>
      <c r="J1935" s="294"/>
      <c r="K1935" s="294"/>
      <c r="L1935" s="299"/>
      <c r="M1935" s="300"/>
      <c r="N1935" s="301"/>
      <c r="O1935" s="301"/>
      <c r="P1935" s="301"/>
      <c r="Q1935" s="301"/>
      <c r="R1935" s="301"/>
      <c r="S1935" s="301"/>
      <c r="T1935" s="302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T1935" s="303" t="s">
        <v>332</v>
      </c>
      <c r="AU1935" s="303" t="s">
        <v>83</v>
      </c>
      <c r="AV1935" s="16" t="s">
        <v>93</v>
      </c>
      <c r="AW1935" s="16" t="s">
        <v>32</v>
      </c>
      <c r="AX1935" s="16" t="s">
        <v>70</v>
      </c>
      <c r="AY1935" s="303" t="s">
        <v>322</v>
      </c>
    </row>
    <row r="1936" spans="1:51" s="15" customFormat="1" ht="12">
      <c r="A1936" s="15"/>
      <c r="B1936" s="283"/>
      <c r="C1936" s="284"/>
      <c r="D1936" s="246" t="s">
        <v>332</v>
      </c>
      <c r="E1936" s="285" t="s">
        <v>19</v>
      </c>
      <c r="F1936" s="286" t="s">
        <v>440</v>
      </c>
      <c r="G1936" s="284"/>
      <c r="H1936" s="285" t="s">
        <v>19</v>
      </c>
      <c r="I1936" s="287"/>
      <c r="J1936" s="284"/>
      <c r="K1936" s="284"/>
      <c r="L1936" s="288"/>
      <c r="M1936" s="289"/>
      <c r="N1936" s="290"/>
      <c r="O1936" s="290"/>
      <c r="P1936" s="290"/>
      <c r="Q1936" s="290"/>
      <c r="R1936" s="290"/>
      <c r="S1936" s="290"/>
      <c r="T1936" s="291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T1936" s="292" t="s">
        <v>332</v>
      </c>
      <c r="AU1936" s="292" t="s">
        <v>83</v>
      </c>
      <c r="AV1936" s="15" t="s">
        <v>77</v>
      </c>
      <c r="AW1936" s="15" t="s">
        <v>32</v>
      </c>
      <c r="AX1936" s="15" t="s">
        <v>70</v>
      </c>
      <c r="AY1936" s="292" t="s">
        <v>322</v>
      </c>
    </row>
    <row r="1937" spans="1:51" s="13" customFormat="1" ht="12">
      <c r="A1937" s="13"/>
      <c r="B1937" s="250"/>
      <c r="C1937" s="251"/>
      <c r="D1937" s="246" t="s">
        <v>332</v>
      </c>
      <c r="E1937" s="252" t="s">
        <v>19</v>
      </c>
      <c r="F1937" s="253" t="s">
        <v>2653</v>
      </c>
      <c r="G1937" s="251"/>
      <c r="H1937" s="254">
        <v>3</v>
      </c>
      <c r="I1937" s="255"/>
      <c r="J1937" s="251"/>
      <c r="K1937" s="251"/>
      <c r="L1937" s="256"/>
      <c r="M1937" s="257"/>
      <c r="N1937" s="258"/>
      <c r="O1937" s="258"/>
      <c r="P1937" s="258"/>
      <c r="Q1937" s="258"/>
      <c r="R1937" s="258"/>
      <c r="S1937" s="258"/>
      <c r="T1937" s="259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60" t="s">
        <v>332</v>
      </c>
      <c r="AU1937" s="260" t="s">
        <v>83</v>
      </c>
      <c r="AV1937" s="13" t="s">
        <v>83</v>
      </c>
      <c r="AW1937" s="13" t="s">
        <v>32</v>
      </c>
      <c r="AX1937" s="13" t="s">
        <v>70</v>
      </c>
      <c r="AY1937" s="260" t="s">
        <v>322</v>
      </c>
    </row>
    <row r="1938" spans="1:51" s="13" customFormat="1" ht="12">
      <c r="A1938" s="13"/>
      <c r="B1938" s="250"/>
      <c r="C1938" s="251"/>
      <c r="D1938" s="246" t="s">
        <v>332</v>
      </c>
      <c r="E1938" s="252" t="s">
        <v>19</v>
      </c>
      <c r="F1938" s="253" t="s">
        <v>2654</v>
      </c>
      <c r="G1938" s="251"/>
      <c r="H1938" s="254">
        <v>3</v>
      </c>
      <c r="I1938" s="255"/>
      <c r="J1938" s="251"/>
      <c r="K1938" s="251"/>
      <c r="L1938" s="256"/>
      <c r="M1938" s="257"/>
      <c r="N1938" s="258"/>
      <c r="O1938" s="258"/>
      <c r="P1938" s="258"/>
      <c r="Q1938" s="258"/>
      <c r="R1938" s="258"/>
      <c r="S1938" s="258"/>
      <c r="T1938" s="259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60" t="s">
        <v>332</v>
      </c>
      <c r="AU1938" s="260" t="s">
        <v>83</v>
      </c>
      <c r="AV1938" s="13" t="s">
        <v>83</v>
      </c>
      <c r="AW1938" s="13" t="s">
        <v>32</v>
      </c>
      <c r="AX1938" s="13" t="s">
        <v>70</v>
      </c>
      <c r="AY1938" s="260" t="s">
        <v>322</v>
      </c>
    </row>
    <row r="1939" spans="1:51" s="13" customFormat="1" ht="12">
      <c r="A1939" s="13"/>
      <c r="B1939" s="250"/>
      <c r="C1939" s="251"/>
      <c r="D1939" s="246" t="s">
        <v>332</v>
      </c>
      <c r="E1939" s="252" t="s">
        <v>19</v>
      </c>
      <c r="F1939" s="253" t="s">
        <v>2655</v>
      </c>
      <c r="G1939" s="251"/>
      <c r="H1939" s="254">
        <v>3</v>
      </c>
      <c r="I1939" s="255"/>
      <c r="J1939" s="251"/>
      <c r="K1939" s="251"/>
      <c r="L1939" s="256"/>
      <c r="M1939" s="257"/>
      <c r="N1939" s="258"/>
      <c r="O1939" s="258"/>
      <c r="P1939" s="258"/>
      <c r="Q1939" s="258"/>
      <c r="R1939" s="258"/>
      <c r="S1939" s="258"/>
      <c r="T1939" s="259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60" t="s">
        <v>332</v>
      </c>
      <c r="AU1939" s="260" t="s">
        <v>83</v>
      </c>
      <c r="AV1939" s="13" t="s">
        <v>83</v>
      </c>
      <c r="AW1939" s="13" t="s">
        <v>32</v>
      </c>
      <c r="AX1939" s="13" t="s">
        <v>70</v>
      </c>
      <c r="AY1939" s="260" t="s">
        <v>322</v>
      </c>
    </row>
    <row r="1940" spans="1:51" s="16" customFormat="1" ht="12">
      <c r="A1940" s="16"/>
      <c r="B1940" s="293"/>
      <c r="C1940" s="294"/>
      <c r="D1940" s="246" t="s">
        <v>332</v>
      </c>
      <c r="E1940" s="295" t="s">
        <v>19</v>
      </c>
      <c r="F1940" s="296" t="s">
        <v>446</v>
      </c>
      <c r="G1940" s="294"/>
      <c r="H1940" s="297">
        <v>9</v>
      </c>
      <c r="I1940" s="298"/>
      <c r="J1940" s="294"/>
      <c r="K1940" s="294"/>
      <c r="L1940" s="299"/>
      <c r="M1940" s="300"/>
      <c r="N1940" s="301"/>
      <c r="O1940" s="301"/>
      <c r="P1940" s="301"/>
      <c r="Q1940" s="301"/>
      <c r="R1940" s="301"/>
      <c r="S1940" s="301"/>
      <c r="T1940" s="302"/>
      <c r="U1940" s="16"/>
      <c r="V1940" s="16"/>
      <c r="W1940" s="16"/>
      <c r="X1940" s="16"/>
      <c r="Y1940" s="16"/>
      <c r="Z1940" s="16"/>
      <c r="AA1940" s="16"/>
      <c r="AB1940" s="16"/>
      <c r="AC1940" s="16"/>
      <c r="AD1940" s="16"/>
      <c r="AE1940" s="16"/>
      <c r="AT1940" s="303" t="s">
        <v>332</v>
      </c>
      <c r="AU1940" s="303" t="s">
        <v>83</v>
      </c>
      <c r="AV1940" s="16" t="s">
        <v>93</v>
      </c>
      <c r="AW1940" s="16" t="s">
        <v>32</v>
      </c>
      <c r="AX1940" s="16" t="s">
        <v>70</v>
      </c>
      <c r="AY1940" s="303" t="s">
        <v>322</v>
      </c>
    </row>
    <row r="1941" spans="1:51" s="15" customFormat="1" ht="12">
      <c r="A1941" s="15"/>
      <c r="B1941" s="283"/>
      <c r="C1941" s="284"/>
      <c r="D1941" s="246" t="s">
        <v>332</v>
      </c>
      <c r="E1941" s="285" t="s">
        <v>19</v>
      </c>
      <c r="F1941" s="286" t="s">
        <v>1498</v>
      </c>
      <c r="G1941" s="284"/>
      <c r="H1941" s="285" t="s">
        <v>19</v>
      </c>
      <c r="I1941" s="287"/>
      <c r="J1941" s="284"/>
      <c r="K1941" s="284"/>
      <c r="L1941" s="288"/>
      <c r="M1941" s="289"/>
      <c r="N1941" s="290"/>
      <c r="O1941" s="290"/>
      <c r="P1941" s="290"/>
      <c r="Q1941" s="290"/>
      <c r="R1941" s="290"/>
      <c r="S1941" s="290"/>
      <c r="T1941" s="291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T1941" s="292" t="s">
        <v>332</v>
      </c>
      <c r="AU1941" s="292" t="s">
        <v>83</v>
      </c>
      <c r="AV1941" s="15" t="s">
        <v>77</v>
      </c>
      <c r="AW1941" s="15" t="s">
        <v>32</v>
      </c>
      <c r="AX1941" s="15" t="s">
        <v>70</v>
      </c>
      <c r="AY1941" s="292" t="s">
        <v>322</v>
      </c>
    </row>
    <row r="1942" spans="1:51" s="13" customFormat="1" ht="12">
      <c r="A1942" s="13"/>
      <c r="B1942" s="250"/>
      <c r="C1942" s="251"/>
      <c r="D1942" s="246" t="s">
        <v>332</v>
      </c>
      <c r="E1942" s="252" t="s">
        <v>19</v>
      </c>
      <c r="F1942" s="253" t="s">
        <v>2656</v>
      </c>
      <c r="G1942" s="251"/>
      <c r="H1942" s="254">
        <v>3</v>
      </c>
      <c r="I1942" s="255"/>
      <c r="J1942" s="251"/>
      <c r="K1942" s="251"/>
      <c r="L1942" s="256"/>
      <c r="M1942" s="257"/>
      <c r="N1942" s="258"/>
      <c r="O1942" s="258"/>
      <c r="P1942" s="258"/>
      <c r="Q1942" s="258"/>
      <c r="R1942" s="258"/>
      <c r="S1942" s="258"/>
      <c r="T1942" s="259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60" t="s">
        <v>332</v>
      </c>
      <c r="AU1942" s="260" t="s">
        <v>83</v>
      </c>
      <c r="AV1942" s="13" t="s">
        <v>83</v>
      </c>
      <c r="AW1942" s="13" t="s">
        <v>32</v>
      </c>
      <c r="AX1942" s="13" t="s">
        <v>70</v>
      </c>
      <c r="AY1942" s="260" t="s">
        <v>322</v>
      </c>
    </row>
    <row r="1943" spans="1:51" s="13" customFormat="1" ht="12">
      <c r="A1943" s="13"/>
      <c r="B1943" s="250"/>
      <c r="C1943" s="251"/>
      <c r="D1943" s="246" t="s">
        <v>332</v>
      </c>
      <c r="E1943" s="252" t="s">
        <v>19</v>
      </c>
      <c r="F1943" s="253" t="s">
        <v>2657</v>
      </c>
      <c r="G1943" s="251"/>
      <c r="H1943" s="254">
        <v>3</v>
      </c>
      <c r="I1943" s="255"/>
      <c r="J1943" s="251"/>
      <c r="K1943" s="251"/>
      <c r="L1943" s="256"/>
      <c r="M1943" s="257"/>
      <c r="N1943" s="258"/>
      <c r="O1943" s="258"/>
      <c r="P1943" s="258"/>
      <c r="Q1943" s="258"/>
      <c r="R1943" s="258"/>
      <c r="S1943" s="258"/>
      <c r="T1943" s="259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T1943" s="260" t="s">
        <v>332</v>
      </c>
      <c r="AU1943" s="260" t="s">
        <v>83</v>
      </c>
      <c r="AV1943" s="13" t="s">
        <v>83</v>
      </c>
      <c r="AW1943" s="13" t="s">
        <v>32</v>
      </c>
      <c r="AX1943" s="13" t="s">
        <v>70</v>
      </c>
      <c r="AY1943" s="260" t="s">
        <v>322</v>
      </c>
    </row>
    <row r="1944" spans="1:51" s="13" customFormat="1" ht="12">
      <c r="A1944" s="13"/>
      <c r="B1944" s="250"/>
      <c r="C1944" s="251"/>
      <c r="D1944" s="246" t="s">
        <v>332</v>
      </c>
      <c r="E1944" s="252" t="s">
        <v>19</v>
      </c>
      <c r="F1944" s="253" t="s">
        <v>2658</v>
      </c>
      <c r="G1944" s="251"/>
      <c r="H1944" s="254">
        <v>3</v>
      </c>
      <c r="I1944" s="255"/>
      <c r="J1944" s="251"/>
      <c r="K1944" s="251"/>
      <c r="L1944" s="256"/>
      <c r="M1944" s="257"/>
      <c r="N1944" s="258"/>
      <c r="O1944" s="258"/>
      <c r="P1944" s="258"/>
      <c r="Q1944" s="258"/>
      <c r="R1944" s="258"/>
      <c r="S1944" s="258"/>
      <c r="T1944" s="259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T1944" s="260" t="s">
        <v>332</v>
      </c>
      <c r="AU1944" s="260" t="s">
        <v>83</v>
      </c>
      <c r="AV1944" s="13" t="s">
        <v>83</v>
      </c>
      <c r="AW1944" s="13" t="s">
        <v>32</v>
      </c>
      <c r="AX1944" s="13" t="s">
        <v>70</v>
      </c>
      <c r="AY1944" s="260" t="s">
        <v>322</v>
      </c>
    </row>
    <row r="1945" spans="1:51" s="16" customFormat="1" ht="12">
      <c r="A1945" s="16"/>
      <c r="B1945" s="293"/>
      <c r="C1945" s="294"/>
      <c r="D1945" s="246" t="s">
        <v>332</v>
      </c>
      <c r="E1945" s="295" t="s">
        <v>19</v>
      </c>
      <c r="F1945" s="296" t="s">
        <v>480</v>
      </c>
      <c r="G1945" s="294"/>
      <c r="H1945" s="297">
        <v>9</v>
      </c>
      <c r="I1945" s="298"/>
      <c r="J1945" s="294"/>
      <c r="K1945" s="294"/>
      <c r="L1945" s="299"/>
      <c r="M1945" s="300"/>
      <c r="N1945" s="301"/>
      <c r="O1945" s="301"/>
      <c r="P1945" s="301"/>
      <c r="Q1945" s="301"/>
      <c r="R1945" s="301"/>
      <c r="S1945" s="301"/>
      <c r="T1945" s="302"/>
      <c r="U1945" s="16"/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T1945" s="303" t="s">
        <v>332</v>
      </c>
      <c r="AU1945" s="303" t="s">
        <v>83</v>
      </c>
      <c r="AV1945" s="16" t="s">
        <v>93</v>
      </c>
      <c r="AW1945" s="16" t="s">
        <v>32</v>
      </c>
      <c r="AX1945" s="16" t="s">
        <v>70</v>
      </c>
      <c r="AY1945" s="303" t="s">
        <v>322</v>
      </c>
    </row>
    <row r="1946" spans="1:51" s="14" customFormat="1" ht="12">
      <c r="A1946" s="14"/>
      <c r="B1946" s="261"/>
      <c r="C1946" s="262"/>
      <c r="D1946" s="246" t="s">
        <v>332</v>
      </c>
      <c r="E1946" s="263" t="s">
        <v>19</v>
      </c>
      <c r="F1946" s="264" t="s">
        <v>336</v>
      </c>
      <c r="G1946" s="262"/>
      <c r="H1946" s="265">
        <v>28</v>
      </c>
      <c r="I1946" s="266"/>
      <c r="J1946" s="262"/>
      <c r="K1946" s="262"/>
      <c r="L1946" s="267"/>
      <c r="M1946" s="268"/>
      <c r="N1946" s="269"/>
      <c r="O1946" s="269"/>
      <c r="P1946" s="269"/>
      <c r="Q1946" s="269"/>
      <c r="R1946" s="269"/>
      <c r="S1946" s="269"/>
      <c r="T1946" s="270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71" t="s">
        <v>332</v>
      </c>
      <c r="AU1946" s="271" t="s">
        <v>83</v>
      </c>
      <c r="AV1946" s="14" t="s">
        <v>328</v>
      </c>
      <c r="AW1946" s="14" t="s">
        <v>32</v>
      </c>
      <c r="AX1946" s="14" t="s">
        <v>77</v>
      </c>
      <c r="AY1946" s="271" t="s">
        <v>322</v>
      </c>
    </row>
    <row r="1947" spans="1:65" s="2" customFormat="1" ht="16.5" customHeight="1">
      <c r="A1947" s="40"/>
      <c r="B1947" s="41"/>
      <c r="C1947" s="233" t="s">
        <v>2659</v>
      </c>
      <c r="D1947" s="233" t="s">
        <v>324</v>
      </c>
      <c r="E1947" s="234" t="s">
        <v>2660</v>
      </c>
      <c r="F1947" s="235" t="s">
        <v>2661</v>
      </c>
      <c r="G1947" s="236" t="s">
        <v>546</v>
      </c>
      <c r="H1947" s="237">
        <v>9</v>
      </c>
      <c r="I1947" s="238"/>
      <c r="J1947" s="239">
        <f>ROUND(I1947*H1947,2)</f>
        <v>0</v>
      </c>
      <c r="K1947" s="235" t="s">
        <v>327</v>
      </c>
      <c r="L1947" s="46"/>
      <c r="M1947" s="240" t="s">
        <v>19</v>
      </c>
      <c r="N1947" s="241" t="s">
        <v>42</v>
      </c>
      <c r="O1947" s="86"/>
      <c r="P1947" s="242">
        <f>O1947*H1947</f>
        <v>0</v>
      </c>
      <c r="Q1947" s="242">
        <v>0</v>
      </c>
      <c r="R1947" s="242">
        <f>Q1947*H1947</f>
        <v>0</v>
      </c>
      <c r="S1947" s="242">
        <v>0</v>
      </c>
      <c r="T1947" s="243">
        <f>S1947*H1947</f>
        <v>0</v>
      </c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R1947" s="244" t="s">
        <v>418</v>
      </c>
      <c r="AT1947" s="244" t="s">
        <v>324</v>
      </c>
      <c r="AU1947" s="244" t="s">
        <v>83</v>
      </c>
      <c r="AY1947" s="19" t="s">
        <v>322</v>
      </c>
      <c r="BE1947" s="245">
        <f>IF(N1947="základní",J1947,0)</f>
        <v>0</v>
      </c>
      <c r="BF1947" s="245">
        <f>IF(N1947="snížená",J1947,0)</f>
        <v>0</v>
      </c>
      <c r="BG1947" s="245">
        <f>IF(N1947="zákl. přenesená",J1947,0)</f>
        <v>0</v>
      </c>
      <c r="BH1947" s="245">
        <f>IF(N1947="sníž. přenesená",J1947,0)</f>
        <v>0</v>
      </c>
      <c r="BI1947" s="245">
        <f>IF(N1947="nulová",J1947,0)</f>
        <v>0</v>
      </c>
      <c r="BJ1947" s="19" t="s">
        <v>83</v>
      </c>
      <c r="BK1947" s="245">
        <f>ROUND(I1947*H1947,2)</f>
        <v>0</v>
      </c>
      <c r="BL1947" s="19" t="s">
        <v>418</v>
      </c>
      <c r="BM1947" s="244" t="s">
        <v>2662</v>
      </c>
    </row>
    <row r="1948" spans="1:47" s="2" customFormat="1" ht="12">
      <c r="A1948" s="40"/>
      <c r="B1948" s="41"/>
      <c r="C1948" s="42"/>
      <c r="D1948" s="246" t="s">
        <v>330</v>
      </c>
      <c r="E1948" s="42"/>
      <c r="F1948" s="247" t="s">
        <v>2663</v>
      </c>
      <c r="G1948" s="42"/>
      <c r="H1948" s="42"/>
      <c r="I1948" s="150"/>
      <c r="J1948" s="42"/>
      <c r="K1948" s="42"/>
      <c r="L1948" s="46"/>
      <c r="M1948" s="248"/>
      <c r="N1948" s="249"/>
      <c r="O1948" s="86"/>
      <c r="P1948" s="86"/>
      <c r="Q1948" s="86"/>
      <c r="R1948" s="86"/>
      <c r="S1948" s="86"/>
      <c r="T1948" s="87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T1948" s="19" t="s">
        <v>330</v>
      </c>
      <c r="AU1948" s="19" t="s">
        <v>83</v>
      </c>
    </row>
    <row r="1949" spans="1:51" s="15" customFormat="1" ht="12">
      <c r="A1949" s="15"/>
      <c r="B1949" s="283"/>
      <c r="C1949" s="284"/>
      <c r="D1949" s="246" t="s">
        <v>332</v>
      </c>
      <c r="E1949" s="285" t="s">
        <v>19</v>
      </c>
      <c r="F1949" s="286" t="s">
        <v>433</v>
      </c>
      <c r="G1949" s="284"/>
      <c r="H1949" s="285" t="s">
        <v>19</v>
      </c>
      <c r="I1949" s="287"/>
      <c r="J1949" s="284"/>
      <c r="K1949" s="284"/>
      <c r="L1949" s="288"/>
      <c r="M1949" s="289"/>
      <c r="N1949" s="290"/>
      <c r="O1949" s="290"/>
      <c r="P1949" s="290"/>
      <c r="Q1949" s="290"/>
      <c r="R1949" s="290"/>
      <c r="S1949" s="290"/>
      <c r="T1949" s="291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T1949" s="292" t="s">
        <v>332</v>
      </c>
      <c r="AU1949" s="292" t="s">
        <v>83</v>
      </c>
      <c r="AV1949" s="15" t="s">
        <v>77</v>
      </c>
      <c r="AW1949" s="15" t="s">
        <v>32</v>
      </c>
      <c r="AX1949" s="15" t="s">
        <v>70</v>
      </c>
      <c r="AY1949" s="292" t="s">
        <v>322</v>
      </c>
    </row>
    <row r="1950" spans="1:51" s="13" customFormat="1" ht="12">
      <c r="A1950" s="13"/>
      <c r="B1950" s="250"/>
      <c r="C1950" s="251"/>
      <c r="D1950" s="246" t="s">
        <v>332</v>
      </c>
      <c r="E1950" s="252" t="s">
        <v>19</v>
      </c>
      <c r="F1950" s="253" t="s">
        <v>2614</v>
      </c>
      <c r="G1950" s="251"/>
      <c r="H1950" s="254">
        <v>0</v>
      </c>
      <c r="I1950" s="255"/>
      <c r="J1950" s="251"/>
      <c r="K1950" s="251"/>
      <c r="L1950" s="256"/>
      <c r="M1950" s="257"/>
      <c r="N1950" s="258"/>
      <c r="O1950" s="258"/>
      <c r="P1950" s="258"/>
      <c r="Q1950" s="258"/>
      <c r="R1950" s="258"/>
      <c r="S1950" s="258"/>
      <c r="T1950" s="259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60" t="s">
        <v>332</v>
      </c>
      <c r="AU1950" s="260" t="s">
        <v>83</v>
      </c>
      <c r="AV1950" s="13" t="s">
        <v>83</v>
      </c>
      <c r="AW1950" s="13" t="s">
        <v>32</v>
      </c>
      <c r="AX1950" s="13" t="s">
        <v>70</v>
      </c>
      <c r="AY1950" s="260" t="s">
        <v>322</v>
      </c>
    </row>
    <row r="1951" spans="1:51" s="13" customFormat="1" ht="12">
      <c r="A1951" s="13"/>
      <c r="B1951" s="250"/>
      <c r="C1951" s="251"/>
      <c r="D1951" s="246" t="s">
        <v>332</v>
      </c>
      <c r="E1951" s="252" t="s">
        <v>19</v>
      </c>
      <c r="F1951" s="253" t="s">
        <v>2664</v>
      </c>
      <c r="G1951" s="251"/>
      <c r="H1951" s="254">
        <v>1</v>
      </c>
      <c r="I1951" s="255"/>
      <c r="J1951" s="251"/>
      <c r="K1951" s="251"/>
      <c r="L1951" s="256"/>
      <c r="M1951" s="257"/>
      <c r="N1951" s="258"/>
      <c r="O1951" s="258"/>
      <c r="P1951" s="258"/>
      <c r="Q1951" s="258"/>
      <c r="R1951" s="258"/>
      <c r="S1951" s="258"/>
      <c r="T1951" s="259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60" t="s">
        <v>332</v>
      </c>
      <c r="AU1951" s="260" t="s">
        <v>83</v>
      </c>
      <c r="AV1951" s="13" t="s">
        <v>83</v>
      </c>
      <c r="AW1951" s="13" t="s">
        <v>32</v>
      </c>
      <c r="AX1951" s="13" t="s">
        <v>70</v>
      </c>
      <c r="AY1951" s="260" t="s">
        <v>322</v>
      </c>
    </row>
    <row r="1952" spans="1:51" s="13" customFormat="1" ht="12">
      <c r="A1952" s="13"/>
      <c r="B1952" s="250"/>
      <c r="C1952" s="251"/>
      <c r="D1952" s="246" t="s">
        <v>332</v>
      </c>
      <c r="E1952" s="252" t="s">
        <v>19</v>
      </c>
      <c r="F1952" s="253" t="s">
        <v>2665</v>
      </c>
      <c r="G1952" s="251"/>
      <c r="H1952" s="254">
        <v>1</v>
      </c>
      <c r="I1952" s="255"/>
      <c r="J1952" s="251"/>
      <c r="K1952" s="251"/>
      <c r="L1952" s="256"/>
      <c r="M1952" s="257"/>
      <c r="N1952" s="258"/>
      <c r="O1952" s="258"/>
      <c r="P1952" s="258"/>
      <c r="Q1952" s="258"/>
      <c r="R1952" s="258"/>
      <c r="S1952" s="258"/>
      <c r="T1952" s="259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60" t="s">
        <v>332</v>
      </c>
      <c r="AU1952" s="260" t="s">
        <v>83</v>
      </c>
      <c r="AV1952" s="13" t="s">
        <v>83</v>
      </c>
      <c r="AW1952" s="13" t="s">
        <v>32</v>
      </c>
      <c r="AX1952" s="13" t="s">
        <v>70</v>
      </c>
      <c r="AY1952" s="260" t="s">
        <v>322</v>
      </c>
    </row>
    <row r="1953" spans="1:51" s="13" customFormat="1" ht="12">
      <c r="A1953" s="13"/>
      <c r="B1953" s="250"/>
      <c r="C1953" s="251"/>
      <c r="D1953" s="246" t="s">
        <v>332</v>
      </c>
      <c r="E1953" s="252" t="s">
        <v>19</v>
      </c>
      <c r="F1953" s="253" t="s">
        <v>2666</v>
      </c>
      <c r="G1953" s="251"/>
      <c r="H1953" s="254">
        <v>1</v>
      </c>
      <c r="I1953" s="255"/>
      <c r="J1953" s="251"/>
      <c r="K1953" s="251"/>
      <c r="L1953" s="256"/>
      <c r="M1953" s="257"/>
      <c r="N1953" s="258"/>
      <c r="O1953" s="258"/>
      <c r="P1953" s="258"/>
      <c r="Q1953" s="258"/>
      <c r="R1953" s="258"/>
      <c r="S1953" s="258"/>
      <c r="T1953" s="259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60" t="s">
        <v>332</v>
      </c>
      <c r="AU1953" s="260" t="s">
        <v>83</v>
      </c>
      <c r="AV1953" s="13" t="s">
        <v>83</v>
      </c>
      <c r="AW1953" s="13" t="s">
        <v>32</v>
      </c>
      <c r="AX1953" s="13" t="s">
        <v>70</v>
      </c>
      <c r="AY1953" s="260" t="s">
        <v>322</v>
      </c>
    </row>
    <row r="1954" spans="1:51" s="16" customFormat="1" ht="12">
      <c r="A1954" s="16"/>
      <c r="B1954" s="293"/>
      <c r="C1954" s="294"/>
      <c r="D1954" s="246" t="s">
        <v>332</v>
      </c>
      <c r="E1954" s="295" t="s">
        <v>19</v>
      </c>
      <c r="F1954" s="296" t="s">
        <v>439</v>
      </c>
      <c r="G1954" s="294"/>
      <c r="H1954" s="297">
        <v>3</v>
      </c>
      <c r="I1954" s="298"/>
      <c r="J1954" s="294"/>
      <c r="K1954" s="294"/>
      <c r="L1954" s="299"/>
      <c r="M1954" s="300"/>
      <c r="N1954" s="301"/>
      <c r="O1954" s="301"/>
      <c r="P1954" s="301"/>
      <c r="Q1954" s="301"/>
      <c r="R1954" s="301"/>
      <c r="S1954" s="301"/>
      <c r="T1954" s="302"/>
      <c r="U1954" s="16"/>
      <c r="V1954" s="16"/>
      <c r="W1954" s="16"/>
      <c r="X1954" s="16"/>
      <c r="Y1954" s="16"/>
      <c r="Z1954" s="16"/>
      <c r="AA1954" s="16"/>
      <c r="AB1954" s="16"/>
      <c r="AC1954" s="16"/>
      <c r="AD1954" s="16"/>
      <c r="AE1954" s="16"/>
      <c r="AT1954" s="303" t="s">
        <v>332</v>
      </c>
      <c r="AU1954" s="303" t="s">
        <v>83</v>
      </c>
      <c r="AV1954" s="16" t="s">
        <v>93</v>
      </c>
      <c r="AW1954" s="16" t="s">
        <v>32</v>
      </c>
      <c r="AX1954" s="16" t="s">
        <v>70</v>
      </c>
      <c r="AY1954" s="303" t="s">
        <v>322</v>
      </c>
    </row>
    <row r="1955" spans="1:51" s="15" customFormat="1" ht="12">
      <c r="A1955" s="15"/>
      <c r="B1955" s="283"/>
      <c r="C1955" s="284"/>
      <c r="D1955" s="246" t="s">
        <v>332</v>
      </c>
      <c r="E1955" s="285" t="s">
        <v>19</v>
      </c>
      <c r="F1955" s="286" t="s">
        <v>440</v>
      </c>
      <c r="G1955" s="284"/>
      <c r="H1955" s="285" t="s">
        <v>19</v>
      </c>
      <c r="I1955" s="287"/>
      <c r="J1955" s="284"/>
      <c r="K1955" s="284"/>
      <c r="L1955" s="288"/>
      <c r="M1955" s="289"/>
      <c r="N1955" s="290"/>
      <c r="O1955" s="290"/>
      <c r="P1955" s="290"/>
      <c r="Q1955" s="290"/>
      <c r="R1955" s="290"/>
      <c r="S1955" s="290"/>
      <c r="T1955" s="291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92" t="s">
        <v>332</v>
      </c>
      <c r="AU1955" s="292" t="s">
        <v>83</v>
      </c>
      <c r="AV1955" s="15" t="s">
        <v>77</v>
      </c>
      <c r="AW1955" s="15" t="s">
        <v>32</v>
      </c>
      <c r="AX1955" s="15" t="s">
        <v>70</v>
      </c>
      <c r="AY1955" s="292" t="s">
        <v>322</v>
      </c>
    </row>
    <row r="1956" spans="1:51" s="13" customFormat="1" ht="12">
      <c r="A1956" s="13"/>
      <c r="B1956" s="250"/>
      <c r="C1956" s="251"/>
      <c r="D1956" s="246" t="s">
        <v>332</v>
      </c>
      <c r="E1956" s="252" t="s">
        <v>19</v>
      </c>
      <c r="F1956" s="253" t="s">
        <v>2667</v>
      </c>
      <c r="G1956" s="251"/>
      <c r="H1956" s="254">
        <v>1</v>
      </c>
      <c r="I1956" s="255"/>
      <c r="J1956" s="251"/>
      <c r="K1956" s="251"/>
      <c r="L1956" s="256"/>
      <c r="M1956" s="257"/>
      <c r="N1956" s="258"/>
      <c r="O1956" s="258"/>
      <c r="P1956" s="258"/>
      <c r="Q1956" s="258"/>
      <c r="R1956" s="258"/>
      <c r="S1956" s="258"/>
      <c r="T1956" s="259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T1956" s="260" t="s">
        <v>332</v>
      </c>
      <c r="AU1956" s="260" t="s">
        <v>83</v>
      </c>
      <c r="AV1956" s="13" t="s">
        <v>83</v>
      </c>
      <c r="AW1956" s="13" t="s">
        <v>32</v>
      </c>
      <c r="AX1956" s="13" t="s">
        <v>70</v>
      </c>
      <c r="AY1956" s="260" t="s">
        <v>322</v>
      </c>
    </row>
    <row r="1957" spans="1:51" s="13" customFormat="1" ht="12">
      <c r="A1957" s="13"/>
      <c r="B1957" s="250"/>
      <c r="C1957" s="251"/>
      <c r="D1957" s="246" t="s">
        <v>332</v>
      </c>
      <c r="E1957" s="252" t="s">
        <v>19</v>
      </c>
      <c r="F1957" s="253" t="s">
        <v>2668</v>
      </c>
      <c r="G1957" s="251"/>
      <c r="H1957" s="254">
        <v>1</v>
      </c>
      <c r="I1957" s="255"/>
      <c r="J1957" s="251"/>
      <c r="K1957" s="251"/>
      <c r="L1957" s="256"/>
      <c r="M1957" s="257"/>
      <c r="N1957" s="258"/>
      <c r="O1957" s="258"/>
      <c r="P1957" s="258"/>
      <c r="Q1957" s="258"/>
      <c r="R1957" s="258"/>
      <c r="S1957" s="258"/>
      <c r="T1957" s="259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60" t="s">
        <v>332</v>
      </c>
      <c r="AU1957" s="260" t="s">
        <v>83</v>
      </c>
      <c r="AV1957" s="13" t="s">
        <v>83</v>
      </c>
      <c r="AW1957" s="13" t="s">
        <v>32</v>
      </c>
      <c r="AX1957" s="13" t="s">
        <v>70</v>
      </c>
      <c r="AY1957" s="260" t="s">
        <v>322</v>
      </c>
    </row>
    <row r="1958" spans="1:51" s="13" customFormat="1" ht="12">
      <c r="A1958" s="13"/>
      <c r="B1958" s="250"/>
      <c r="C1958" s="251"/>
      <c r="D1958" s="246" t="s">
        <v>332</v>
      </c>
      <c r="E1958" s="252" t="s">
        <v>19</v>
      </c>
      <c r="F1958" s="253" t="s">
        <v>2669</v>
      </c>
      <c r="G1958" s="251"/>
      <c r="H1958" s="254">
        <v>1</v>
      </c>
      <c r="I1958" s="255"/>
      <c r="J1958" s="251"/>
      <c r="K1958" s="251"/>
      <c r="L1958" s="256"/>
      <c r="M1958" s="257"/>
      <c r="N1958" s="258"/>
      <c r="O1958" s="258"/>
      <c r="P1958" s="258"/>
      <c r="Q1958" s="258"/>
      <c r="R1958" s="258"/>
      <c r="S1958" s="258"/>
      <c r="T1958" s="259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T1958" s="260" t="s">
        <v>332</v>
      </c>
      <c r="AU1958" s="260" t="s">
        <v>83</v>
      </c>
      <c r="AV1958" s="13" t="s">
        <v>83</v>
      </c>
      <c r="AW1958" s="13" t="s">
        <v>32</v>
      </c>
      <c r="AX1958" s="13" t="s">
        <v>70</v>
      </c>
      <c r="AY1958" s="260" t="s">
        <v>322</v>
      </c>
    </row>
    <row r="1959" spans="1:51" s="16" customFormat="1" ht="12">
      <c r="A1959" s="16"/>
      <c r="B1959" s="293"/>
      <c r="C1959" s="294"/>
      <c r="D1959" s="246" t="s">
        <v>332</v>
      </c>
      <c r="E1959" s="295" t="s">
        <v>19</v>
      </c>
      <c r="F1959" s="296" t="s">
        <v>446</v>
      </c>
      <c r="G1959" s="294"/>
      <c r="H1959" s="297">
        <v>3</v>
      </c>
      <c r="I1959" s="298"/>
      <c r="J1959" s="294"/>
      <c r="K1959" s="294"/>
      <c r="L1959" s="299"/>
      <c r="M1959" s="300"/>
      <c r="N1959" s="301"/>
      <c r="O1959" s="301"/>
      <c r="P1959" s="301"/>
      <c r="Q1959" s="301"/>
      <c r="R1959" s="301"/>
      <c r="S1959" s="301"/>
      <c r="T1959" s="302"/>
      <c r="U1959" s="16"/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T1959" s="303" t="s">
        <v>332</v>
      </c>
      <c r="AU1959" s="303" t="s">
        <v>83</v>
      </c>
      <c r="AV1959" s="16" t="s">
        <v>93</v>
      </c>
      <c r="AW1959" s="16" t="s">
        <v>32</v>
      </c>
      <c r="AX1959" s="16" t="s">
        <v>70</v>
      </c>
      <c r="AY1959" s="303" t="s">
        <v>322</v>
      </c>
    </row>
    <row r="1960" spans="1:51" s="15" customFormat="1" ht="12">
      <c r="A1960" s="15"/>
      <c r="B1960" s="283"/>
      <c r="C1960" s="284"/>
      <c r="D1960" s="246" t="s">
        <v>332</v>
      </c>
      <c r="E1960" s="285" t="s">
        <v>19</v>
      </c>
      <c r="F1960" s="286" t="s">
        <v>1498</v>
      </c>
      <c r="G1960" s="284"/>
      <c r="H1960" s="285" t="s">
        <v>19</v>
      </c>
      <c r="I1960" s="287"/>
      <c r="J1960" s="284"/>
      <c r="K1960" s="284"/>
      <c r="L1960" s="288"/>
      <c r="M1960" s="289"/>
      <c r="N1960" s="290"/>
      <c r="O1960" s="290"/>
      <c r="P1960" s="290"/>
      <c r="Q1960" s="290"/>
      <c r="R1960" s="290"/>
      <c r="S1960" s="290"/>
      <c r="T1960" s="291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T1960" s="292" t="s">
        <v>332</v>
      </c>
      <c r="AU1960" s="292" t="s">
        <v>83</v>
      </c>
      <c r="AV1960" s="15" t="s">
        <v>77</v>
      </c>
      <c r="AW1960" s="15" t="s">
        <v>32</v>
      </c>
      <c r="AX1960" s="15" t="s">
        <v>70</v>
      </c>
      <c r="AY1960" s="292" t="s">
        <v>322</v>
      </c>
    </row>
    <row r="1961" spans="1:51" s="13" customFormat="1" ht="12">
      <c r="A1961" s="13"/>
      <c r="B1961" s="250"/>
      <c r="C1961" s="251"/>
      <c r="D1961" s="246" t="s">
        <v>332</v>
      </c>
      <c r="E1961" s="252" t="s">
        <v>19</v>
      </c>
      <c r="F1961" s="253" t="s">
        <v>2670</v>
      </c>
      <c r="G1961" s="251"/>
      <c r="H1961" s="254">
        <v>1</v>
      </c>
      <c r="I1961" s="255"/>
      <c r="J1961" s="251"/>
      <c r="K1961" s="251"/>
      <c r="L1961" s="256"/>
      <c r="M1961" s="257"/>
      <c r="N1961" s="258"/>
      <c r="O1961" s="258"/>
      <c r="P1961" s="258"/>
      <c r="Q1961" s="258"/>
      <c r="R1961" s="258"/>
      <c r="S1961" s="258"/>
      <c r="T1961" s="259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T1961" s="260" t="s">
        <v>332</v>
      </c>
      <c r="AU1961" s="260" t="s">
        <v>83</v>
      </c>
      <c r="AV1961" s="13" t="s">
        <v>83</v>
      </c>
      <c r="AW1961" s="13" t="s">
        <v>32</v>
      </c>
      <c r="AX1961" s="13" t="s">
        <v>70</v>
      </c>
      <c r="AY1961" s="260" t="s">
        <v>322</v>
      </c>
    </row>
    <row r="1962" spans="1:51" s="13" customFormat="1" ht="12">
      <c r="A1962" s="13"/>
      <c r="B1962" s="250"/>
      <c r="C1962" s="251"/>
      <c r="D1962" s="246" t="s">
        <v>332</v>
      </c>
      <c r="E1962" s="252" t="s">
        <v>19</v>
      </c>
      <c r="F1962" s="253" t="s">
        <v>2671</v>
      </c>
      <c r="G1962" s="251"/>
      <c r="H1962" s="254">
        <v>1</v>
      </c>
      <c r="I1962" s="255"/>
      <c r="J1962" s="251"/>
      <c r="K1962" s="251"/>
      <c r="L1962" s="256"/>
      <c r="M1962" s="257"/>
      <c r="N1962" s="258"/>
      <c r="O1962" s="258"/>
      <c r="P1962" s="258"/>
      <c r="Q1962" s="258"/>
      <c r="R1962" s="258"/>
      <c r="S1962" s="258"/>
      <c r="T1962" s="259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T1962" s="260" t="s">
        <v>332</v>
      </c>
      <c r="AU1962" s="260" t="s">
        <v>83</v>
      </c>
      <c r="AV1962" s="13" t="s">
        <v>83</v>
      </c>
      <c r="AW1962" s="13" t="s">
        <v>32</v>
      </c>
      <c r="AX1962" s="13" t="s">
        <v>70</v>
      </c>
      <c r="AY1962" s="260" t="s">
        <v>322</v>
      </c>
    </row>
    <row r="1963" spans="1:51" s="13" customFormat="1" ht="12">
      <c r="A1963" s="13"/>
      <c r="B1963" s="250"/>
      <c r="C1963" s="251"/>
      <c r="D1963" s="246" t="s">
        <v>332</v>
      </c>
      <c r="E1963" s="252" t="s">
        <v>19</v>
      </c>
      <c r="F1963" s="253" t="s">
        <v>2672</v>
      </c>
      <c r="G1963" s="251"/>
      <c r="H1963" s="254">
        <v>1</v>
      </c>
      <c r="I1963" s="255"/>
      <c r="J1963" s="251"/>
      <c r="K1963" s="251"/>
      <c r="L1963" s="256"/>
      <c r="M1963" s="257"/>
      <c r="N1963" s="258"/>
      <c r="O1963" s="258"/>
      <c r="P1963" s="258"/>
      <c r="Q1963" s="258"/>
      <c r="R1963" s="258"/>
      <c r="S1963" s="258"/>
      <c r="T1963" s="259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60" t="s">
        <v>332</v>
      </c>
      <c r="AU1963" s="260" t="s">
        <v>83</v>
      </c>
      <c r="AV1963" s="13" t="s">
        <v>83</v>
      </c>
      <c r="AW1963" s="13" t="s">
        <v>32</v>
      </c>
      <c r="AX1963" s="13" t="s">
        <v>70</v>
      </c>
      <c r="AY1963" s="260" t="s">
        <v>322</v>
      </c>
    </row>
    <row r="1964" spans="1:51" s="16" customFormat="1" ht="12">
      <c r="A1964" s="16"/>
      <c r="B1964" s="293"/>
      <c r="C1964" s="294"/>
      <c r="D1964" s="246" t="s">
        <v>332</v>
      </c>
      <c r="E1964" s="295" t="s">
        <v>19</v>
      </c>
      <c r="F1964" s="296" t="s">
        <v>480</v>
      </c>
      <c r="G1964" s="294"/>
      <c r="H1964" s="297">
        <v>3</v>
      </c>
      <c r="I1964" s="298"/>
      <c r="J1964" s="294"/>
      <c r="K1964" s="294"/>
      <c r="L1964" s="299"/>
      <c r="M1964" s="300"/>
      <c r="N1964" s="301"/>
      <c r="O1964" s="301"/>
      <c r="P1964" s="301"/>
      <c r="Q1964" s="301"/>
      <c r="R1964" s="301"/>
      <c r="S1964" s="301"/>
      <c r="T1964" s="302"/>
      <c r="U1964" s="16"/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T1964" s="303" t="s">
        <v>332</v>
      </c>
      <c r="AU1964" s="303" t="s">
        <v>83</v>
      </c>
      <c r="AV1964" s="16" t="s">
        <v>93</v>
      </c>
      <c r="AW1964" s="16" t="s">
        <v>32</v>
      </c>
      <c r="AX1964" s="16" t="s">
        <v>70</v>
      </c>
      <c r="AY1964" s="303" t="s">
        <v>322</v>
      </c>
    </row>
    <row r="1965" spans="1:51" s="14" customFormat="1" ht="12">
      <c r="A1965" s="14"/>
      <c r="B1965" s="261"/>
      <c r="C1965" s="262"/>
      <c r="D1965" s="246" t="s">
        <v>332</v>
      </c>
      <c r="E1965" s="263" t="s">
        <v>19</v>
      </c>
      <c r="F1965" s="264" t="s">
        <v>336</v>
      </c>
      <c r="G1965" s="262"/>
      <c r="H1965" s="265">
        <v>9</v>
      </c>
      <c r="I1965" s="266"/>
      <c r="J1965" s="262"/>
      <c r="K1965" s="262"/>
      <c r="L1965" s="267"/>
      <c r="M1965" s="268"/>
      <c r="N1965" s="269"/>
      <c r="O1965" s="269"/>
      <c r="P1965" s="269"/>
      <c r="Q1965" s="269"/>
      <c r="R1965" s="269"/>
      <c r="S1965" s="269"/>
      <c r="T1965" s="270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71" t="s">
        <v>332</v>
      </c>
      <c r="AU1965" s="271" t="s">
        <v>83</v>
      </c>
      <c r="AV1965" s="14" t="s">
        <v>328</v>
      </c>
      <c r="AW1965" s="14" t="s">
        <v>32</v>
      </c>
      <c r="AX1965" s="14" t="s">
        <v>77</v>
      </c>
      <c r="AY1965" s="271" t="s">
        <v>322</v>
      </c>
    </row>
    <row r="1966" spans="1:65" s="2" customFormat="1" ht="21.75" customHeight="1">
      <c r="A1966" s="40"/>
      <c r="B1966" s="41"/>
      <c r="C1966" s="233" t="s">
        <v>2673</v>
      </c>
      <c r="D1966" s="233" t="s">
        <v>324</v>
      </c>
      <c r="E1966" s="234" t="s">
        <v>2674</v>
      </c>
      <c r="F1966" s="235" t="s">
        <v>2675</v>
      </c>
      <c r="G1966" s="236" t="s">
        <v>160</v>
      </c>
      <c r="H1966" s="237">
        <v>3.119</v>
      </c>
      <c r="I1966" s="238"/>
      <c r="J1966" s="239">
        <f>ROUND(I1966*H1966,2)</f>
        <v>0</v>
      </c>
      <c r="K1966" s="235" t="s">
        <v>327</v>
      </c>
      <c r="L1966" s="46"/>
      <c r="M1966" s="240" t="s">
        <v>19</v>
      </c>
      <c r="N1966" s="241" t="s">
        <v>42</v>
      </c>
      <c r="O1966" s="86"/>
      <c r="P1966" s="242">
        <f>O1966*H1966</f>
        <v>0</v>
      </c>
      <c r="Q1966" s="242">
        <v>0</v>
      </c>
      <c r="R1966" s="242">
        <f>Q1966*H1966</f>
        <v>0</v>
      </c>
      <c r="S1966" s="242">
        <v>0</v>
      </c>
      <c r="T1966" s="243">
        <f>S1966*H1966</f>
        <v>0</v>
      </c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R1966" s="244" t="s">
        <v>418</v>
      </c>
      <c r="AT1966" s="244" t="s">
        <v>324</v>
      </c>
      <c r="AU1966" s="244" t="s">
        <v>83</v>
      </c>
      <c r="AY1966" s="19" t="s">
        <v>322</v>
      </c>
      <c r="BE1966" s="245">
        <f>IF(N1966="základní",J1966,0)</f>
        <v>0</v>
      </c>
      <c r="BF1966" s="245">
        <f>IF(N1966="snížená",J1966,0)</f>
        <v>0</v>
      </c>
      <c r="BG1966" s="245">
        <f>IF(N1966="zákl. přenesená",J1966,0)</f>
        <v>0</v>
      </c>
      <c r="BH1966" s="245">
        <f>IF(N1966="sníž. přenesená",J1966,0)</f>
        <v>0</v>
      </c>
      <c r="BI1966" s="245">
        <f>IF(N1966="nulová",J1966,0)</f>
        <v>0</v>
      </c>
      <c r="BJ1966" s="19" t="s">
        <v>83</v>
      </c>
      <c r="BK1966" s="245">
        <f>ROUND(I1966*H1966,2)</f>
        <v>0</v>
      </c>
      <c r="BL1966" s="19" t="s">
        <v>418</v>
      </c>
      <c r="BM1966" s="244" t="s">
        <v>2676</v>
      </c>
    </row>
    <row r="1967" spans="1:47" s="2" customFormat="1" ht="12">
      <c r="A1967" s="40"/>
      <c r="B1967" s="41"/>
      <c r="C1967" s="42"/>
      <c r="D1967" s="246" t="s">
        <v>330</v>
      </c>
      <c r="E1967" s="42"/>
      <c r="F1967" s="247" t="s">
        <v>2677</v>
      </c>
      <c r="G1967" s="42"/>
      <c r="H1967" s="42"/>
      <c r="I1967" s="150"/>
      <c r="J1967" s="42"/>
      <c r="K1967" s="42"/>
      <c r="L1967" s="46"/>
      <c r="M1967" s="248"/>
      <c r="N1967" s="249"/>
      <c r="O1967" s="86"/>
      <c r="P1967" s="86"/>
      <c r="Q1967" s="86"/>
      <c r="R1967" s="86"/>
      <c r="S1967" s="86"/>
      <c r="T1967" s="87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T1967" s="19" t="s">
        <v>330</v>
      </c>
      <c r="AU1967" s="19" t="s">
        <v>83</v>
      </c>
    </row>
    <row r="1968" spans="1:65" s="2" customFormat="1" ht="21.75" customHeight="1">
      <c r="A1968" s="40"/>
      <c r="B1968" s="41"/>
      <c r="C1968" s="233" t="s">
        <v>2678</v>
      </c>
      <c r="D1968" s="233" t="s">
        <v>324</v>
      </c>
      <c r="E1968" s="234" t="s">
        <v>2679</v>
      </c>
      <c r="F1968" s="235" t="s">
        <v>2680</v>
      </c>
      <c r="G1968" s="236" t="s">
        <v>160</v>
      </c>
      <c r="H1968" s="237">
        <v>3.119</v>
      </c>
      <c r="I1968" s="238"/>
      <c r="J1968" s="239">
        <f>ROUND(I1968*H1968,2)</f>
        <v>0</v>
      </c>
      <c r="K1968" s="235" t="s">
        <v>327</v>
      </c>
      <c r="L1968" s="46"/>
      <c r="M1968" s="240" t="s">
        <v>19</v>
      </c>
      <c r="N1968" s="241" t="s">
        <v>42</v>
      </c>
      <c r="O1968" s="86"/>
      <c r="P1968" s="242">
        <f>O1968*H1968</f>
        <v>0</v>
      </c>
      <c r="Q1968" s="242">
        <v>0</v>
      </c>
      <c r="R1968" s="242">
        <f>Q1968*H1968</f>
        <v>0</v>
      </c>
      <c r="S1968" s="242">
        <v>0</v>
      </c>
      <c r="T1968" s="243">
        <f>S1968*H1968</f>
        <v>0</v>
      </c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R1968" s="244" t="s">
        <v>418</v>
      </c>
      <c r="AT1968" s="244" t="s">
        <v>324</v>
      </c>
      <c r="AU1968" s="244" t="s">
        <v>83</v>
      </c>
      <c r="AY1968" s="19" t="s">
        <v>322</v>
      </c>
      <c r="BE1968" s="245">
        <f>IF(N1968="základní",J1968,0)</f>
        <v>0</v>
      </c>
      <c r="BF1968" s="245">
        <f>IF(N1968="snížená",J1968,0)</f>
        <v>0</v>
      </c>
      <c r="BG1968" s="245">
        <f>IF(N1968="zákl. přenesená",J1968,0)</f>
        <v>0</v>
      </c>
      <c r="BH1968" s="245">
        <f>IF(N1968="sníž. přenesená",J1968,0)</f>
        <v>0</v>
      </c>
      <c r="BI1968" s="245">
        <f>IF(N1968="nulová",J1968,0)</f>
        <v>0</v>
      </c>
      <c r="BJ1968" s="19" t="s">
        <v>83</v>
      </c>
      <c r="BK1968" s="245">
        <f>ROUND(I1968*H1968,2)</f>
        <v>0</v>
      </c>
      <c r="BL1968" s="19" t="s">
        <v>418</v>
      </c>
      <c r="BM1968" s="244" t="s">
        <v>2681</v>
      </c>
    </row>
    <row r="1969" spans="1:47" s="2" customFormat="1" ht="12">
      <c r="A1969" s="40"/>
      <c r="B1969" s="41"/>
      <c r="C1969" s="42"/>
      <c r="D1969" s="246" t="s">
        <v>330</v>
      </c>
      <c r="E1969" s="42"/>
      <c r="F1969" s="247" t="s">
        <v>2682</v>
      </c>
      <c r="G1969" s="42"/>
      <c r="H1969" s="42"/>
      <c r="I1969" s="150"/>
      <c r="J1969" s="42"/>
      <c r="K1969" s="42"/>
      <c r="L1969" s="46"/>
      <c r="M1969" s="248"/>
      <c r="N1969" s="249"/>
      <c r="O1969" s="86"/>
      <c r="P1969" s="86"/>
      <c r="Q1969" s="86"/>
      <c r="R1969" s="86"/>
      <c r="S1969" s="86"/>
      <c r="T1969" s="87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T1969" s="19" t="s">
        <v>330</v>
      </c>
      <c r="AU1969" s="19" t="s">
        <v>83</v>
      </c>
    </row>
    <row r="1970" spans="1:63" s="12" customFormat="1" ht="22.8" customHeight="1">
      <c r="A1970" s="12"/>
      <c r="B1970" s="217"/>
      <c r="C1970" s="218"/>
      <c r="D1970" s="219" t="s">
        <v>69</v>
      </c>
      <c r="E1970" s="231" t="s">
        <v>2683</v>
      </c>
      <c r="F1970" s="231" t="s">
        <v>2684</v>
      </c>
      <c r="G1970" s="218"/>
      <c r="H1970" s="218"/>
      <c r="I1970" s="221"/>
      <c r="J1970" s="232">
        <f>BK1970</f>
        <v>0</v>
      </c>
      <c r="K1970" s="218"/>
      <c r="L1970" s="223"/>
      <c r="M1970" s="224"/>
      <c r="N1970" s="225"/>
      <c r="O1970" s="225"/>
      <c r="P1970" s="226">
        <f>SUM(P1971:P1978)</f>
        <v>0</v>
      </c>
      <c r="Q1970" s="225"/>
      <c r="R1970" s="226">
        <f>SUM(R1971:R1978)</f>
        <v>0.011682</v>
      </c>
      <c r="S1970" s="225"/>
      <c r="T1970" s="227">
        <f>SUM(T1971:T1978)</f>
        <v>0</v>
      </c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R1970" s="228" t="s">
        <v>83</v>
      </c>
      <c r="AT1970" s="229" t="s">
        <v>69</v>
      </c>
      <c r="AU1970" s="229" t="s">
        <v>77</v>
      </c>
      <c r="AY1970" s="228" t="s">
        <v>322</v>
      </c>
      <c r="BK1970" s="230">
        <f>SUM(BK1971:BK1978)</f>
        <v>0</v>
      </c>
    </row>
    <row r="1971" spans="1:65" s="2" customFormat="1" ht="16.5" customHeight="1">
      <c r="A1971" s="40"/>
      <c r="B1971" s="41"/>
      <c r="C1971" s="233" t="s">
        <v>2685</v>
      </c>
      <c r="D1971" s="233" t="s">
        <v>324</v>
      </c>
      <c r="E1971" s="234" t="s">
        <v>2686</v>
      </c>
      <c r="F1971" s="235" t="s">
        <v>2687</v>
      </c>
      <c r="G1971" s="236" t="s">
        <v>2688</v>
      </c>
      <c r="H1971" s="237">
        <v>58.41</v>
      </c>
      <c r="I1971" s="238"/>
      <c r="J1971" s="239">
        <f>ROUND(I1971*H1971,2)</f>
        <v>0</v>
      </c>
      <c r="K1971" s="235" t="s">
        <v>532</v>
      </c>
      <c r="L1971" s="46"/>
      <c r="M1971" s="240" t="s">
        <v>19</v>
      </c>
      <c r="N1971" s="241" t="s">
        <v>42</v>
      </c>
      <c r="O1971" s="86"/>
      <c r="P1971" s="242">
        <f>O1971*H1971</f>
        <v>0</v>
      </c>
      <c r="Q1971" s="242">
        <v>0.0002</v>
      </c>
      <c r="R1971" s="242">
        <f>Q1971*H1971</f>
        <v>0.011682</v>
      </c>
      <c r="S1971" s="242">
        <v>0</v>
      </c>
      <c r="T1971" s="243">
        <f>S1971*H1971</f>
        <v>0</v>
      </c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R1971" s="244" t="s">
        <v>418</v>
      </c>
      <c r="AT1971" s="244" t="s">
        <v>324</v>
      </c>
      <c r="AU1971" s="244" t="s">
        <v>83</v>
      </c>
      <c r="AY1971" s="19" t="s">
        <v>322</v>
      </c>
      <c r="BE1971" s="245">
        <f>IF(N1971="základní",J1971,0)</f>
        <v>0</v>
      </c>
      <c r="BF1971" s="245">
        <f>IF(N1971="snížená",J1971,0)</f>
        <v>0</v>
      </c>
      <c r="BG1971" s="245">
        <f>IF(N1971="zákl. přenesená",J1971,0)</f>
        <v>0</v>
      </c>
      <c r="BH1971" s="245">
        <f>IF(N1971="sníž. přenesená",J1971,0)</f>
        <v>0</v>
      </c>
      <c r="BI1971" s="245">
        <f>IF(N1971="nulová",J1971,0)</f>
        <v>0</v>
      </c>
      <c r="BJ1971" s="19" t="s">
        <v>83</v>
      </c>
      <c r="BK1971" s="245">
        <f>ROUND(I1971*H1971,2)</f>
        <v>0</v>
      </c>
      <c r="BL1971" s="19" t="s">
        <v>418</v>
      </c>
      <c r="BM1971" s="244" t="s">
        <v>2689</v>
      </c>
    </row>
    <row r="1972" spans="1:47" s="2" customFormat="1" ht="12">
      <c r="A1972" s="40"/>
      <c r="B1972" s="41"/>
      <c r="C1972" s="42"/>
      <c r="D1972" s="246" t="s">
        <v>330</v>
      </c>
      <c r="E1972" s="42"/>
      <c r="F1972" s="247" t="s">
        <v>2690</v>
      </c>
      <c r="G1972" s="42"/>
      <c r="H1972" s="42"/>
      <c r="I1972" s="150"/>
      <c r="J1972" s="42"/>
      <c r="K1972" s="42"/>
      <c r="L1972" s="46"/>
      <c r="M1972" s="248"/>
      <c r="N1972" s="249"/>
      <c r="O1972" s="86"/>
      <c r="P1972" s="86"/>
      <c r="Q1972" s="86"/>
      <c r="R1972" s="86"/>
      <c r="S1972" s="86"/>
      <c r="T1972" s="87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T1972" s="19" t="s">
        <v>330</v>
      </c>
      <c r="AU1972" s="19" t="s">
        <v>83</v>
      </c>
    </row>
    <row r="1973" spans="1:51" s="13" customFormat="1" ht="12">
      <c r="A1973" s="13"/>
      <c r="B1973" s="250"/>
      <c r="C1973" s="251"/>
      <c r="D1973" s="246" t="s">
        <v>332</v>
      </c>
      <c r="E1973" s="252" t="s">
        <v>19</v>
      </c>
      <c r="F1973" s="253" t="s">
        <v>2691</v>
      </c>
      <c r="G1973" s="251"/>
      <c r="H1973" s="254">
        <v>15.21</v>
      </c>
      <c r="I1973" s="255"/>
      <c r="J1973" s="251"/>
      <c r="K1973" s="251"/>
      <c r="L1973" s="256"/>
      <c r="M1973" s="257"/>
      <c r="N1973" s="258"/>
      <c r="O1973" s="258"/>
      <c r="P1973" s="258"/>
      <c r="Q1973" s="258"/>
      <c r="R1973" s="258"/>
      <c r="S1973" s="258"/>
      <c r="T1973" s="259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60" t="s">
        <v>332</v>
      </c>
      <c r="AU1973" s="260" t="s">
        <v>83</v>
      </c>
      <c r="AV1973" s="13" t="s">
        <v>83</v>
      </c>
      <c r="AW1973" s="13" t="s">
        <v>32</v>
      </c>
      <c r="AX1973" s="13" t="s">
        <v>70</v>
      </c>
      <c r="AY1973" s="260" t="s">
        <v>322</v>
      </c>
    </row>
    <row r="1974" spans="1:51" s="13" customFormat="1" ht="12">
      <c r="A1974" s="13"/>
      <c r="B1974" s="250"/>
      <c r="C1974" s="251"/>
      <c r="D1974" s="246" t="s">
        <v>332</v>
      </c>
      <c r="E1974" s="252" t="s">
        <v>19</v>
      </c>
      <c r="F1974" s="253" t="s">
        <v>2692</v>
      </c>
      <c r="G1974" s="251"/>
      <c r="H1974" s="254">
        <v>21.6</v>
      </c>
      <c r="I1974" s="255"/>
      <c r="J1974" s="251"/>
      <c r="K1974" s="251"/>
      <c r="L1974" s="256"/>
      <c r="M1974" s="257"/>
      <c r="N1974" s="258"/>
      <c r="O1974" s="258"/>
      <c r="P1974" s="258"/>
      <c r="Q1974" s="258"/>
      <c r="R1974" s="258"/>
      <c r="S1974" s="258"/>
      <c r="T1974" s="259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60" t="s">
        <v>332</v>
      </c>
      <c r="AU1974" s="260" t="s">
        <v>83</v>
      </c>
      <c r="AV1974" s="13" t="s">
        <v>83</v>
      </c>
      <c r="AW1974" s="13" t="s">
        <v>32</v>
      </c>
      <c r="AX1974" s="13" t="s">
        <v>70</v>
      </c>
      <c r="AY1974" s="260" t="s">
        <v>322</v>
      </c>
    </row>
    <row r="1975" spans="1:51" s="13" customFormat="1" ht="12">
      <c r="A1975" s="13"/>
      <c r="B1975" s="250"/>
      <c r="C1975" s="251"/>
      <c r="D1975" s="246" t="s">
        <v>332</v>
      </c>
      <c r="E1975" s="252" t="s">
        <v>19</v>
      </c>
      <c r="F1975" s="253" t="s">
        <v>2693</v>
      </c>
      <c r="G1975" s="251"/>
      <c r="H1975" s="254">
        <v>21.6</v>
      </c>
      <c r="I1975" s="255"/>
      <c r="J1975" s="251"/>
      <c r="K1975" s="251"/>
      <c r="L1975" s="256"/>
      <c r="M1975" s="257"/>
      <c r="N1975" s="258"/>
      <c r="O1975" s="258"/>
      <c r="P1975" s="258"/>
      <c r="Q1975" s="258"/>
      <c r="R1975" s="258"/>
      <c r="S1975" s="258"/>
      <c r="T1975" s="259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60" t="s">
        <v>332</v>
      </c>
      <c r="AU1975" s="260" t="s">
        <v>83</v>
      </c>
      <c r="AV1975" s="13" t="s">
        <v>83</v>
      </c>
      <c r="AW1975" s="13" t="s">
        <v>32</v>
      </c>
      <c r="AX1975" s="13" t="s">
        <v>70</v>
      </c>
      <c r="AY1975" s="260" t="s">
        <v>322</v>
      </c>
    </row>
    <row r="1976" spans="1:51" s="14" customFormat="1" ht="12">
      <c r="A1976" s="14"/>
      <c r="B1976" s="261"/>
      <c r="C1976" s="262"/>
      <c r="D1976" s="246" t="s">
        <v>332</v>
      </c>
      <c r="E1976" s="263" t="s">
        <v>19</v>
      </c>
      <c r="F1976" s="264" t="s">
        <v>336</v>
      </c>
      <c r="G1976" s="262"/>
      <c r="H1976" s="265">
        <v>58.41</v>
      </c>
      <c r="I1976" s="266"/>
      <c r="J1976" s="262"/>
      <c r="K1976" s="262"/>
      <c r="L1976" s="267"/>
      <c r="M1976" s="268"/>
      <c r="N1976" s="269"/>
      <c r="O1976" s="269"/>
      <c r="P1976" s="269"/>
      <c r="Q1976" s="269"/>
      <c r="R1976" s="269"/>
      <c r="S1976" s="269"/>
      <c r="T1976" s="270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71" t="s">
        <v>332</v>
      </c>
      <c r="AU1976" s="271" t="s">
        <v>83</v>
      </c>
      <c r="AV1976" s="14" t="s">
        <v>328</v>
      </c>
      <c r="AW1976" s="14" t="s">
        <v>32</v>
      </c>
      <c r="AX1976" s="14" t="s">
        <v>77</v>
      </c>
      <c r="AY1976" s="271" t="s">
        <v>322</v>
      </c>
    </row>
    <row r="1977" spans="1:65" s="2" customFormat="1" ht="21.75" customHeight="1">
      <c r="A1977" s="40"/>
      <c r="B1977" s="41"/>
      <c r="C1977" s="233" t="s">
        <v>2694</v>
      </c>
      <c r="D1977" s="233" t="s">
        <v>324</v>
      </c>
      <c r="E1977" s="234" t="s">
        <v>2695</v>
      </c>
      <c r="F1977" s="235" t="s">
        <v>2696</v>
      </c>
      <c r="G1977" s="236" t="s">
        <v>2697</v>
      </c>
      <c r="H1977" s="304"/>
      <c r="I1977" s="238"/>
      <c r="J1977" s="239">
        <f>ROUND(I1977*H1977,2)</f>
        <v>0</v>
      </c>
      <c r="K1977" s="235" t="s">
        <v>327</v>
      </c>
      <c r="L1977" s="46"/>
      <c r="M1977" s="240" t="s">
        <v>19</v>
      </c>
      <c r="N1977" s="241" t="s">
        <v>42</v>
      </c>
      <c r="O1977" s="86"/>
      <c r="P1977" s="242">
        <f>O1977*H1977</f>
        <v>0</v>
      </c>
      <c r="Q1977" s="242">
        <v>0</v>
      </c>
      <c r="R1977" s="242">
        <f>Q1977*H1977</f>
        <v>0</v>
      </c>
      <c r="S1977" s="242">
        <v>0</v>
      </c>
      <c r="T1977" s="243">
        <f>S1977*H1977</f>
        <v>0</v>
      </c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R1977" s="244" t="s">
        <v>418</v>
      </c>
      <c r="AT1977" s="244" t="s">
        <v>324</v>
      </c>
      <c r="AU1977" s="244" t="s">
        <v>83</v>
      </c>
      <c r="AY1977" s="19" t="s">
        <v>322</v>
      </c>
      <c r="BE1977" s="245">
        <f>IF(N1977="základní",J1977,0)</f>
        <v>0</v>
      </c>
      <c r="BF1977" s="245">
        <f>IF(N1977="snížená",J1977,0)</f>
        <v>0</v>
      </c>
      <c r="BG1977" s="245">
        <f>IF(N1977="zákl. přenesená",J1977,0)</f>
        <v>0</v>
      </c>
      <c r="BH1977" s="245">
        <f>IF(N1977="sníž. přenesená",J1977,0)</f>
        <v>0</v>
      </c>
      <c r="BI1977" s="245">
        <f>IF(N1977="nulová",J1977,0)</f>
        <v>0</v>
      </c>
      <c r="BJ1977" s="19" t="s">
        <v>83</v>
      </c>
      <c r="BK1977" s="245">
        <f>ROUND(I1977*H1977,2)</f>
        <v>0</v>
      </c>
      <c r="BL1977" s="19" t="s">
        <v>418</v>
      </c>
      <c r="BM1977" s="244" t="s">
        <v>2698</v>
      </c>
    </row>
    <row r="1978" spans="1:47" s="2" customFormat="1" ht="12">
      <c r="A1978" s="40"/>
      <c r="B1978" s="41"/>
      <c r="C1978" s="42"/>
      <c r="D1978" s="246" t="s">
        <v>330</v>
      </c>
      <c r="E1978" s="42"/>
      <c r="F1978" s="247" t="s">
        <v>2699</v>
      </c>
      <c r="G1978" s="42"/>
      <c r="H1978" s="42"/>
      <c r="I1978" s="150"/>
      <c r="J1978" s="42"/>
      <c r="K1978" s="42"/>
      <c r="L1978" s="46"/>
      <c r="M1978" s="248"/>
      <c r="N1978" s="249"/>
      <c r="O1978" s="86"/>
      <c r="P1978" s="86"/>
      <c r="Q1978" s="86"/>
      <c r="R1978" s="86"/>
      <c r="S1978" s="86"/>
      <c r="T1978" s="87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T1978" s="19" t="s">
        <v>330</v>
      </c>
      <c r="AU1978" s="19" t="s">
        <v>83</v>
      </c>
    </row>
    <row r="1979" spans="1:63" s="12" customFormat="1" ht="22.8" customHeight="1">
      <c r="A1979" s="12"/>
      <c r="B1979" s="217"/>
      <c r="C1979" s="218"/>
      <c r="D1979" s="219" t="s">
        <v>69</v>
      </c>
      <c r="E1979" s="231" t="s">
        <v>2700</v>
      </c>
      <c r="F1979" s="231" t="s">
        <v>2701</v>
      </c>
      <c r="G1979" s="218"/>
      <c r="H1979" s="218"/>
      <c r="I1979" s="221"/>
      <c r="J1979" s="232">
        <f>BK1979</f>
        <v>0</v>
      </c>
      <c r="K1979" s="218"/>
      <c r="L1979" s="223"/>
      <c r="M1979" s="224"/>
      <c r="N1979" s="225"/>
      <c r="O1979" s="225"/>
      <c r="P1979" s="226">
        <f>SUM(P1980:P1985)</f>
        <v>0</v>
      </c>
      <c r="Q1979" s="225"/>
      <c r="R1979" s="226">
        <f>SUM(R1980:R1985)</f>
        <v>0.04623469</v>
      </c>
      <c r="S1979" s="225"/>
      <c r="T1979" s="227">
        <f>SUM(T1980:T1985)</f>
        <v>0</v>
      </c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R1979" s="228" t="s">
        <v>83</v>
      </c>
      <c r="AT1979" s="229" t="s">
        <v>69</v>
      </c>
      <c r="AU1979" s="229" t="s">
        <v>77</v>
      </c>
      <c r="AY1979" s="228" t="s">
        <v>322</v>
      </c>
      <c r="BK1979" s="230">
        <f>SUM(BK1980:BK1985)</f>
        <v>0</v>
      </c>
    </row>
    <row r="1980" spans="1:65" s="2" customFormat="1" ht="16.5" customHeight="1">
      <c r="A1980" s="40"/>
      <c r="B1980" s="41"/>
      <c r="C1980" s="233" t="s">
        <v>2702</v>
      </c>
      <c r="D1980" s="233" t="s">
        <v>324</v>
      </c>
      <c r="E1980" s="234" t="s">
        <v>2703</v>
      </c>
      <c r="F1980" s="235" t="s">
        <v>2704</v>
      </c>
      <c r="G1980" s="236" t="s">
        <v>128</v>
      </c>
      <c r="H1980" s="237">
        <v>69.007</v>
      </c>
      <c r="I1980" s="238"/>
      <c r="J1980" s="239">
        <f>ROUND(I1980*H1980,2)</f>
        <v>0</v>
      </c>
      <c r="K1980" s="235" t="s">
        <v>327</v>
      </c>
      <c r="L1980" s="46"/>
      <c r="M1980" s="240" t="s">
        <v>19</v>
      </c>
      <c r="N1980" s="241" t="s">
        <v>42</v>
      </c>
      <c r="O1980" s="86"/>
      <c r="P1980" s="242">
        <f>O1980*H1980</f>
        <v>0</v>
      </c>
      <c r="Q1980" s="242">
        <v>0.00015</v>
      </c>
      <c r="R1980" s="242">
        <f>Q1980*H1980</f>
        <v>0.01035105</v>
      </c>
      <c r="S1980" s="242">
        <v>0</v>
      </c>
      <c r="T1980" s="243">
        <f>S1980*H1980</f>
        <v>0</v>
      </c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R1980" s="244" t="s">
        <v>418</v>
      </c>
      <c r="AT1980" s="244" t="s">
        <v>324</v>
      </c>
      <c r="AU1980" s="244" t="s">
        <v>83</v>
      </c>
      <c r="AY1980" s="19" t="s">
        <v>322</v>
      </c>
      <c r="BE1980" s="245">
        <f>IF(N1980="základní",J1980,0)</f>
        <v>0</v>
      </c>
      <c r="BF1980" s="245">
        <f>IF(N1980="snížená",J1980,0)</f>
        <v>0</v>
      </c>
      <c r="BG1980" s="245">
        <f>IF(N1980="zákl. přenesená",J1980,0)</f>
        <v>0</v>
      </c>
      <c r="BH1980" s="245">
        <f>IF(N1980="sníž. přenesená",J1980,0)</f>
        <v>0</v>
      </c>
      <c r="BI1980" s="245">
        <f>IF(N1980="nulová",J1980,0)</f>
        <v>0</v>
      </c>
      <c r="BJ1980" s="19" t="s">
        <v>83</v>
      </c>
      <c r="BK1980" s="245">
        <f>ROUND(I1980*H1980,2)</f>
        <v>0</v>
      </c>
      <c r="BL1980" s="19" t="s">
        <v>418</v>
      </c>
      <c r="BM1980" s="244" t="s">
        <v>2705</v>
      </c>
    </row>
    <row r="1981" spans="1:47" s="2" customFormat="1" ht="12">
      <c r="A1981" s="40"/>
      <c r="B1981" s="41"/>
      <c r="C1981" s="42"/>
      <c r="D1981" s="246" t="s">
        <v>330</v>
      </c>
      <c r="E1981" s="42"/>
      <c r="F1981" s="247" t="s">
        <v>2706</v>
      </c>
      <c r="G1981" s="42"/>
      <c r="H1981" s="42"/>
      <c r="I1981" s="150"/>
      <c r="J1981" s="42"/>
      <c r="K1981" s="42"/>
      <c r="L1981" s="46"/>
      <c r="M1981" s="248"/>
      <c r="N1981" s="249"/>
      <c r="O1981" s="86"/>
      <c r="P1981" s="86"/>
      <c r="Q1981" s="86"/>
      <c r="R1981" s="86"/>
      <c r="S1981" s="86"/>
      <c r="T1981" s="87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T1981" s="19" t="s">
        <v>330</v>
      </c>
      <c r="AU1981" s="19" t="s">
        <v>83</v>
      </c>
    </row>
    <row r="1982" spans="1:51" s="13" customFormat="1" ht="12">
      <c r="A1982" s="13"/>
      <c r="B1982" s="250"/>
      <c r="C1982" s="251"/>
      <c r="D1982" s="246" t="s">
        <v>332</v>
      </c>
      <c r="E1982" s="252" t="s">
        <v>19</v>
      </c>
      <c r="F1982" s="253" t="s">
        <v>162</v>
      </c>
      <c r="G1982" s="251"/>
      <c r="H1982" s="254">
        <v>69.007</v>
      </c>
      <c r="I1982" s="255"/>
      <c r="J1982" s="251"/>
      <c r="K1982" s="251"/>
      <c r="L1982" s="256"/>
      <c r="M1982" s="257"/>
      <c r="N1982" s="258"/>
      <c r="O1982" s="258"/>
      <c r="P1982" s="258"/>
      <c r="Q1982" s="258"/>
      <c r="R1982" s="258"/>
      <c r="S1982" s="258"/>
      <c r="T1982" s="259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60" t="s">
        <v>332</v>
      </c>
      <c r="AU1982" s="260" t="s">
        <v>83</v>
      </c>
      <c r="AV1982" s="13" t="s">
        <v>83</v>
      </c>
      <c r="AW1982" s="13" t="s">
        <v>32</v>
      </c>
      <c r="AX1982" s="13" t="s">
        <v>77</v>
      </c>
      <c r="AY1982" s="260" t="s">
        <v>322</v>
      </c>
    </row>
    <row r="1983" spans="1:65" s="2" customFormat="1" ht="21.75" customHeight="1">
      <c r="A1983" s="40"/>
      <c r="B1983" s="41"/>
      <c r="C1983" s="233" t="s">
        <v>2707</v>
      </c>
      <c r="D1983" s="233" t="s">
        <v>324</v>
      </c>
      <c r="E1983" s="234" t="s">
        <v>2708</v>
      </c>
      <c r="F1983" s="235" t="s">
        <v>2709</v>
      </c>
      <c r="G1983" s="236" t="s">
        <v>128</v>
      </c>
      <c r="H1983" s="237">
        <v>69.007</v>
      </c>
      <c r="I1983" s="238"/>
      <c r="J1983" s="239">
        <f>ROUND(I1983*H1983,2)</f>
        <v>0</v>
      </c>
      <c r="K1983" s="235" t="s">
        <v>327</v>
      </c>
      <c r="L1983" s="46"/>
      <c r="M1983" s="240" t="s">
        <v>19</v>
      </c>
      <c r="N1983" s="241" t="s">
        <v>42</v>
      </c>
      <c r="O1983" s="86"/>
      <c r="P1983" s="242">
        <f>O1983*H1983</f>
        <v>0</v>
      </c>
      <c r="Q1983" s="242">
        <v>0.00052</v>
      </c>
      <c r="R1983" s="242">
        <f>Q1983*H1983</f>
        <v>0.03588364</v>
      </c>
      <c r="S1983" s="242">
        <v>0</v>
      </c>
      <c r="T1983" s="243">
        <f>S1983*H1983</f>
        <v>0</v>
      </c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R1983" s="244" t="s">
        <v>418</v>
      </c>
      <c r="AT1983" s="244" t="s">
        <v>324</v>
      </c>
      <c r="AU1983" s="244" t="s">
        <v>83</v>
      </c>
      <c r="AY1983" s="19" t="s">
        <v>322</v>
      </c>
      <c r="BE1983" s="245">
        <f>IF(N1983="základní",J1983,0)</f>
        <v>0</v>
      </c>
      <c r="BF1983" s="245">
        <f>IF(N1983="snížená",J1983,0)</f>
        <v>0</v>
      </c>
      <c r="BG1983" s="245">
        <f>IF(N1983="zákl. přenesená",J1983,0)</f>
        <v>0</v>
      </c>
      <c r="BH1983" s="245">
        <f>IF(N1983="sníž. přenesená",J1983,0)</f>
        <v>0</v>
      </c>
      <c r="BI1983" s="245">
        <f>IF(N1983="nulová",J1983,0)</f>
        <v>0</v>
      </c>
      <c r="BJ1983" s="19" t="s">
        <v>83</v>
      </c>
      <c r="BK1983" s="245">
        <f>ROUND(I1983*H1983,2)</f>
        <v>0</v>
      </c>
      <c r="BL1983" s="19" t="s">
        <v>418</v>
      </c>
      <c r="BM1983" s="244" t="s">
        <v>2710</v>
      </c>
    </row>
    <row r="1984" spans="1:47" s="2" customFormat="1" ht="12">
      <c r="A1984" s="40"/>
      <c r="B1984" s="41"/>
      <c r="C1984" s="42"/>
      <c r="D1984" s="246" t="s">
        <v>330</v>
      </c>
      <c r="E1984" s="42"/>
      <c r="F1984" s="247" t="s">
        <v>2711</v>
      </c>
      <c r="G1984" s="42"/>
      <c r="H1984" s="42"/>
      <c r="I1984" s="150"/>
      <c r="J1984" s="42"/>
      <c r="K1984" s="42"/>
      <c r="L1984" s="46"/>
      <c r="M1984" s="248"/>
      <c r="N1984" s="249"/>
      <c r="O1984" s="86"/>
      <c r="P1984" s="86"/>
      <c r="Q1984" s="86"/>
      <c r="R1984" s="86"/>
      <c r="S1984" s="86"/>
      <c r="T1984" s="87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T1984" s="19" t="s">
        <v>330</v>
      </c>
      <c r="AU1984" s="19" t="s">
        <v>83</v>
      </c>
    </row>
    <row r="1985" spans="1:51" s="13" customFormat="1" ht="12">
      <c r="A1985" s="13"/>
      <c r="B1985" s="250"/>
      <c r="C1985" s="251"/>
      <c r="D1985" s="246" t="s">
        <v>332</v>
      </c>
      <c r="E1985" s="252" t="s">
        <v>19</v>
      </c>
      <c r="F1985" s="253" t="s">
        <v>162</v>
      </c>
      <c r="G1985" s="251"/>
      <c r="H1985" s="254">
        <v>69.007</v>
      </c>
      <c r="I1985" s="255"/>
      <c r="J1985" s="251"/>
      <c r="K1985" s="251"/>
      <c r="L1985" s="256"/>
      <c r="M1985" s="257"/>
      <c r="N1985" s="258"/>
      <c r="O1985" s="258"/>
      <c r="P1985" s="258"/>
      <c r="Q1985" s="258"/>
      <c r="R1985" s="258"/>
      <c r="S1985" s="258"/>
      <c r="T1985" s="259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60" t="s">
        <v>332</v>
      </c>
      <c r="AU1985" s="260" t="s">
        <v>83</v>
      </c>
      <c r="AV1985" s="13" t="s">
        <v>83</v>
      </c>
      <c r="AW1985" s="13" t="s">
        <v>32</v>
      </c>
      <c r="AX1985" s="13" t="s">
        <v>77</v>
      </c>
      <c r="AY1985" s="260" t="s">
        <v>322</v>
      </c>
    </row>
    <row r="1986" spans="1:63" s="12" customFormat="1" ht="22.8" customHeight="1">
      <c r="A1986" s="12"/>
      <c r="B1986" s="217"/>
      <c r="C1986" s="218"/>
      <c r="D1986" s="219" t="s">
        <v>69</v>
      </c>
      <c r="E1986" s="231" t="s">
        <v>2712</v>
      </c>
      <c r="F1986" s="231" t="s">
        <v>2713</v>
      </c>
      <c r="G1986" s="218"/>
      <c r="H1986" s="218"/>
      <c r="I1986" s="221"/>
      <c r="J1986" s="232">
        <f>BK1986</f>
        <v>0</v>
      </c>
      <c r="K1986" s="218"/>
      <c r="L1986" s="223"/>
      <c r="M1986" s="224"/>
      <c r="N1986" s="225"/>
      <c r="O1986" s="225"/>
      <c r="P1986" s="226">
        <f>SUM(P1987:P2069)</f>
        <v>0</v>
      </c>
      <c r="Q1986" s="225"/>
      <c r="R1986" s="226">
        <f>SUM(R1987:R2069)</f>
        <v>1.0732225</v>
      </c>
      <c r="S1986" s="225"/>
      <c r="T1986" s="227">
        <f>SUM(T1987:T2069)</f>
        <v>0</v>
      </c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R1986" s="228" t="s">
        <v>83</v>
      </c>
      <c r="AT1986" s="229" t="s">
        <v>69</v>
      </c>
      <c r="AU1986" s="229" t="s">
        <v>77</v>
      </c>
      <c r="AY1986" s="228" t="s">
        <v>322</v>
      </c>
      <c r="BK1986" s="230">
        <f>SUM(BK1987:BK2069)</f>
        <v>0</v>
      </c>
    </row>
    <row r="1987" spans="1:65" s="2" customFormat="1" ht="21.75" customHeight="1">
      <c r="A1987" s="40"/>
      <c r="B1987" s="41"/>
      <c r="C1987" s="233" t="s">
        <v>2714</v>
      </c>
      <c r="D1987" s="233" t="s">
        <v>324</v>
      </c>
      <c r="E1987" s="234" t="s">
        <v>2715</v>
      </c>
      <c r="F1987" s="235" t="s">
        <v>2716</v>
      </c>
      <c r="G1987" s="236" t="s">
        <v>128</v>
      </c>
      <c r="H1987" s="237">
        <v>250</v>
      </c>
      <c r="I1987" s="238"/>
      <c r="J1987" s="239">
        <f>ROUND(I1987*H1987,2)</f>
        <v>0</v>
      </c>
      <c r="K1987" s="235" t="s">
        <v>327</v>
      </c>
      <c r="L1987" s="46"/>
      <c r="M1987" s="240" t="s">
        <v>19</v>
      </c>
      <c r="N1987" s="241" t="s">
        <v>42</v>
      </c>
      <c r="O1987" s="86"/>
      <c r="P1987" s="242">
        <f>O1987*H1987</f>
        <v>0</v>
      </c>
      <c r="Q1987" s="242">
        <v>0</v>
      </c>
      <c r="R1987" s="242">
        <f>Q1987*H1987</f>
        <v>0</v>
      </c>
      <c r="S1987" s="242">
        <v>0</v>
      </c>
      <c r="T1987" s="243">
        <f>S1987*H1987</f>
        <v>0</v>
      </c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R1987" s="244" t="s">
        <v>418</v>
      </c>
      <c r="AT1987" s="244" t="s">
        <v>324</v>
      </c>
      <c r="AU1987" s="244" t="s">
        <v>83</v>
      </c>
      <c r="AY1987" s="19" t="s">
        <v>322</v>
      </c>
      <c r="BE1987" s="245">
        <f>IF(N1987="základní",J1987,0)</f>
        <v>0</v>
      </c>
      <c r="BF1987" s="245">
        <f>IF(N1987="snížená",J1987,0)</f>
        <v>0</v>
      </c>
      <c r="BG1987" s="245">
        <f>IF(N1987="zákl. přenesená",J1987,0)</f>
        <v>0</v>
      </c>
      <c r="BH1987" s="245">
        <f>IF(N1987="sníž. přenesená",J1987,0)</f>
        <v>0</v>
      </c>
      <c r="BI1987" s="245">
        <f>IF(N1987="nulová",J1987,0)</f>
        <v>0</v>
      </c>
      <c r="BJ1987" s="19" t="s">
        <v>83</v>
      </c>
      <c r="BK1987" s="245">
        <f>ROUND(I1987*H1987,2)</f>
        <v>0</v>
      </c>
      <c r="BL1987" s="19" t="s">
        <v>418</v>
      </c>
      <c r="BM1987" s="244" t="s">
        <v>2717</v>
      </c>
    </row>
    <row r="1988" spans="1:47" s="2" customFormat="1" ht="12">
      <c r="A1988" s="40"/>
      <c r="B1988" s="41"/>
      <c r="C1988" s="42"/>
      <c r="D1988" s="246" t="s">
        <v>330</v>
      </c>
      <c r="E1988" s="42"/>
      <c r="F1988" s="247" t="s">
        <v>2718</v>
      </c>
      <c r="G1988" s="42"/>
      <c r="H1988" s="42"/>
      <c r="I1988" s="150"/>
      <c r="J1988" s="42"/>
      <c r="K1988" s="42"/>
      <c r="L1988" s="46"/>
      <c r="M1988" s="248"/>
      <c r="N1988" s="249"/>
      <c r="O1988" s="86"/>
      <c r="P1988" s="86"/>
      <c r="Q1988" s="86"/>
      <c r="R1988" s="86"/>
      <c r="S1988" s="86"/>
      <c r="T1988" s="87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T1988" s="19" t="s">
        <v>330</v>
      </c>
      <c r="AU1988" s="19" t="s">
        <v>83</v>
      </c>
    </row>
    <row r="1989" spans="1:65" s="2" customFormat="1" ht="16.5" customHeight="1">
      <c r="A1989" s="40"/>
      <c r="B1989" s="41"/>
      <c r="C1989" s="272" t="s">
        <v>2719</v>
      </c>
      <c r="D1989" s="272" t="s">
        <v>366</v>
      </c>
      <c r="E1989" s="273" t="s">
        <v>2720</v>
      </c>
      <c r="F1989" s="274" t="s">
        <v>2721</v>
      </c>
      <c r="G1989" s="275" t="s">
        <v>128</v>
      </c>
      <c r="H1989" s="276">
        <v>262.5</v>
      </c>
      <c r="I1989" s="277"/>
      <c r="J1989" s="278">
        <f>ROUND(I1989*H1989,2)</f>
        <v>0</v>
      </c>
      <c r="K1989" s="274" t="s">
        <v>327</v>
      </c>
      <c r="L1989" s="279"/>
      <c r="M1989" s="280" t="s">
        <v>19</v>
      </c>
      <c r="N1989" s="281" t="s">
        <v>42</v>
      </c>
      <c r="O1989" s="86"/>
      <c r="P1989" s="242">
        <f>O1989*H1989</f>
        <v>0</v>
      </c>
      <c r="Q1989" s="242">
        <v>0</v>
      </c>
      <c r="R1989" s="242">
        <f>Q1989*H1989</f>
        <v>0</v>
      </c>
      <c r="S1989" s="242">
        <v>0</v>
      </c>
      <c r="T1989" s="243">
        <f>S1989*H1989</f>
        <v>0</v>
      </c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R1989" s="244" t="s">
        <v>557</v>
      </c>
      <c r="AT1989" s="244" t="s">
        <v>366</v>
      </c>
      <c r="AU1989" s="244" t="s">
        <v>83</v>
      </c>
      <c r="AY1989" s="19" t="s">
        <v>322</v>
      </c>
      <c r="BE1989" s="245">
        <f>IF(N1989="základní",J1989,0)</f>
        <v>0</v>
      </c>
      <c r="BF1989" s="245">
        <f>IF(N1989="snížená",J1989,0)</f>
        <v>0</v>
      </c>
      <c r="BG1989" s="245">
        <f>IF(N1989="zákl. přenesená",J1989,0)</f>
        <v>0</v>
      </c>
      <c r="BH1989" s="245">
        <f>IF(N1989="sníž. přenesená",J1989,0)</f>
        <v>0</v>
      </c>
      <c r="BI1989" s="245">
        <f>IF(N1989="nulová",J1989,0)</f>
        <v>0</v>
      </c>
      <c r="BJ1989" s="19" t="s">
        <v>83</v>
      </c>
      <c r="BK1989" s="245">
        <f>ROUND(I1989*H1989,2)</f>
        <v>0</v>
      </c>
      <c r="BL1989" s="19" t="s">
        <v>418</v>
      </c>
      <c r="BM1989" s="244" t="s">
        <v>2722</v>
      </c>
    </row>
    <row r="1990" spans="1:47" s="2" customFormat="1" ht="12">
      <c r="A1990" s="40"/>
      <c r="B1990" s="41"/>
      <c r="C1990" s="42"/>
      <c r="D1990" s="246" t="s">
        <v>330</v>
      </c>
      <c r="E1990" s="42"/>
      <c r="F1990" s="247" t="s">
        <v>2721</v>
      </c>
      <c r="G1990" s="42"/>
      <c r="H1990" s="42"/>
      <c r="I1990" s="150"/>
      <c r="J1990" s="42"/>
      <c r="K1990" s="42"/>
      <c r="L1990" s="46"/>
      <c r="M1990" s="248"/>
      <c r="N1990" s="249"/>
      <c r="O1990" s="86"/>
      <c r="P1990" s="86"/>
      <c r="Q1990" s="86"/>
      <c r="R1990" s="86"/>
      <c r="S1990" s="86"/>
      <c r="T1990" s="87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T1990" s="19" t="s">
        <v>330</v>
      </c>
      <c r="AU1990" s="19" t="s">
        <v>83</v>
      </c>
    </row>
    <row r="1991" spans="1:51" s="13" customFormat="1" ht="12">
      <c r="A1991" s="13"/>
      <c r="B1991" s="250"/>
      <c r="C1991" s="251"/>
      <c r="D1991" s="246" t="s">
        <v>332</v>
      </c>
      <c r="E1991" s="252" t="s">
        <v>19</v>
      </c>
      <c r="F1991" s="253" t="s">
        <v>2723</v>
      </c>
      <c r="G1991" s="251"/>
      <c r="H1991" s="254">
        <v>262.5</v>
      </c>
      <c r="I1991" s="255"/>
      <c r="J1991" s="251"/>
      <c r="K1991" s="251"/>
      <c r="L1991" s="256"/>
      <c r="M1991" s="257"/>
      <c r="N1991" s="258"/>
      <c r="O1991" s="258"/>
      <c r="P1991" s="258"/>
      <c r="Q1991" s="258"/>
      <c r="R1991" s="258"/>
      <c r="S1991" s="258"/>
      <c r="T1991" s="259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60" t="s">
        <v>332</v>
      </c>
      <c r="AU1991" s="260" t="s">
        <v>83</v>
      </c>
      <c r="AV1991" s="13" t="s">
        <v>83</v>
      </c>
      <c r="AW1991" s="13" t="s">
        <v>32</v>
      </c>
      <c r="AX1991" s="13" t="s">
        <v>77</v>
      </c>
      <c r="AY1991" s="260" t="s">
        <v>322</v>
      </c>
    </row>
    <row r="1992" spans="1:65" s="2" customFormat="1" ht="21.75" customHeight="1">
      <c r="A1992" s="40"/>
      <c r="B1992" s="41"/>
      <c r="C1992" s="233" t="s">
        <v>2724</v>
      </c>
      <c r="D1992" s="233" t="s">
        <v>324</v>
      </c>
      <c r="E1992" s="234" t="s">
        <v>2725</v>
      </c>
      <c r="F1992" s="235" t="s">
        <v>2726</v>
      </c>
      <c r="G1992" s="236" t="s">
        <v>128</v>
      </c>
      <c r="H1992" s="237">
        <v>2190.25</v>
      </c>
      <c r="I1992" s="238"/>
      <c r="J1992" s="239">
        <f>ROUND(I1992*H1992,2)</f>
        <v>0</v>
      </c>
      <c r="K1992" s="235" t="s">
        <v>327</v>
      </c>
      <c r="L1992" s="46"/>
      <c r="M1992" s="240" t="s">
        <v>19</v>
      </c>
      <c r="N1992" s="241" t="s">
        <v>42</v>
      </c>
      <c r="O1992" s="86"/>
      <c r="P1992" s="242">
        <f>O1992*H1992</f>
        <v>0</v>
      </c>
      <c r="Q1992" s="242">
        <v>0.0002</v>
      </c>
      <c r="R1992" s="242">
        <f>Q1992*H1992</f>
        <v>0.43805</v>
      </c>
      <c r="S1992" s="242">
        <v>0</v>
      </c>
      <c r="T1992" s="243">
        <f>S1992*H1992</f>
        <v>0</v>
      </c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R1992" s="244" t="s">
        <v>418</v>
      </c>
      <c r="AT1992" s="244" t="s">
        <v>324</v>
      </c>
      <c r="AU1992" s="244" t="s">
        <v>83</v>
      </c>
      <c r="AY1992" s="19" t="s">
        <v>322</v>
      </c>
      <c r="BE1992" s="245">
        <f>IF(N1992="základní",J1992,0)</f>
        <v>0</v>
      </c>
      <c r="BF1992" s="245">
        <f>IF(N1992="snížená",J1992,0)</f>
        <v>0</v>
      </c>
      <c r="BG1992" s="245">
        <f>IF(N1992="zákl. přenesená",J1992,0)</f>
        <v>0</v>
      </c>
      <c r="BH1992" s="245">
        <f>IF(N1992="sníž. přenesená",J1992,0)</f>
        <v>0</v>
      </c>
      <c r="BI1992" s="245">
        <f>IF(N1992="nulová",J1992,0)</f>
        <v>0</v>
      </c>
      <c r="BJ1992" s="19" t="s">
        <v>83</v>
      </c>
      <c r="BK1992" s="245">
        <f>ROUND(I1992*H1992,2)</f>
        <v>0</v>
      </c>
      <c r="BL1992" s="19" t="s">
        <v>418</v>
      </c>
      <c r="BM1992" s="244" t="s">
        <v>2727</v>
      </c>
    </row>
    <row r="1993" spans="1:47" s="2" customFormat="1" ht="12">
      <c r="A1993" s="40"/>
      <c r="B1993" s="41"/>
      <c r="C1993" s="42"/>
      <c r="D1993" s="246" t="s">
        <v>330</v>
      </c>
      <c r="E1993" s="42"/>
      <c r="F1993" s="247" t="s">
        <v>2728</v>
      </c>
      <c r="G1993" s="42"/>
      <c r="H1993" s="42"/>
      <c r="I1993" s="150"/>
      <c r="J1993" s="42"/>
      <c r="K1993" s="42"/>
      <c r="L1993" s="46"/>
      <c r="M1993" s="248"/>
      <c r="N1993" s="249"/>
      <c r="O1993" s="86"/>
      <c r="P1993" s="86"/>
      <c r="Q1993" s="86"/>
      <c r="R1993" s="86"/>
      <c r="S1993" s="86"/>
      <c r="T1993" s="87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T1993" s="19" t="s">
        <v>330</v>
      </c>
      <c r="AU1993" s="19" t="s">
        <v>83</v>
      </c>
    </row>
    <row r="1994" spans="1:51" s="13" customFormat="1" ht="12">
      <c r="A1994" s="13"/>
      <c r="B1994" s="250"/>
      <c r="C1994" s="251"/>
      <c r="D1994" s="246" t="s">
        <v>332</v>
      </c>
      <c r="E1994" s="252" t="s">
        <v>19</v>
      </c>
      <c r="F1994" s="253" t="s">
        <v>166</v>
      </c>
      <c r="G1994" s="251"/>
      <c r="H1994" s="254">
        <v>2190.25</v>
      </c>
      <c r="I1994" s="255"/>
      <c r="J1994" s="251"/>
      <c r="K1994" s="251"/>
      <c r="L1994" s="256"/>
      <c r="M1994" s="257"/>
      <c r="N1994" s="258"/>
      <c r="O1994" s="258"/>
      <c r="P1994" s="258"/>
      <c r="Q1994" s="258"/>
      <c r="R1994" s="258"/>
      <c r="S1994" s="258"/>
      <c r="T1994" s="259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60" t="s">
        <v>332</v>
      </c>
      <c r="AU1994" s="260" t="s">
        <v>83</v>
      </c>
      <c r="AV1994" s="13" t="s">
        <v>83</v>
      </c>
      <c r="AW1994" s="13" t="s">
        <v>32</v>
      </c>
      <c r="AX1994" s="13" t="s">
        <v>77</v>
      </c>
      <c r="AY1994" s="260" t="s">
        <v>322</v>
      </c>
    </row>
    <row r="1995" spans="1:65" s="2" customFormat="1" ht="21.75" customHeight="1">
      <c r="A1995" s="40"/>
      <c r="B1995" s="41"/>
      <c r="C1995" s="233" t="s">
        <v>2729</v>
      </c>
      <c r="D1995" s="233" t="s">
        <v>324</v>
      </c>
      <c r="E1995" s="234" t="s">
        <v>2730</v>
      </c>
      <c r="F1995" s="235" t="s">
        <v>2731</v>
      </c>
      <c r="G1995" s="236" t="s">
        <v>128</v>
      </c>
      <c r="H1995" s="237">
        <v>2190.25</v>
      </c>
      <c r="I1995" s="238"/>
      <c r="J1995" s="239">
        <f>ROUND(I1995*H1995,2)</f>
        <v>0</v>
      </c>
      <c r="K1995" s="235" t="s">
        <v>327</v>
      </c>
      <c r="L1995" s="46"/>
      <c r="M1995" s="240" t="s">
        <v>19</v>
      </c>
      <c r="N1995" s="241" t="s">
        <v>42</v>
      </c>
      <c r="O1995" s="86"/>
      <c r="P1995" s="242">
        <f>O1995*H1995</f>
        <v>0</v>
      </c>
      <c r="Q1995" s="242">
        <v>0.00029</v>
      </c>
      <c r="R1995" s="242">
        <f>Q1995*H1995</f>
        <v>0.6351725</v>
      </c>
      <c r="S1995" s="242">
        <v>0</v>
      </c>
      <c r="T1995" s="243">
        <f>S1995*H1995</f>
        <v>0</v>
      </c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R1995" s="244" t="s">
        <v>418</v>
      </c>
      <c r="AT1995" s="244" t="s">
        <v>324</v>
      </c>
      <c r="AU1995" s="244" t="s">
        <v>83</v>
      </c>
      <c r="AY1995" s="19" t="s">
        <v>322</v>
      </c>
      <c r="BE1995" s="245">
        <f>IF(N1995="základní",J1995,0)</f>
        <v>0</v>
      </c>
      <c r="BF1995" s="245">
        <f>IF(N1995="snížená",J1995,0)</f>
        <v>0</v>
      </c>
      <c r="BG1995" s="245">
        <f>IF(N1995="zákl. přenesená",J1995,0)</f>
        <v>0</v>
      </c>
      <c r="BH1995" s="245">
        <f>IF(N1995="sníž. přenesená",J1995,0)</f>
        <v>0</v>
      </c>
      <c r="BI1995" s="245">
        <f>IF(N1995="nulová",J1995,0)</f>
        <v>0</v>
      </c>
      <c r="BJ1995" s="19" t="s">
        <v>83</v>
      </c>
      <c r="BK1995" s="245">
        <f>ROUND(I1995*H1995,2)</f>
        <v>0</v>
      </c>
      <c r="BL1995" s="19" t="s">
        <v>418</v>
      </c>
      <c r="BM1995" s="244" t="s">
        <v>2732</v>
      </c>
    </row>
    <row r="1996" spans="1:47" s="2" customFormat="1" ht="12">
      <c r="A1996" s="40"/>
      <c r="B1996" s="41"/>
      <c r="C1996" s="42"/>
      <c r="D1996" s="246" t="s">
        <v>330</v>
      </c>
      <c r="E1996" s="42"/>
      <c r="F1996" s="247" t="s">
        <v>2733</v>
      </c>
      <c r="G1996" s="42"/>
      <c r="H1996" s="42"/>
      <c r="I1996" s="150"/>
      <c r="J1996" s="42"/>
      <c r="K1996" s="42"/>
      <c r="L1996" s="46"/>
      <c r="M1996" s="248"/>
      <c r="N1996" s="249"/>
      <c r="O1996" s="86"/>
      <c r="P1996" s="86"/>
      <c r="Q1996" s="86"/>
      <c r="R1996" s="86"/>
      <c r="S1996" s="86"/>
      <c r="T1996" s="87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T1996" s="19" t="s">
        <v>330</v>
      </c>
      <c r="AU1996" s="19" t="s">
        <v>83</v>
      </c>
    </row>
    <row r="1997" spans="1:51" s="15" customFormat="1" ht="12">
      <c r="A1997" s="15"/>
      <c r="B1997" s="283"/>
      <c r="C1997" s="284"/>
      <c r="D1997" s="246" t="s">
        <v>332</v>
      </c>
      <c r="E1997" s="285" t="s">
        <v>19</v>
      </c>
      <c r="F1997" s="286" t="s">
        <v>430</v>
      </c>
      <c r="G1997" s="284"/>
      <c r="H1997" s="285" t="s">
        <v>19</v>
      </c>
      <c r="I1997" s="287"/>
      <c r="J1997" s="284"/>
      <c r="K1997" s="284"/>
      <c r="L1997" s="288"/>
      <c r="M1997" s="289"/>
      <c r="N1997" s="290"/>
      <c r="O1997" s="290"/>
      <c r="P1997" s="290"/>
      <c r="Q1997" s="290"/>
      <c r="R1997" s="290"/>
      <c r="S1997" s="290"/>
      <c r="T1997" s="291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T1997" s="292" t="s">
        <v>332</v>
      </c>
      <c r="AU1997" s="292" t="s">
        <v>83</v>
      </c>
      <c r="AV1997" s="15" t="s">
        <v>77</v>
      </c>
      <c r="AW1997" s="15" t="s">
        <v>32</v>
      </c>
      <c r="AX1997" s="15" t="s">
        <v>70</v>
      </c>
      <c r="AY1997" s="292" t="s">
        <v>322</v>
      </c>
    </row>
    <row r="1998" spans="1:51" s="13" customFormat="1" ht="12">
      <c r="A1998" s="13"/>
      <c r="B1998" s="250"/>
      <c r="C1998" s="251"/>
      <c r="D1998" s="246" t="s">
        <v>332</v>
      </c>
      <c r="E1998" s="252" t="s">
        <v>19</v>
      </c>
      <c r="F1998" s="253" t="s">
        <v>2734</v>
      </c>
      <c r="G1998" s="251"/>
      <c r="H1998" s="254">
        <v>20.71</v>
      </c>
      <c r="I1998" s="255"/>
      <c r="J1998" s="251"/>
      <c r="K1998" s="251"/>
      <c r="L1998" s="256"/>
      <c r="M1998" s="257"/>
      <c r="N1998" s="258"/>
      <c r="O1998" s="258"/>
      <c r="P1998" s="258"/>
      <c r="Q1998" s="258"/>
      <c r="R1998" s="258"/>
      <c r="S1998" s="258"/>
      <c r="T1998" s="259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60" t="s">
        <v>332</v>
      </c>
      <c r="AU1998" s="260" t="s">
        <v>83</v>
      </c>
      <c r="AV1998" s="13" t="s">
        <v>83</v>
      </c>
      <c r="AW1998" s="13" t="s">
        <v>32</v>
      </c>
      <c r="AX1998" s="13" t="s">
        <v>70</v>
      </c>
      <c r="AY1998" s="260" t="s">
        <v>322</v>
      </c>
    </row>
    <row r="1999" spans="1:51" s="13" customFormat="1" ht="12">
      <c r="A1999" s="13"/>
      <c r="B1999" s="250"/>
      <c r="C1999" s="251"/>
      <c r="D1999" s="246" t="s">
        <v>332</v>
      </c>
      <c r="E1999" s="252" t="s">
        <v>19</v>
      </c>
      <c r="F1999" s="253" t="s">
        <v>2735</v>
      </c>
      <c r="G1999" s="251"/>
      <c r="H1999" s="254">
        <v>44.26</v>
      </c>
      <c r="I1999" s="255"/>
      <c r="J1999" s="251"/>
      <c r="K1999" s="251"/>
      <c r="L1999" s="256"/>
      <c r="M1999" s="257"/>
      <c r="N1999" s="258"/>
      <c r="O1999" s="258"/>
      <c r="P1999" s="258"/>
      <c r="Q1999" s="258"/>
      <c r="R1999" s="258"/>
      <c r="S1999" s="258"/>
      <c r="T1999" s="259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60" t="s">
        <v>332</v>
      </c>
      <c r="AU1999" s="260" t="s">
        <v>83</v>
      </c>
      <c r="AV1999" s="13" t="s">
        <v>83</v>
      </c>
      <c r="AW1999" s="13" t="s">
        <v>32</v>
      </c>
      <c r="AX1999" s="13" t="s">
        <v>70</v>
      </c>
      <c r="AY1999" s="260" t="s">
        <v>322</v>
      </c>
    </row>
    <row r="2000" spans="1:51" s="13" customFormat="1" ht="12">
      <c r="A2000" s="13"/>
      <c r="B2000" s="250"/>
      <c r="C2000" s="251"/>
      <c r="D2000" s="246" t="s">
        <v>332</v>
      </c>
      <c r="E2000" s="252" t="s">
        <v>19</v>
      </c>
      <c r="F2000" s="253" t="s">
        <v>2736</v>
      </c>
      <c r="G2000" s="251"/>
      <c r="H2000" s="254">
        <v>38.5</v>
      </c>
      <c r="I2000" s="255"/>
      <c r="J2000" s="251"/>
      <c r="K2000" s="251"/>
      <c r="L2000" s="256"/>
      <c r="M2000" s="257"/>
      <c r="N2000" s="258"/>
      <c r="O2000" s="258"/>
      <c r="P2000" s="258"/>
      <c r="Q2000" s="258"/>
      <c r="R2000" s="258"/>
      <c r="S2000" s="258"/>
      <c r="T2000" s="259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60" t="s">
        <v>332</v>
      </c>
      <c r="AU2000" s="260" t="s">
        <v>83</v>
      </c>
      <c r="AV2000" s="13" t="s">
        <v>83</v>
      </c>
      <c r="AW2000" s="13" t="s">
        <v>32</v>
      </c>
      <c r="AX2000" s="13" t="s">
        <v>70</v>
      </c>
      <c r="AY2000" s="260" t="s">
        <v>322</v>
      </c>
    </row>
    <row r="2001" spans="1:51" s="13" customFormat="1" ht="12">
      <c r="A2001" s="13"/>
      <c r="B2001" s="250"/>
      <c r="C2001" s="251"/>
      <c r="D2001" s="246" t="s">
        <v>332</v>
      </c>
      <c r="E2001" s="252" t="s">
        <v>19</v>
      </c>
      <c r="F2001" s="253" t="s">
        <v>2737</v>
      </c>
      <c r="G2001" s="251"/>
      <c r="H2001" s="254">
        <v>79.11</v>
      </c>
      <c r="I2001" s="255"/>
      <c r="J2001" s="251"/>
      <c r="K2001" s="251"/>
      <c r="L2001" s="256"/>
      <c r="M2001" s="257"/>
      <c r="N2001" s="258"/>
      <c r="O2001" s="258"/>
      <c r="P2001" s="258"/>
      <c r="Q2001" s="258"/>
      <c r="R2001" s="258"/>
      <c r="S2001" s="258"/>
      <c r="T2001" s="259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T2001" s="260" t="s">
        <v>332</v>
      </c>
      <c r="AU2001" s="260" t="s">
        <v>83</v>
      </c>
      <c r="AV2001" s="13" t="s">
        <v>83</v>
      </c>
      <c r="AW2001" s="13" t="s">
        <v>32</v>
      </c>
      <c r="AX2001" s="13" t="s">
        <v>70</v>
      </c>
      <c r="AY2001" s="260" t="s">
        <v>322</v>
      </c>
    </row>
    <row r="2002" spans="1:51" s="16" customFormat="1" ht="12">
      <c r="A2002" s="16"/>
      <c r="B2002" s="293"/>
      <c r="C2002" s="294"/>
      <c r="D2002" s="246" t="s">
        <v>332</v>
      </c>
      <c r="E2002" s="295" t="s">
        <v>19</v>
      </c>
      <c r="F2002" s="296" t="s">
        <v>432</v>
      </c>
      <c r="G2002" s="294"/>
      <c r="H2002" s="297">
        <v>182.58</v>
      </c>
      <c r="I2002" s="298"/>
      <c r="J2002" s="294"/>
      <c r="K2002" s="294"/>
      <c r="L2002" s="299"/>
      <c r="M2002" s="300"/>
      <c r="N2002" s="301"/>
      <c r="O2002" s="301"/>
      <c r="P2002" s="301"/>
      <c r="Q2002" s="301"/>
      <c r="R2002" s="301"/>
      <c r="S2002" s="301"/>
      <c r="T2002" s="302"/>
      <c r="U2002" s="16"/>
      <c r="V2002" s="16"/>
      <c r="W2002" s="16"/>
      <c r="X2002" s="16"/>
      <c r="Y2002" s="16"/>
      <c r="Z2002" s="16"/>
      <c r="AA2002" s="16"/>
      <c r="AB2002" s="16"/>
      <c r="AC2002" s="16"/>
      <c r="AD2002" s="16"/>
      <c r="AE2002" s="16"/>
      <c r="AT2002" s="303" t="s">
        <v>332</v>
      </c>
      <c r="AU2002" s="303" t="s">
        <v>83</v>
      </c>
      <c r="AV2002" s="16" t="s">
        <v>93</v>
      </c>
      <c r="AW2002" s="16" t="s">
        <v>32</v>
      </c>
      <c r="AX2002" s="16" t="s">
        <v>70</v>
      </c>
      <c r="AY2002" s="303" t="s">
        <v>322</v>
      </c>
    </row>
    <row r="2003" spans="1:51" s="15" customFormat="1" ht="12">
      <c r="A2003" s="15"/>
      <c r="B2003" s="283"/>
      <c r="C2003" s="284"/>
      <c r="D2003" s="246" t="s">
        <v>332</v>
      </c>
      <c r="E2003" s="285" t="s">
        <v>19</v>
      </c>
      <c r="F2003" s="286" t="s">
        <v>606</v>
      </c>
      <c r="G2003" s="284"/>
      <c r="H2003" s="285" t="s">
        <v>19</v>
      </c>
      <c r="I2003" s="287"/>
      <c r="J2003" s="284"/>
      <c r="K2003" s="284"/>
      <c r="L2003" s="288"/>
      <c r="M2003" s="289"/>
      <c r="N2003" s="290"/>
      <c r="O2003" s="290"/>
      <c r="P2003" s="290"/>
      <c r="Q2003" s="290"/>
      <c r="R2003" s="290"/>
      <c r="S2003" s="290"/>
      <c r="T2003" s="291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T2003" s="292" t="s">
        <v>332</v>
      </c>
      <c r="AU2003" s="292" t="s">
        <v>83</v>
      </c>
      <c r="AV2003" s="15" t="s">
        <v>77</v>
      </c>
      <c r="AW2003" s="15" t="s">
        <v>32</v>
      </c>
      <c r="AX2003" s="15" t="s">
        <v>70</v>
      </c>
      <c r="AY2003" s="292" t="s">
        <v>322</v>
      </c>
    </row>
    <row r="2004" spans="1:51" s="13" customFormat="1" ht="12">
      <c r="A2004" s="13"/>
      <c r="B2004" s="250"/>
      <c r="C2004" s="251"/>
      <c r="D2004" s="246" t="s">
        <v>332</v>
      </c>
      <c r="E2004" s="252" t="s">
        <v>19</v>
      </c>
      <c r="F2004" s="253" t="s">
        <v>2738</v>
      </c>
      <c r="G2004" s="251"/>
      <c r="H2004" s="254">
        <v>45.55</v>
      </c>
      <c r="I2004" s="255"/>
      <c r="J2004" s="251"/>
      <c r="K2004" s="251"/>
      <c r="L2004" s="256"/>
      <c r="M2004" s="257"/>
      <c r="N2004" s="258"/>
      <c r="O2004" s="258"/>
      <c r="P2004" s="258"/>
      <c r="Q2004" s="258"/>
      <c r="R2004" s="258"/>
      <c r="S2004" s="258"/>
      <c r="T2004" s="259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60" t="s">
        <v>332</v>
      </c>
      <c r="AU2004" s="260" t="s">
        <v>83</v>
      </c>
      <c r="AV2004" s="13" t="s">
        <v>83</v>
      </c>
      <c r="AW2004" s="13" t="s">
        <v>32</v>
      </c>
      <c r="AX2004" s="13" t="s">
        <v>70</v>
      </c>
      <c r="AY2004" s="260" t="s">
        <v>322</v>
      </c>
    </row>
    <row r="2005" spans="1:51" s="13" customFormat="1" ht="12">
      <c r="A2005" s="13"/>
      <c r="B2005" s="250"/>
      <c r="C2005" s="251"/>
      <c r="D2005" s="246" t="s">
        <v>332</v>
      </c>
      <c r="E2005" s="252" t="s">
        <v>19</v>
      </c>
      <c r="F2005" s="253" t="s">
        <v>2739</v>
      </c>
      <c r="G2005" s="251"/>
      <c r="H2005" s="254">
        <v>98.89</v>
      </c>
      <c r="I2005" s="255"/>
      <c r="J2005" s="251"/>
      <c r="K2005" s="251"/>
      <c r="L2005" s="256"/>
      <c r="M2005" s="257"/>
      <c r="N2005" s="258"/>
      <c r="O2005" s="258"/>
      <c r="P2005" s="258"/>
      <c r="Q2005" s="258"/>
      <c r="R2005" s="258"/>
      <c r="S2005" s="258"/>
      <c r="T2005" s="259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T2005" s="260" t="s">
        <v>332</v>
      </c>
      <c r="AU2005" s="260" t="s">
        <v>83</v>
      </c>
      <c r="AV2005" s="13" t="s">
        <v>83</v>
      </c>
      <c r="AW2005" s="13" t="s">
        <v>32</v>
      </c>
      <c r="AX2005" s="13" t="s">
        <v>70</v>
      </c>
      <c r="AY2005" s="260" t="s">
        <v>322</v>
      </c>
    </row>
    <row r="2006" spans="1:51" s="13" customFormat="1" ht="12">
      <c r="A2006" s="13"/>
      <c r="B2006" s="250"/>
      <c r="C2006" s="251"/>
      <c r="D2006" s="246" t="s">
        <v>332</v>
      </c>
      <c r="E2006" s="252" t="s">
        <v>19</v>
      </c>
      <c r="F2006" s="253" t="s">
        <v>2740</v>
      </c>
      <c r="G2006" s="251"/>
      <c r="H2006" s="254">
        <v>13.07</v>
      </c>
      <c r="I2006" s="255"/>
      <c r="J2006" s="251"/>
      <c r="K2006" s="251"/>
      <c r="L2006" s="256"/>
      <c r="M2006" s="257"/>
      <c r="N2006" s="258"/>
      <c r="O2006" s="258"/>
      <c r="P2006" s="258"/>
      <c r="Q2006" s="258"/>
      <c r="R2006" s="258"/>
      <c r="S2006" s="258"/>
      <c r="T2006" s="259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60" t="s">
        <v>332</v>
      </c>
      <c r="AU2006" s="260" t="s">
        <v>83</v>
      </c>
      <c r="AV2006" s="13" t="s">
        <v>83</v>
      </c>
      <c r="AW2006" s="13" t="s">
        <v>32</v>
      </c>
      <c r="AX2006" s="13" t="s">
        <v>70</v>
      </c>
      <c r="AY2006" s="260" t="s">
        <v>322</v>
      </c>
    </row>
    <row r="2007" spans="1:51" s="13" customFormat="1" ht="12">
      <c r="A2007" s="13"/>
      <c r="B2007" s="250"/>
      <c r="C2007" s="251"/>
      <c r="D2007" s="246" t="s">
        <v>332</v>
      </c>
      <c r="E2007" s="252" t="s">
        <v>19</v>
      </c>
      <c r="F2007" s="253" t="s">
        <v>2741</v>
      </c>
      <c r="G2007" s="251"/>
      <c r="H2007" s="254">
        <v>15.31</v>
      </c>
      <c r="I2007" s="255"/>
      <c r="J2007" s="251"/>
      <c r="K2007" s="251"/>
      <c r="L2007" s="256"/>
      <c r="M2007" s="257"/>
      <c r="N2007" s="258"/>
      <c r="O2007" s="258"/>
      <c r="P2007" s="258"/>
      <c r="Q2007" s="258"/>
      <c r="R2007" s="258"/>
      <c r="S2007" s="258"/>
      <c r="T2007" s="259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60" t="s">
        <v>332</v>
      </c>
      <c r="AU2007" s="260" t="s">
        <v>83</v>
      </c>
      <c r="AV2007" s="13" t="s">
        <v>83</v>
      </c>
      <c r="AW2007" s="13" t="s">
        <v>32</v>
      </c>
      <c r="AX2007" s="13" t="s">
        <v>70</v>
      </c>
      <c r="AY2007" s="260" t="s">
        <v>322</v>
      </c>
    </row>
    <row r="2008" spans="1:51" s="13" customFormat="1" ht="12">
      <c r="A2008" s="13"/>
      <c r="B2008" s="250"/>
      <c r="C2008" s="251"/>
      <c r="D2008" s="246" t="s">
        <v>332</v>
      </c>
      <c r="E2008" s="252" t="s">
        <v>19</v>
      </c>
      <c r="F2008" s="253" t="s">
        <v>2742</v>
      </c>
      <c r="G2008" s="251"/>
      <c r="H2008" s="254">
        <v>10.92</v>
      </c>
      <c r="I2008" s="255"/>
      <c r="J2008" s="251"/>
      <c r="K2008" s="251"/>
      <c r="L2008" s="256"/>
      <c r="M2008" s="257"/>
      <c r="N2008" s="258"/>
      <c r="O2008" s="258"/>
      <c r="P2008" s="258"/>
      <c r="Q2008" s="258"/>
      <c r="R2008" s="258"/>
      <c r="S2008" s="258"/>
      <c r="T2008" s="259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T2008" s="260" t="s">
        <v>332</v>
      </c>
      <c r="AU2008" s="260" t="s">
        <v>83</v>
      </c>
      <c r="AV2008" s="13" t="s">
        <v>83</v>
      </c>
      <c r="AW2008" s="13" t="s">
        <v>32</v>
      </c>
      <c r="AX2008" s="13" t="s">
        <v>70</v>
      </c>
      <c r="AY2008" s="260" t="s">
        <v>322</v>
      </c>
    </row>
    <row r="2009" spans="1:51" s="13" customFormat="1" ht="12">
      <c r="A2009" s="13"/>
      <c r="B2009" s="250"/>
      <c r="C2009" s="251"/>
      <c r="D2009" s="246" t="s">
        <v>332</v>
      </c>
      <c r="E2009" s="252" t="s">
        <v>19</v>
      </c>
      <c r="F2009" s="253" t="s">
        <v>2743</v>
      </c>
      <c r="G2009" s="251"/>
      <c r="H2009" s="254">
        <v>34.12</v>
      </c>
      <c r="I2009" s="255"/>
      <c r="J2009" s="251"/>
      <c r="K2009" s="251"/>
      <c r="L2009" s="256"/>
      <c r="M2009" s="257"/>
      <c r="N2009" s="258"/>
      <c r="O2009" s="258"/>
      <c r="P2009" s="258"/>
      <c r="Q2009" s="258"/>
      <c r="R2009" s="258"/>
      <c r="S2009" s="258"/>
      <c r="T2009" s="259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60" t="s">
        <v>332</v>
      </c>
      <c r="AU2009" s="260" t="s">
        <v>83</v>
      </c>
      <c r="AV2009" s="13" t="s">
        <v>83</v>
      </c>
      <c r="AW2009" s="13" t="s">
        <v>32</v>
      </c>
      <c r="AX2009" s="13" t="s">
        <v>70</v>
      </c>
      <c r="AY2009" s="260" t="s">
        <v>322</v>
      </c>
    </row>
    <row r="2010" spans="1:51" s="15" customFormat="1" ht="12">
      <c r="A2010" s="15"/>
      <c r="B2010" s="283"/>
      <c r="C2010" s="284"/>
      <c r="D2010" s="246" t="s">
        <v>332</v>
      </c>
      <c r="E2010" s="285" t="s">
        <v>19</v>
      </c>
      <c r="F2010" s="286" t="s">
        <v>611</v>
      </c>
      <c r="G2010" s="284"/>
      <c r="H2010" s="285" t="s">
        <v>19</v>
      </c>
      <c r="I2010" s="287"/>
      <c r="J2010" s="284"/>
      <c r="K2010" s="284"/>
      <c r="L2010" s="288"/>
      <c r="M2010" s="289"/>
      <c r="N2010" s="290"/>
      <c r="O2010" s="290"/>
      <c r="P2010" s="290"/>
      <c r="Q2010" s="290"/>
      <c r="R2010" s="290"/>
      <c r="S2010" s="290"/>
      <c r="T2010" s="291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T2010" s="292" t="s">
        <v>332</v>
      </c>
      <c r="AU2010" s="292" t="s">
        <v>83</v>
      </c>
      <c r="AV2010" s="15" t="s">
        <v>77</v>
      </c>
      <c r="AW2010" s="15" t="s">
        <v>32</v>
      </c>
      <c r="AX2010" s="15" t="s">
        <v>70</v>
      </c>
      <c r="AY2010" s="292" t="s">
        <v>322</v>
      </c>
    </row>
    <row r="2011" spans="1:51" s="13" customFormat="1" ht="12">
      <c r="A2011" s="13"/>
      <c r="B2011" s="250"/>
      <c r="C2011" s="251"/>
      <c r="D2011" s="246" t="s">
        <v>332</v>
      </c>
      <c r="E2011" s="252" t="s">
        <v>19</v>
      </c>
      <c r="F2011" s="253" t="s">
        <v>2744</v>
      </c>
      <c r="G2011" s="251"/>
      <c r="H2011" s="254">
        <v>16.29</v>
      </c>
      <c r="I2011" s="255"/>
      <c r="J2011" s="251"/>
      <c r="K2011" s="251"/>
      <c r="L2011" s="256"/>
      <c r="M2011" s="257"/>
      <c r="N2011" s="258"/>
      <c r="O2011" s="258"/>
      <c r="P2011" s="258"/>
      <c r="Q2011" s="258"/>
      <c r="R2011" s="258"/>
      <c r="S2011" s="258"/>
      <c r="T2011" s="259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60" t="s">
        <v>332</v>
      </c>
      <c r="AU2011" s="260" t="s">
        <v>83</v>
      </c>
      <c r="AV2011" s="13" t="s">
        <v>83</v>
      </c>
      <c r="AW2011" s="13" t="s">
        <v>32</v>
      </c>
      <c r="AX2011" s="13" t="s">
        <v>70</v>
      </c>
      <c r="AY2011" s="260" t="s">
        <v>322</v>
      </c>
    </row>
    <row r="2012" spans="1:51" s="13" customFormat="1" ht="12">
      <c r="A2012" s="13"/>
      <c r="B2012" s="250"/>
      <c r="C2012" s="251"/>
      <c r="D2012" s="246" t="s">
        <v>332</v>
      </c>
      <c r="E2012" s="252" t="s">
        <v>19</v>
      </c>
      <c r="F2012" s="253" t="s">
        <v>2745</v>
      </c>
      <c r="G2012" s="251"/>
      <c r="H2012" s="254">
        <v>44.84</v>
      </c>
      <c r="I2012" s="255"/>
      <c r="J2012" s="251"/>
      <c r="K2012" s="251"/>
      <c r="L2012" s="256"/>
      <c r="M2012" s="257"/>
      <c r="N2012" s="258"/>
      <c r="O2012" s="258"/>
      <c r="P2012" s="258"/>
      <c r="Q2012" s="258"/>
      <c r="R2012" s="258"/>
      <c r="S2012" s="258"/>
      <c r="T2012" s="259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60" t="s">
        <v>332</v>
      </c>
      <c r="AU2012" s="260" t="s">
        <v>83</v>
      </c>
      <c r="AV2012" s="13" t="s">
        <v>83</v>
      </c>
      <c r="AW2012" s="13" t="s">
        <v>32</v>
      </c>
      <c r="AX2012" s="13" t="s">
        <v>70</v>
      </c>
      <c r="AY2012" s="260" t="s">
        <v>322</v>
      </c>
    </row>
    <row r="2013" spans="1:51" s="13" customFormat="1" ht="12">
      <c r="A2013" s="13"/>
      <c r="B2013" s="250"/>
      <c r="C2013" s="251"/>
      <c r="D2013" s="246" t="s">
        <v>332</v>
      </c>
      <c r="E2013" s="252" t="s">
        <v>19</v>
      </c>
      <c r="F2013" s="253" t="s">
        <v>2746</v>
      </c>
      <c r="G2013" s="251"/>
      <c r="H2013" s="254">
        <v>64.55</v>
      </c>
      <c r="I2013" s="255"/>
      <c r="J2013" s="251"/>
      <c r="K2013" s="251"/>
      <c r="L2013" s="256"/>
      <c r="M2013" s="257"/>
      <c r="N2013" s="258"/>
      <c r="O2013" s="258"/>
      <c r="P2013" s="258"/>
      <c r="Q2013" s="258"/>
      <c r="R2013" s="258"/>
      <c r="S2013" s="258"/>
      <c r="T2013" s="259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T2013" s="260" t="s">
        <v>332</v>
      </c>
      <c r="AU2013" s="260" t="s">
        <v>83</v>
      </c>
      <c r="AV2013" s="13" t="s">
        <v>83</v>
      </c>
      <c r="AW2013" s="13" t="s">
        <v>32</v>
      </c>
      <c r="AX2013" s="13" t="s">
        <v>70</v>
      </c>
      <c r="AY2013" s="260" t="s">
        <v>322</v>
      </c>
    </row>
    <row r="2014" spans="1:51" s="13" customFormat="1" ht="12">
      <c r="A2014" s="13"/>
      <c r="B2014" s="250"/>
      <c r="C2014" s="251"/>
      <c r="D2014" s="246" t="s">
        <v>332</v>
      </c>
      <c r="E2014" s="252" t="s">
        <v>19</v>
      </c>
      <c r="F2014" s="253" t="s">
        <v>2747</v>
      </c>
      <c r="G2014" s="251"/>
      <c r="H2014" s="254">
        <v>6.39</v>
      </c>
      <c r="I2014" s="255"/>
      <c r="J2014" s="251"/>
      <c r="K2014" s="251"/>
      <c r="L2014" s="256"/>
      <c r="M2014" s="257"/>
      <c r="N2014" s="258"/>
      <c r="O2014" s="258"/>
      <c r="P2014" s="258"/>
      <c r="Q2014" s="258"/>
      <c r="R2014" s="258"/>
      <c r="S2014" s="258"/>
      <c r="T2014" s="259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60" t="s">
        <v>332</v>
      </c>
      <c r="AU2014" s="260" t="s">
        <v>83</v>
      </c>
      <c r="AV2014" s="13" t="s">
        <v>83</v>
      </c>
      <c r="AW2014" s="13" t="s">
        <v>32</v>
      </c>
      <c r="AX2014" s="13" t="s">
        <v>70</v>
      </c>
      <c r="AY2014" s="260" t="s">
        <v>322</v>
      </c>
    </row>
    <row r="2015" spans="1:51" s="13" customFormat="1" ht="12">
      <c r="A2015" s="13"/>
      <c r="B2015" s="250"/>
      <c r="C2015" s="251"/>
      <c r="D2015" s="246" t="s">
        <v>332</v>
      </c>
      <c r="E2015" s="252" t="s">
        <v>19</v>
      </c>
      <c r="F2015" s="253" t="s">
        <v>2748</v>
      </c>
      <c r="G2015" s="251"/>
      <c r="H2015" s="254">
        <v>21.1</v>
      </c>
      <c r="I2015" s="255"/>
      <c r="J2015" s="251"/>
      <c r="K2015" s="251"/>
      <c r="L2015" s="256"/>
      <c r="M2015" s="257"/>
      <c r="N2015" s="258"/>
      <c r="O2015" s="258"/>
      <c r="P2015" s="258"/>
      <c r="Q2015" s="258"/>
      <c r="R2015" s="258"/>
      <c r="S2015" s="258"/>
      <c r="T2015" s="259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60" t="s">
        <v>332</v>
      </c>
      <c r="AU2015" s="260" t="s">
        <v>83</v>
      </c>
      <c r="AV2015" s="13" t="s">
        <v>83</v>
      </c>
      <c r="AW2015" s="13" t="s">
        <v>32</v>
      </c>
      <c r="AX2015" s="13" t="s">
        <v>70</v>
      </c>
      <c r="AY2015" s="260" t="s">
        <v>322</v>
      </c>
    </row>
    <row r="2016" spans="1:51" s="15" customFormat="1" ht="12">
      <c r="A2016" s="15"/>
      <c r="B2016" s="283"/>
      <c r="C2016" s="284"/>
      <c r="D2016" s="246" t="s">
        <v>332</v>
      </c>
      <c r="E2016" s="285" t="s">
        <v>19</v>
      </c>
      <c r="F2016" s="286" t="s">
        <v>617</v>
      </c>
      <c r="G2016" s="284"/>
      <c r="H2016" s="285" t="s">
        <v>19</v>
      </c>
      <c r="I2016" s="287"/>
      <c r="J2016" s="284"/>
      <c r="K2016" s="284"/>
      <c r="L2016" s="288"/>
      <c r="M2016" s="289"/>
      <c r="N2016" s="290"/>
      <c r="O2016" s="290"/>
      <c r="P2016" s="290"/>
      <c r="Q2016" s="290"/>
      <c r="R2016" s="290"/>
      <c r="S2016" s="290"/>
      <c r="T2016" s="291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T2016" s="292" t="s">
        <v>332</v>
      </c>
      <c r="AU2016" s="292" t="s">
        <v>83</v>
      </c>
      <c r="AV2016" s="15" t="s">
        <v>77</v>
      </c>
      <c r="AW2016" s="15" t="s">
        <v>32</v>
      </c>
      <c r="AX2016" s="15" t="s">
        <v>70</v>
      </c>
      <c r="AY2016" s="292" t="s">
        <v>322</v>
      </c>
    </row>
    <row r="2017" spans="1:51" s="13" customFormat="1" ht="12">
      <c r="A2017" s="13"/>
      <c r="B2017" s="250"/>
      <c r="C2017" s="251"/>
      <c r="D2017" s="246" t="s">
        <v>332</v>
      </c>
      <c r="E2017" s="252" t="s">
        <v>19</v>
      </c>
      <c r="F2017" s="253" t="s">
        <v>2749</v>
      </c>
      <c r="G2017" s="251"/>
      <c r="H2017" s="254">
        <v>21.12</v>
      </c>
      <c r="I2017" s="255"/>
      <c r="J2017" s="251"/>
      <c r="K2017" s="251"/>
      <c r="L2017" s="256"/>
      <c r="M2017" s="257"/>
      <c r="N2017" s="258"/>
      <c r="O2017" s="258"/>
      <c r="P2017" s="258"/>
      <c r="Q2017" s="258"/>
      <c r="R2017" s="258"/>
      <c r="S2017" s="258"/>
      <c r="T2017" s="259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60" t="s">
        <v>332</v>
      </c>
      <c r="AU2017" s="260" t="s">
        <v>83</v>
      </c>
      <c r="AV2017" s="13" t="s">
        <v>83</v>
      </c>
      <c r="AW2017" s="13" t="s">
        <v>32</v>
      </c>
      <c r="AX2017" s="13" t="s">
        <v>70</v>
      </c>
      <c r="AY2017" s="260" t="s">
        <v>322</v>
      </c>
    </row>
    <row r="2018" spans="1:51" s="13" customFormat="1" ht="12">
      <c r="A2018" s="13"/>
      <c r="B2018" s="250"/>
      <c r="C2018" s="251"/>
      <c r="D2018" s="246" t="s">
        <v>332</v>
      </c>
      <c r="E2018" s="252" t="s">
        <v>19</v>
      </c>
      <c r="F2018" s="253" t="s">
        <v>2750</v>
      </c>
      <c r="G2018" s="251"/>
      <c r="H2018" s="254">
        <v>33.82</v>
      </c>
      <c r="I2018" s="255"/>
      <c r="J2018" s="251"/>
      <c r="K2018" s="251"/>
      <c r="L2018" s="256"/>
      <c r="M2018" s="257"/>
      <c r="N2018" s="258"/>
      <c r="O2018" s="258"/>
      <c r="P2018" s="258"/>
      <c r="Q2018" s="258"/>
      <c r="R2018" s="258"/>
      <c r="S2018" s="258"/>
      <c r="T2018" s="259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60" t="s">
        <v>332</v>
      </c>
      <c r="AU2018" s="260" t="s">
        <v>83</v>
      </c>
      <c r="AV2018" s="13" t="s">
        <v>83</v>
      </c>
      <c r="AW2018" s="13" t="s">
        <v>32</v>
      </c>
      <c r="AX2018" s="13" t="s">
        <v>70</v>
      </c>
      <c r="AY2018" s="260" t="s">
        <v>322</v>
      </c>
    </row>
    <row r="2019" spans="1:51" s="13" customFormat="1" ht="12">
      <c r="A2019" s="13"/>
      <c r="B2019" s="250"/>
      <c r="C2019" s="251"/>
      <c r="D2019" s="246" t="s">
        <v>332</v>
      </c>
      <c r="E2019" s="252" t="s">
        <v>19</v>
      </c>
      <c r="F2019" s="253" t="s">
        <v>2751</v>
      </c>
      <c r="G2019" s="251"/>
      <c r="H2019" s="254">
        <v>6.26</v>
      </c>
      <c r="I2019" s="255"/>
      <c r="J2019" s="251"/>
      <c r="K2019" s="251"/>
      <c r="L2019" s="256"/>
      <c r="M2019" s="257"/>
      <c r="N2019" s="258"/>
      <c r="O2019" s="258"/>
      <c r="P2019" s="258"/>
      <c r="Q2019" s="258"/>
      <c r="R2019" s="258"/>
      <c r="S2019" s="258"/>
      <c r="T2019" s="259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60" t="s">
        <v>332</v>
      </c>
      <c r="AU2019" s="260" t="s">
        <v>83</v>
      </c>
      <c r="AV2019" s="13" t="s">
        <v>83</v>
      </c>
      <c r="AW2019" s="13" t="s">
        <v>32</v>
      </c>
      <c r="AX2019" s="13" t="s">
        <v>70</v>
      </c>
      <c r="AY2019" s="260" t="s">
        <v>322</v>
      </c>
    </row>
    <row r="2020" spans="1:51" s="13" customFormat="1" ht="12">
      <c r="A2020" s="13"/>
      <c r="B2020" s="250"/>
      <c r="C2020" s="251"/>
      <c r="D2020" s="246" t="s">
        <v>332</v>
      </c>
      <c r="E2020" s="252" t="s">
        <v>19</v>
      </c>
      <c r="F2020" s="253" t="s">
        <v>2752</v>
      </c>
      <c r="G2020" s="251"/>
      <c r="H2020" s="254">
        <v>88.11</v>
      </c>
      <c r="I2020" s="255"/>
      <c r="J2020" s="251"/>
      <c r="K2020" s="251"/>
      <c r="L2020" s="256"/>
      <c r="M2020" s="257"/>
      <c r="N2020" s="258"/>
      <c r="O2020" s="258"/>
      <c r="P2020" s="258"/>
      <c r="Q2020" s="258"/>
      <c r="R2020" s="258"/>
      <c r="S2020" s="258"/>
      <c r="T2020" s="259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T2020" s="260" t="s">
        <v>332</v>
      </c>
      <c r="AU2020" s="260" t="s">
        <v>83</v>
      </c>
      <c r="AV2020" s="13" t="s">
        <v>83</v>
      </c>
      <c r="AW2020" s="13" t="s">
        <v>32</v>
      </c>
      <c r="AX2020" s="13" t="s">
        <v>70</v>
      </c>
      <c r="AY2020" s="260" t="s">
        <v>322</v>
      </c>
    </row>
    <row r="2021" spans="1:51" s="15" customFormat="1" ht="12">
      <c r="A2021" s="15"/>
      <c r="B2021" s="283"/>
      <c r="C2021" s="284"/>
      <c r="D2021" s="246" t="s">
        <v>332</v>
      </c>
      <c r="E2021" s="285" t="s">
        <v>19</v>
      </c>
      <c r="F2021" s="286" t="s">
        <v>622</v>
      </c>
      <c r="G2021" s="284"/>
      <c r="H2021" s="285" t="s">
        <v>19</v>
      </c>
      <c r="I2021" s="287"/>
      <c r="J2021" s="284"/>
      <c r="K2021" s="284"/>
      <c r="L2021" s="288"/>
      <c r="M2021" s="289"/>
      <c r="N2021" s="290"/>
      <c r="O2021" s="290"/>
      <c r="P2021" s="290"/>
      <c r="Q2021" s="290"/>
      <c r="R2021" s="290"/>
      <c r="S2021" s="290"/>
      <c r="T2021" s="291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T2021" s="292" t="s">
        <v>332</v>
      </c>
      <c r="AU2021" s="292" t="s">
        <v>83</v>
      </c>
      <c r="AV2021" s="15" t="s">
        <v>77</v>
      </c>
      <c r="AW2021" s="15" t="s">
        <v>32</v>
      </c>
      <c r="AX2021" s="15" t="s">
        <v>70</v>
      </c>
      <c r="AY2021" s="292" t="s">
        <v>322</v>
      </c>
    </row>
    <row r="2022" spans="1:51" s="13" customFormat="1" ht="12">
      <c r="A2022" s="13"/>
      <c r="B2022" s="250"/>
      <c r="C2022" s="251"/>
      <c r="D2022" s="246" t="s">
        <v>332</v>
      </c>
      <c r="E2022" s="252" t="s">
        <v>19</v>
      </c>
      <c r="F2022" s="253" t="s">
        <v>2753</v>
      </c>
      <c r="G2022" s="251"/>
      <c r="H2022" s="254">
        <v>22.25</v>
      </c>
      <c r="I2022" s="255"/>
      <c r="J2022" s="251"/>
      <c r="K2022" s="251"/>
      <c r="L2022" s="256"/>
      <c r="M2022" s="257"/>
      <c r="N2022" s="258"/>
      <c r="O2022" s="258"/>
      <c r="P2022" s="258"/>
      <c r="Q2022" s="258"/>
      <c r="R2022" s="258"/>
      <c r="S2022" s="258"/>
      <c r="T2022" s="259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T2022" s="260" t="s">
        <v>332</v>
      </c>
      <c r="AU2022" s="260" t="s">
        <v>83</v>
      </c>
      <c r="AV2022" s="13" t="s">
        <v>83</v>
      </c>
      <c r="AW2022" s="13" t="s">
        <v>32</v>
      </c>
      <c r="AX2022" s="13" t="s">
        <v>70</v>
      </c>
      <c r="AY2022" s="260" t="s">
        <v>322</v>
      </c>
    </row>
    <row r="2023" spans="1:51" s="13" customFormat="1" ht="12">
      <c r="A2023" s="13"/>
      <c r="B2023" s="250"/>
      <c r="C2023" s="251"/>
      <c r="D2023" s="246" t="s">
        <v>332</v>
      </c>
      <c r="E2023" s="252" t="s">
        <v>19</v>
      </c>
      <c r="F2023" s="253" t="s">
        <v>2754</v>
      </c>
      <c r="G2023" s="251"/>
      <c r="H2023" s="254">
        <v>34.65</v>
      </c>
      <c r="I2023" s="255"/>
      <c r="J2023" s="251"/>
      <c r="K2023" s="251"/>
      <c r="L2023" s="256"/>
      <c r="M2023" s="257"/>
      <c r="N2023" s="258"/>
      <c r="O2023" s="258"/>
      <c r="P2023" s="258"/>
      <c r="Q2023" s="258"/>
      <c r="R2023" s="258"/>
      <c r="S2023" s="258"/>
      <c r="T2023" s="259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60" t="s">
        <v>332</v>
      </c>
      <c r="AU2023" s="260" t="s">
        <v>83</v>
      </c>
      <c r="AV2023" s="13" t="s">
        <v>83</v>
      </c>
      <c r="AW2023" s="13" t="s">
        <v>32</v>
      </c>
      <c r="AX2023" s="13" t="s">
        <v>70</v>
      </c>
      <c r="AY2023" s="260" t="s">
        <v>322</v>
      </c>
    </row>
    <row r="2024" spans="1:51" s="13" customFormat="1" ht="12">
      <c r="A2024" s="13"/>
      <c r="B2024" s="250"/>
      <c r="C2024" s="251"/>
      <c r="D2024" s="246" t="s">
        <v>332</v>
      </c>
      <c r="E2024" s="252" t="s">
        <v>19</v>
      </c>
      <c r="F2024" s="253" t="s">
        <v>2755</v>
      </c>
      <c r="G2024" s="251"/>
      <c r="H2024" s="254">
        <v>5.64</v>
      </c>
      <c r="I2024" s="255"/>
      <c r="J2024" s="251"/>
      <c r="K2024" s="251"/>
      <c r="L2024" s="256"/>
      <c r="M2024" s="257"/>
      <c r="N2024" s="258"/>
      <c r="O2024" s="258"/>
      <c r="P2024" s="258"/>
      <c r="Q2024" s="258"/>
      <c r="R2024" s="258"/>
      <c r="S2024" s="258"/>
      <c r="T2024" s="259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60" t="s">
        <v>332</v>
      </c>
      <c r="AU2024" s="260" t="s">
        <v>83</v>
      </c>
      <c r="AV2024" s="13" t="s">
        <v>83</v>
      </c>
      <c r="AW2024" s="13" t="s">
        <v>32</v>
      </c>
      <c r="AX2024" s="13" t="s">
        <v>70</v>
      </c>
      <c r="AY2024" s="260" t="s">
        <v>322</v>
      </c>
    </row>
    <row r="2025" spans="1:51" s="13" customFormat="1" ht="12">
      <c r="A2025" s="13"/>
      <c r="B2025" s="250"/>
      <c r="C2025" s="251"/>
      <c r="D2025" s="246" t="s">
        <v>332</v>
      </c>
      <c r="E2025" s="252" t="s">
        <v>19</v>
      </c>
      <c r="F2025" s="253" t="s">
        <v>2756</v>
      </c>
      <c r="G2025" s="251"/>
      <c r="H2025" s="254">
        <v>86.43</v>
      </c>
      <c r="I2025" s="255"/>
      <c r="J2025" s="251"/>
      <c r="K2025" s="251"/>
      <c r="L2025" s="256"/>
      <c r="M2025" s="257"/>
      <c r="N2025" s="258"/>
      <c r="O2025" s="258"/>
      <c r="P2025" s="258"/>
      <c r="Q2025" s="258"/>
      <c r="R2025" s="258"/>
      <c r="S2025" s="258"/>
      <c r="T2025" s="259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60" t="s">
        <v>332</v>
      </c>
      <c r="AU2025" s="260" t="s">
        <v>83</v>
      </c>
      <c r="AV2025" s="13" t="s">
        <v>83</v>
      </c>
      <c r="AW2025" s="13" t="s">
        <v>32</v>
      </c>
      <c r="AX2025" s="13" t="s">
        <v>70</v>
      </c>
      <c r="AY2025" s="260" t="s">
        <v>322</v>
      </c>
    </row>
    <row r="2026" spans="1:51" s="16" customFormat="1" ht="12">
      <c r="A2026" s="16"/>
      <c r="B2026" s="293"/>
      <c r="C2026" s="294"/>
      <c r="D2026" s="246" t="s">
        <v>332</v>
      </c>
      <c r="E2026" s="295" t="s">
        <v>19</v>
      </c>
      <c r="F2026" s="296" t="s">
        <v>439</v>
      </c>
      <c r="G2026" s="294"/>
      <c r="H2026" s="297">
        <v>669.31</v>
      </c>
      <c r="I2026" s="298"/>
      <c r="J2026" s="294"/>
      <c r="K2026" s="294"/>
      <c r="L2026" s="299"/>
      <c r="M2026" s="300"/>
      <c r="N2026" s="301"/>
      <c r="O2026" s="301"/>
      <c r="P2026" s="301"/>
      <c r="Q2026" s="301"/>
      <c r="R2026" s="301"/>
      <c r="S2026" s="301"/>
      <c r="T2026" s="302"/>
      <c r="U2026" s="16"/>
      <c r="V2026" s="16"/>
      <c r="W2026" s="16"/>
      <c r="X2026" s="16"/>
      <c r="Y2026" s="16"/>
      <c r="Z2026" s="16"/>
      <c r="AA2026" s="16"/>
      <c r="AB2026" s="16"/>
      <c r="AC2026" s="16"/>
      <c r="AD2026" s="16"/>
      <c r="AE2026" s="16"/>
      <c r="AT2026" s="303" t="s">
        <v>332</v>
      </c>
      <c r="AU2026" s="303" t="s">
        <v>83</v>
      </c>
      <c r="AV2026" s="16" t="s">
        <v>93</v>
      </c>
      <c r="AW2026" s="16" t="s">
        <v>32</v>
      </c>
      <c r="AX2026" s="16" t="s">
        <v>70</v>
      </c>
      <c r="AY2026" s="303" t="s">
        <v>322</v>
      </c>
    </row>
    <row r="2027" spans="1:51" s="15" customFormat="1" ht="12">
      <c r="A2027" s="15"/>
      <c r="B2027" s="283"/>
      <c r="C2027" s="284"/>
      <c r="D2027" s="246" t="s">
        <v>332</v>
      </c>
      <c r="E2027" s="285" t="s">
        <v>19</v>
      </c>
      <c r="F2027" s="286" t="s">
        <v>627</v>
      </c>
      <c r="G2027" s="284"/>
      <c r="H2027" s="285" t="s">
        <v>19</v>
      </c>
      <c r="I2027" s="287"/>
      <c r="J2027" s="284"/>
      <c r="K2027" s="284"/>
      <c r="L2027" s="288"/>
      <c r="M2027" s="289"/>
      <c r="N2027" s="290"/>
      <c r="O2027" s="290"/>
      <c r="P2027" s="290"/>
      <c r="Q2027" s="290"/>
      <c r="R2027" s="290"/>
      <c r="S2027" s="290"/>
      <c r="T2027" s="291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T2027" s="292" t="s">
        <v>332</v>
      </c>
      <c r="AU2027" s="292" t="s">
        <v>83</v>
      </c>
      <c r="AV2027" s="15" t="s">
        <v>77</v>
      </c>
      <c r="AW2027" s="15" t="s">
        <v>32</v>
      </c>
      <c r="AX2027" s="15" t="s">
        <v>70</v>
      </c>
      <c r="AY2027" s="292" t="s">
        <v>322</v>
      </c>
    </row>
    <row r="2028" spans="1:51" s="13" customFormat="1" ht="12">
      <c r="A2028" s="13"/>
      <c r="B2028" s="250"/>
      <c r="C2028" s="251"/>
      <c r="D2028" s="246" t="s">
        <v>332</v>
      </c>
      <c r="E2028" s="252" t="s">
        <v>19</v>
      </c>
      <c r="F2028" s="253" t="s">
        <v>2757</v>
      </c>
      <c r="G2028" s="251"/>
      <c r="H2028" s="254">
        <v>43.76</v>
      </c>
      <c r="I2028" s="255"/>
      <c r="J2028" s="251"/>
      <c r="K2028" s="251"/>
      <c r="L2028" s="256"/>
      <c r="M2028" s="257"/>
      <c r="N2028" s="258"/>
      <c r="O2028" s="258"/>
      <c r="P2028" s="258"/>
      <c r="Q2028" s="258"/>
      <c r="R2028" s="258"/>
      <c r="S2028" s="258"/>
      <c r="T2028" s="259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60" t="s">
        <v>332</v>
      </c>
      <c r="AU2028" s="260" t="s">
        <v>83</v>
      </c>
      <c r="AV2028" s="13" t="s">
        <v>83</v>
      </c>
      <c r="AW2028" s="13" t="s">
        <v>32</v>
      </c>
      <c r="AX2028" s="13" t="s">
        <v>70</v>
      </c>
      <c r="AY2028" s="260" t="s">
        <v>322</v>
      </c>
    </row>
    <row r="2029" spans="1:51" s="13" customFormat="1" ht="12">
      <c r="A2029" s="13"/>
      <c r="B2029" s="250"/>
      <c r="C2029" s="251"/>
      <c r="D2029" s="246" t="s">
        <v>332</v>
      </c>
      <c r="E2029" s="252" t="s">
        <v>19</v>
      </c>
      <c r="F2029" s="253" t="s">
        <v>2758</v>
      </c>
      <c r="G2029" s="251"/>
      <c r="H2029" s="254">
        <v>15.4</v>
      </c>
      <c r="I2029" s="255"/>
      <c r="J2029" s="251"/>
      <c r="K2029" s="251"/>
      <c r="L2029" s="256"/>
      <c r="M2029" s="257"/>
      <c r="N2029" s="258"/>
      <c r="O2029" s="258"/>
      <c r="P2029" s="258"/>
      <c r="Q2029" s="258"/>
      <c r="R2029" s="258"/>
      <c r="S2029" s="258"/>
      <c r="T2029" s="259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60" t="s">
        <v>332</v>
      </c>
      <c r="AU2029" s="260" t="s">
        <v>83</v>
      </c>
      <c r="AV2029" s="13" t="s">
        <v>83</v>
      </c>
      <c r="AW2029" s="13" t="s">
        <v>32</v>
      </c>
      <c r="AX2029" s="13" t="s">
        <v>70</v>
      </c>
      <c r="AY2029" s="260" t="s">
        <v>322</v>
      </c>
    </row>
    <row r="2030" spans="1:51" s="13" customFormat="1" ht="12">
      <c r="A2030" s="13"/>
      <c r="B2030" s="250"/>
      <c r="C2030" s="251"/>
      <c r="D2030" s="246" t="s">
        <v>332</v>
      </c>
      <c r="E2030" s="252" t="s">
        <v>19</v>
      </c>
      <c r="F2030" s="253" t="s">
        <v>2759</v>
      </c>
      <c r="G2030" s="251"/>
      <c r="H2030" s="254">
        <v>16.71</v>
      </c>
      <c r="I2030" s="255"/>
      <c r="J2030" s="251"/>
      <c r="K2030" s="251"/>
      <c r="L2030" s="256"/>
      <c r="M2030" s="257"/>
      <c r="N2030" s="258"/>
      <c r="O2030" s="258"/>
      <c r="P2030" s="258"/>
      <c r="Q2030" s="258"/>
      <c r="R2030" s="258"/>
      <c r="S2030" s="258"/>
      <c r="T2030" s="259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60" t="s">
        <v>332</v>
      </c>
      <c r="AU2030" s="260" t="s">
        <v>83</v>
      </c>
      <c r="AV2030" s="13" t="s">
        <v>83</v>
      </c>
      <c r="AW2030" s="13" t="s">
        <v>32</v>
      </c>
      <c r="AX2030" s="13" t="s">
        <v>70</v>
      </c>
      <c r="AY2030" s="260" t="s">
        <v>322</v>
      </c>
    </row>
    <row r="2031" spans="1:51" s="13" customFormat="1" ht="12">
      <c r="A2031" s="13"/>
      <c r="B2031" s="250"/>
      <c r="C2031" s="251"/>
      <c r="D2031" s="246" t="s">
        <v>332</v>
      </c>
      <c r="E2031" s="252" t="s">
        <v>19</v>
      </c>
      <c r="F2031" s="253" t="s">
        <v>2760</v>
      </c>
      <c r="G2031" s="251"/>
      <c r="H2031" s="254">
        <v>32.38</v>
      </c>
      <c r="I2031" s="255"/>
      <c r="J2031" s="251"/>
      <c r="K2031" s="251"/>
      <c r="L2031" s="256"/>
      <c r="M2031" s="257"/>
      <c r="N2031" s="258"/>
      <c r="O2031" s="258"/>
      <c r="P2031" s="258"/>
      <c r="Q2031" s="258"/>
      <c r="R2031" s="258"/>
      <c r="S2031" s="258"/>
      <c r="T2031" s="259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60" t="s">
        <v>332</v>
      </c>
      <c r="AU2031" s="260" t="s">
        <v>83</v>
      </c>
      <c r="AV2031" s="13" t="s">
        <v>83</v>
      </c>
      <c r="AW2031" s="13" t="s">
        <v>32</v>
      </c>
      <c r="AX2031" s="13" t="s">
        <v>70</v>
      </c>
      <c r="AY2031" s="260" t="s">
        <v>322</v>
      </c>
    </row>
    <row r="2032" spans="1:51" s="15" customFormat="1" ht="12">
      <c r="A2032" s="15"/>
      <c r="B2032" s="283"/>
      <c r="C2032" s="284"/>
      <c r="D2032" s="246" t="s">
        <v>332</v>
      </c>
      <c r="E2032" s="285" t="s">
        <v>19</v>
      </c>
      <c r="F2032" s="286" t="s">
        <v>632</v>
      </c>
      <c r="G2032" s="284"/>
      <c r="H2032" s="285" t="s">
        <v>19</v>
      </c>
      <c r="I2032" s="287"/>
      <c r="J2032" s="284"/>
      <c r="K2032" s="284"/>
      <c r="L2032" s="288"/>
      <c r="M2032" s="289"/>
      <c r="N2032" s="290"/>
      <c r="O2032" s="290"/>
      <c r="P2032" s="290"/>
      <c r="Q2032" s="290"/>
      <c r="R2032" s="290"/>
      <c r="S2032" s="290"/>
      <c r="T2032" s="291"/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T2032" s="292" t="s">
        <v>332</v>
      </c>
      <c r="AU2032" s="292" t="s">
        <v>83</v>
      </c>
      <c r="AV2032" s="15" t="s">
        <v>77</v>
      </c>
      <c r="AW2032" s="15" t="s">
        <v>32</v>
      </c>
      <c r="AX2032" s="15" t="s">
        <v>70</v>
      </c>
      <c r="AY2032" s="292" t="s">
        <v>322</v>
      </c>
    </row>
    <row r="2033" spans="1:51" s="13" customFormat="1" ht="12">
      <c r="A2033" s="13"/>
      <c r="B2033" s="250"/>
      <c r="C2033" s="251"/>
      <c r="D2033" s="246" t="s">
        <v>332</v>
      </c>
      <c r="E2033" s="252" t="s">
        <v>19</v>
      </c>
      <c r="F2033" s="253" t="s">
        <v>2761</v>
      </c>
      <c r="G2033" s="251"/>
      <c r="H2033" s="254">
        <v>17.81</v>
      </c>
      <c r="I2033" s="255"/>
      <c r="J2033" s="251"/>
      <c r="K2033" s="251"/>
      <c r="L2033" s="256"/>
      <c r="M2033" s="257"/>
      <c r="N2033" s="258"/>
      <c r="O2033" s="258"/>
      <c r="P2033" s="258"/>
      <c r="Q2033" s="258"/>
      <c r="R2033" s="258"/>
      <c r="S2033" s="258"/>
      <c r="T2033" s="259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T2033" s="260" t="s">
        <v>332</v>
      </c>
      <c r="AU2033" s="260" t="s">
        <v>83</v>
      </c>
      <c r="AV2033" s="13" t="s">
        <v>83</v>
      </c>
      <c r="AW2033" s="13" t="s">
        <v>32</v>
      </c>
      <c r="AX2033" s="13" t="s">
        <v>70</v>
      </c>
      <c r="AY2033" s="260" t="s">
        <v>322</v>
      </c>
    </row>
    <row r="2034" spans="1:51" s="13" customFormat="1" ht="12">
      <c r="A2034" s="13"/>
      <c r="B2034" s="250"/>
      <c r="C2034" s="251"/>
      <c r="D2034" s="246" t="s">
        <v>332</v>
      </c>
      <c r="E2034" s="252" t="s">
        <v>19</v>
      </c>
      <c r="F2034" s="253" t="s">
        <v>2762</v>
      </c>
      <c r="G2034" s="251"/>
      <c r="H2034" s="254">
        <v>45.53</v>
      </c>
      <c r="I2034" s="255"/>
      <c r="J2034" s="251"/>
      <c r="K2034" s="251"/>
      <c r="L2034" s="256"/>
      <c r="M2034" s="257"/>
      <c r="N2034" s="258"/>
      <c r="O2034" s="258"/>
      <c r="P2034" s="258"/>
      <c r="Q2034" s="258"/>
      <c r="R2034" s="258"/>
      <c r="S2034" s="258"/>
      <c r="T2034" s="259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T2034" s="260" t="s">
        <v>332</v>
      </c>
      <c r="AU2034" s="260" t="s">
        <v>83</v>
      </c>
      <c r="AV2034" s="13" t="s">
        <v>83</v>
      </c>
      <c r="AW2034" s="13" t="s">
        <v>32</v>
      </c>
      <c r="AX2034" s="13" t="s">
        <v>70</v>
      </c>
      <c r="AY2034" s="260" t="s">
        <v>322</v>
      </c>
    </row>
    <row r="2035" spans="1:51" s="13" customFormat="1" ht="12">
      <c r="A2035" s="13"/>
      <c r="B2035" s="250"/>
      <c r="C2035" s="251"/>
      <c r="D2035" s="246" t="s">
        <v>332</v>
      </c>
      <c r="E2035" s="252" t="s">
        <v>19</v>
      </c>
      <c r="F2035" s="253" t="s">
        <v>2763</v>
      </c>
      <c r="G2035" s="251"/>
      <c r="H2035" s="254">
        <v>81.17</v>
      </c>
      <c r="I2035" s="255"/>
      <c r="J2035" s="251"/>
      <c r="K2035" s="251"/>
      <c r="L2035" s="256"/>
      <c r="M2035" s="257"/>
      <c r="N2035" s="258"/>
      <c r="O2035" s="258"/>
      <c r="P2035" s="258"/>
      <c r="Q2035" s="258"/>
      <c r="R2035" s="258"/>
      <c r="S2035" s="258"/>
      <c r="T2035" s="259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60" t="s">
        <v>332</v>
      </c>
      <c r="AU2035" s="260" t="s">
        <v>83</v>
      </c>
      <c r="AV2035" s="13" t="s">
        <v>83</v>
      </c>
      <c r="AW2035" s="13" t="s">
        <v>32</v>
      </c>
      <c r="AX2035" s="13" t="s">
        <v>70</v>
      </c>
      <c r="AY2035" s="260" t="s">
        <v>322</v>
      </c>
    </row>
    <row r="2036" spans="1:51" s="13" customFormat="1" ht="12">
      <c r="A2036" s="13"/>
      <c r="B2036" s="250"/>
      <c r="C2036" s="251"/>
      <c r="D2036" s="246" t="s">
        <v>332</v>
      </c>
      <c r="E2036" s="252" t="s">
        <v>19</v>
      </c>
      <c r="F2036" s="253" t="s">
        <v>2764</v>
      </c>
      <c r="G2036" s="251"/>
      <c r="H2036" s="254">
        <v>6.42</v>
      </c>
      <c r="I2036" s="255"/>
      <c r="J2036" s="251"/>
      <c r="K2036" s="251"/>
      <c r="L2036" s="256"/>
      <c r="M2036" s="257"/>
      <c r="N2036" s="258"/>
      <c r="O2036" s="258"/>
      <c r="P2036" s="258"/>
      <c r="Q2036" s="258"/>
      <c r="R2036" s="258"/>
      <c r="S2036" s="258"/>
      <c r="T2036" s="259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60" t="s">
        <v>332</v>
      </c>
      <c r="AU2036" s="260" t="s">
        <v>83</v>
      </c>
      <c r="AV2036" s="13" t="s">
        <v>83</v>
      </c>
      <c r="AW2036" s="13" t="s">
        <v>32</v>
      </c>
      <c r="AX2036" s="13" t="s">
        <v>70</v>
      </c>
      <c r="AY2036" s="260" t="s">
        <v>322</v>
      </c>
    </row>
    <row r="2037" spans="1:51" s="13" customFormat="1" ht="12">
      <c r="A2037" s="13"/>
      <c r="B2037" s="250"/>
      <c r="C2037" s="251"/>
      <c r="D2037" s="246" t="s">
        <v>332</v>
      </c>
      <c r="E2037" s="252" t="s">
        <v>19</v>
      </c>
      <c r="F2037" s="253" t="s">
        <v>2765</v>
      </c>
      <c r="G2037" s="251"/>
      <c r="H2037" s="254">
        <v>21.65</v>
      </c>
      <c r="I2037" s="255"/>
      <c r="J2037" s="251"/>
      <c r="K2037" s="251"/>
      <c r="L2037" s="256"/>
      <c r="M2037" s="257"/>
      <c r="N2037" s="258"/>
      <c r="O2037" s="258"/>
      <c r="P2037" s="258"/>
      <c r="Q2037" s="258"/>
      <c r="R2037" s="258"/>
      <c r="S2037" s="258"/>
      <c r="T2037" s="259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60" t="s">
        <v>332</v>
      </c>
      <c r="AU2037" s="260" t="s">
        <v>83</v>
      </c>
      <c r="AV2037" s="13" t="s">
        <v>83</v>
      </c>
      <c r="AW2037" s="13" t="s">
        <v>32</v>
      </c>
      <c r="AX2037" s="13" t="s">
        <v>70</v>
      </c>
      <c r="AY2037" s="260" t="s">
        <v>322</v>
      </c>
    </row>
    <row r="2038" spans="1:51" s="15" customFormat="1" ht="12">
      <c r="A2038" s="15"/>
      <c r="B2038" s="283"/>
      <c r="C2038" s="284"/>
      <c r="D2038" s="246" t="s">
        <v>332</v>
      </c>
      <c r="E2038" s="285" t="s">
        <v>19</v>
      </c>
      <c r="F2038" s="286" t="s">
        <v>638</v>
      </c>
      <c r="G2038" s="284"/>
      <c r="H2038" s="285" t="s">
        <v>19</v>
      </c>
      <c r="I2038" s="287"/>
      <c r="J2038" s="284"/>
      <c r="K2038" s="284"/>
      <c r="L2038" s="288"/>
      <c r="M2038" s="289"/>
      <c r="N2038" s="290"/>
      <c r="O2038" s="290"/>
      <c r="P2038" s="290"/>
      <c r="Q2038" s="290"/>
      <c r="R2038" s="290"/>
      <c r="S2038" s="290"/>
      <c r="T2038" s="291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T2038" s="292" t="s">
        <v>332</v>
      </c>
      <c r="AU2038" s="292" t="s">
        <v>83</v>
      </c>
      <c r="AV2038" s="15" t="s">
        <v>77</v>
      </c>
      <c r="AW2038" s="15" t="s">
        <v>32</v>
      </c>
      <c r="AX2038" s="15" t="s">
        <v>70</v>
      </c>
      <c r="AY2038" s="292" t="s">
        <v>322</v>
      </c>
    </row>
    <row r="2039" spans="1:51" s="13" customFormat="1" ht="12">
      <c r="A2039" s="13"/>
      <c r="B2039" s="250"/>
      <c r="C2039" s="251"/>
      <c r="D2039" s="246" t="s">
        <v>332</v>
      </c>
      <c r="E2039" s="252" t="s">
        <v>19</v>
      </c>
      <c r="F2039" s="253" t="s">
        <v>2766</v>
      </c>
      <c r="G2039" s="251"/>
      <c r="H2039" s="254">
        <v>22.2</v>
      </c>
      <c r="I2039" s="255"/>
      <c r="J2039" s="251"/>
      <c r="K2039" s="251"/>
      <c r="L2039" s="256"/>
      <c r="M2039" s="257"/>
      <c r="N2039" s="258"/>
      <c r="O2039" s="258"/>
      <c r="P2039" s="258"/>
      <c r="Q2039" s="258"/>
      <c r="R2039" s="258"/>
      <c r="S2039" s="258"/>
      <c r="T2039" s="259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T2039" s="260" t="s">
        <v>332</v>
      </c>
      <c r="AU2039" s="260" t="s">
        <v>83</v>
      </c>
      <c r="AV2039" s="13" t="s">
        <v>83</v>
      </c>
      <c r="AW2039" s="13" t="s">
        <v>32</v>
      </c>
      <c r="AX2039" s="13" t="s">
        <v>70</v>
      </c>
      <c r="AY2039" s="260" t="s">
        <v>322</v>
      </c>
    </row>
    <row r="2040" spans="1:51" s="13" customFormat="1" ht="12">
      <c r="A2040" s="13"/>
      <c r="B2040" s="250"/>
      <c r="C2040" s="251"/>
      <c r="D2040" s="246" t="s">
        <v>332</v>
      </c>
      <c r="E2040" s="252" t="s">
        <v>19</v>
      </c>
      <c r="F2040" s="253" t="s">
        <v>2767</v>
      </c>
      <c r="G2040" s="251"/>
      <c r="H2040" s="254">
        <v>34.24</v>
      </c>
      <c r="I2040" s="255"/>
      <c r="J2040" s="251"/>
      <c r="K2040" s="251"/>
      <c r="L2040" s="256"/>
      <c r="M2040" s="257"/>
      <c r="N2040" s="258"/>
      <c r="O2040" s="258"/>
      <c r="P2040" s="258"/>
      <c r="Q2040" s="258"/>
      <c r="R2040" s="258"/>
      <c r="S2040" s="258"/>
      <c r="T2040" s="259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60" t="s">
        <v>332</v>
      </c>
      <c r="AU2040" s="260" t="s">
        <v>83</v>
      </c>
      <c r="AV2040" s="13" t="s">
        <v>83</v>
      </c>
      <c r="AW2040" s="13" t="s">
        <v>32</v>
      </c>
      <c r="AX2040" s="13" t="s">
        <v>70</v>
      </c>
      <c r="AY2040" s="260" t="s">
        <v>322</v>
      </c>
    </row>
    <row r="2041" spans="1:51" s="13" customFormat="1" ht="12">
      <c r="A2041" s="13"/>
      <c r="B2041" s="250"/>
      <c r="C2041" s="251"/>
      <c r="D2041" s="246" t="s">
        <v>332</v>
      </c>
      <c r="E2041" s="252" t="s">
        <v>19</v>
      </c>
      <c r="F2041" s="253" t="s">
        <v>2768</v>
      </c>
      <c r="G2041" s="251"/>
      <c r="H2041" s="254">
        <v>5.77</v>
      </c>
      <c r="I2041" s="255"/>
      <c r="J2041" s="251"/>
      <c r="K2041" s="251"/>
      <c r="L2041" s="256"/>
      <c r="M2041" s="257"/>
      <c r="N2041" s="258"/>
      <c r="O2041" s="258"/>
      <c r="P2041" s="258"/>
      <c r="Q2041" s="258"/>
      <c r="R2041" s="258"/>
      <c r="S2041" s="258"/>
      <c r="T2041" s="259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60" t="s">
        <v>332</v>
      </c>
      <c r="AU2041" s="260" t="s">
        <v>83</v>
      </c>
      <c r="AV2041" s="13" t="s">
        <v>83</v>
      </c>
      <c r="AW2041" s="13" t="s">
        <v>32</v>
      </c>
      <c r="AX2041" s="13" t="s">
        <v>70</v>
      </c>
      <c r="AY2041" s="260" t="s">
        <v>322</v>
      </c>
    </row>
    <row r="2042" spans="1:51" s="13" customFormat="1" ht="12">
      <c r="A2042" s="13"/>
      <c r="B2042" s="250"/>
      <c r="C2042" s="251"/>
      <c r="D2042" s="246" t="s">
        <v>332</v>
      </c>
      <c r="E2042" s="252" t="s">
        <v>19</v>
      </c>
      <c r="F2042" s="253" t="s">
        <v>2769</v>
      </c>
      <c r="G2042" s="251"/>
      <c r="H2042" s="254">
        <v>87.83</v>
      </c>
      <c r="I2042" s="255"/>
      <c r="J2042" s="251"/>
      <c r="K2042" s="251"/>
      <c r="L2042" s="256"/>
      <c r="M2042" s="257"/>
      <c r="N2042" s="258"/>
      <c r="O2042" s="258"/>
      <c r="P2042" s="258"/>
      <c r="Q2042" s="258"/>
      <c r="R2042" s="258"/>
      <c r="S2042" s="258"/>
      <c r="T2042" s="259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60" t="s">
        <v>332</v>
      </c>
      <c r="AU2042" s="260" t="s">
        <v>83</v>
      </c>
      <c r="AV2042" s="13" t="s">
        <v>83</v>
      </c>
      <c r="AW2042" s="13" t="s">
        <v>32</v>
      </c>
      <c r="AX2042" s="13" t="s">
        <v>70</v>
      </c>
      <c r="AY2042" s="260" t="s">
        <v>322</v>
      </c>
    </row>
    <row r="2043" spans="1:51" s="15" customFormat="1" ht="12">
      <c r="A2043" s="15"/>
      <c r="B2043" s="283"/>
      <c r="C2043" s="284"/>
      <c r="D2043" s="246" t="s">
        <v>332</v>
      </c>
      <c r="E2043" s="285" t="s">
        <v>19</v>
      </c>
      <c r="F2043" s="286" t="s">
        <v>643</v>
      </c>
      <c r="G2043" s="284"/>
      <c r="H2043" s="285" t="s">
        <v>19</v>
      </c>
      <c r="I2043" s="287"/>
      <c r="J2043" s="284"/>
      <c r="K2043" s="284"/>
      <c r="L2043" s="288"/>
      <c r="M2043" s="289"/>
      <c r="N2043" s="290"/>
      <c r="O2043" s="290"/>
      <c r="P2043" s="290"/>
      <c r="Q2043" s="290"/>
      <c r="R2043" s="290"/>
      <c r="S2043" s="290"/>
      <c r="T2043" s="291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T2043" s="292" t="s">
        <v>332</v>
      </c>
      <c r="AU2043" s="292" t="s">
        <v>83</v>
      </c>
      <c r="AV2043" s="15" t="s">
        <v>77</v>
      </c>
      <c r="AW2043" s="15" t="s">
        <v>32</v>
      </c>
      <c r="AX2043" s="15" t="s">
        <v>70</v>
      </c>
      <c r="AY2043" s="292" t="s">
        <v>322</v>
      </c>
    </row>
    <row r="2044" spans="1:51" s="13" customFormat="1" ht="12">
      <c r="A2044" s="13"/>
      <c r="B2044" s="250"/>
      <c r="C2044" s="251"/>
      <c r="D2044" s="246" t="s">
        <v>332</v>
      </c>
      <c r="E2044" s="252" t="s">
        <v>19</v>
      </c>
      <c r="F2044" s="253" t="s">
        <v>2770</v>
      </c>
      <c r="G2044" s="251"/>
      <c r="H2044" s="254">
        <v>75.03</v>
      </c>
      <c r="I2044" s="255"/>
      <c r="J2044" s="251"/>
      <c r="K2044" s="251"/>
      <c r="L2044" s="256"/>
      <c r="M2044" s="257"/>
      <c r="N2044" s="258"/>
      <c r="O2044" s="258"/>
      <c r="P2044" s="258"/>
      <c r="Q2044" s="258"/>
      <c r="R2044" s="258"/>
      <c r="S2044" s="258"/>
      <c r="T2044" s="259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T2044" s="260" t="s">
        <v>332</v>
      </c>
      <c r="AU2044" s="260" t="s">
        <v>83</v>
      </c>
      <c r="AV2044" s="13" t="s">
        <v>83</v>
      </c>
      <c r="AW2044" s="13" t="s">
        <v>32</v>
      </c>
      <c r="AX2044" s="13" t="s">
        <v>70</v>
      </c>
      <c r="AY2044" s="260" t="s">
        <v>322</v>
      </c>
    </row>
    <row r="2045" spans="1:51" s="13" customFormat="1" ht="12">
      <c r="A2045" s="13"/>
      <c r="B2045" s="250"/>
      <c r="C2045" s="251"/>
      <c r="D2045" s="246" t="s">
        <v>332</v>
      </c>
      <c r="E2045" s="252" t="s">
        <v>19</v>
      </c>
      <c r="F2045" s="253" t="s">
        <v>2771</v>
      </c>
      <c r="G2045" s="251"/>
      <c r="H2045" s="254">
        <v>5.89</v>
      </c>
      <c r="I2045" s="255"/>
      <c r="J2045" s="251"/>
      <c r="K2045" s="251"/>
      <c r="L2045" s="256"/>
      <c r="M2045" s="257"/>
      <c r="N2045" s="258"/>
      <c r="O2045" s="258"/>
      <c r="P2045" s="258"/>
      <c r="Q2045" s="258"/>
      <c r="R2045" s="258"/>
      <c r="S2045" s="258"/>
      <c r="T2045" s="259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T2045" s="260" t="s">
        <v>332</v>
      </c>
      <c r="AU2045" s="260" t="s">
        <v>83</v>
      </c>
      <c r="AV2045" s="13" t="s">
        <v>83</v>
      </c>
      <c r="AW2045" s="13" t="s">
        <v>32</v>
      </c>
      <c r="AX2045" s="13" t="s">
        <v>70</v>
      </c>
      <c r="AY2045" s="260" t="s">
        <v>322</v>
      </c>
    </row>
    <row r="2046" spans="1:51" s="13" customFormat="1" ht="12">
      <c r="A2046" s="13"/>
      <c r="B2046" s="250"/>
      <c r="C2046" s="251"/>
      <c r="D2046" s="246" t="s">
        <v>332</v>
      </c>
      <c r="E2046" s="252" t="s">
        <v>19</v>
      </c>
      <c r="F2046" s="253" t="s">
        <v>2772</v>
      </c>
      <c r="G2046" s="251"/>
      <c r="H2046" s="254">
        <v>12.28</v>
      </c>
      <c r="I2046" s="255"/>
      <c r="J2046" s="251"/>
      <c r="K2046" s="251"/>
      <c r="L2046" s="256"/>
      <c r="M2046" s="257"/>
      <c r="N2046" s="258"/>
      <c r="O2046" s="258"/>
      <c r="P2046" s="258"/>
      <c r="Q2046" s="258"/>
      <c r="R2046" s="258"/>
      <c r="S2046" s="258"/>
      <c r="T2046" s="259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60" t="s">
        <v>332</v>
      </c>
      <c r="AU2046" s="260" t="s">
        <v>83</v>
      </c>
      <c r="AV2046" s="13" t="s">
        <v>83</v>
      </c>
      <c r="AW2046" s="13" t="s">
        <v>32</v>
      </c>
      <c r="AX2046" s="13" t="s">
        <v>70</v>
      </c>
      <c r="AY2046" s="260" t="s">
        <v>322</v>
      </c>
    </row>
    <row r="2047" spans="1:51" s="13" customFormat="1" ht="12">
      <c r="A2047" s="13"/>
      <c r="B2047" s="250"/>
      <c r="C2047" s="251"/>
      <c r="D2047" s="246" t="s">
        <v>332</v>
      </c>
      <c r="E2047" s="252" t="s">
        <v>19</v>
      </c>
      <c r="F2047" s="253" t="s">
        <v>2773</v>
      </c>
      <c r="G2047" s="251"/>
      <c r="H2047" s="254">
        <v>86.58</v>
      </c>
      <c r="I2047" s="255"/>
      <c r="J2047" s="251"/>
      <c r="K2047" s="251"/>
      <c r="L2047" s="256"/>
      <c r="M2047" s="257"/>
      <c r="N2047" s="258"/>
      <c r="O2047" s="258"/>
      <c r="P2047" s="258"/>
      <c r="Q2047" s="258"/>
      <c r="R2047" s="258"/>
      <c r="S2047" s="258"/>
      <c r="T2047" s="259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60" t="s">
        <v>332</v>
      </c>
      <c r="AU2047" s="260" t="s">
        <v>83</v>
      </c>
      <c r="AV2047" s="13" t="s">
        <v>83</v>
      </c>
      <c r="AW2047" s="13" t="s">
        <v>32</v>
      </c>
      <c r="AX2047" s="13" t="s">
        <v>70</v>
      </c>
      <c r="AY2047" s="260" t="s">
        <v>322</v>
      </c>
    </row>
    <row r="2048" spans="1:51" s="13" customFormat="1" ht="12">
      <c r="A2048" s="13"/>
      <c r="B2048" s="250"/>
      <c r="C2048" s="251"/>
      <c r="D2048" s="246" t="s">
        <v>332</v>
      </c>
      <c r="E2048" s="252" t="s">
        <v>19</v>
      </c>
      <c r="F2048" s="253" t="s">
        <v>2774</v>
      </c>
      <c r="G2048" s="251"/>
      <c r="H2048" s="254">
        <v>59.98</v>
      </c>
      <c r="I2048" s="255"/>
      <c r="J2048" s="251"/>
      <c r="K2048" s="251"/>
      <c r="L2048" s="256"/>
      <c r="M2048" s="257"/>
      <c r="N2048" s="258"/>
      <c r="O2048" s="258"/>
      <c r="P2048" s="258"/>
      <c r="Q2048" s="258"/>
      <c r="R2048" s="258"/>
      <c r="S2048" s="258"/>
      <c r="T2048" s="259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60" t="s">
        <v>332</v>
      </c>
      <c r="AU2048" s="260" t="s">
        <v>83</v>
      </c>
      <c r="AV2048" s="13" t="s">
        <v>83</v>
      </c>
      <c r="AW2048" s="13" t="s">
        <v>32</v>
      </c>
      <c r="AX2048" s="13" t="s">
        <v>70</v>
      </c>
      <c r="AY2048" s="260" t="s">
        <v>322</v>
      </c>
    </row>
    <row r="2049" spans="1:51" s="13" customFormat="1" ht="12">
      <c r="A2049" s="13"/>
      <c r="B2049" s="250"/>
      <c r="C2049" s="251"/>
      <c r="D2049" s="246" t="s">
        <v>332</v>
      </c>
      <c r="E2049" s="252" t="s">
        <v>19</v>
      </c>
      <c r="F2049" s="253" t="s">
        <v>2775</v>
      </c>
      <c r="G2049" s="251"/>
      <c r="H2049" s="254">
        <v>72.91</v>
      </c>
      <c r="I2049" s="255"/>
      <c r="J2049" s="251"/>
      <c r="K2049" s="251"/>
      <c r="L2049" s="256"/>
      <c r="M2049" s="257"/>
      <c r="N2049" s="258"/>
      <c r="O2049" s="258"/>
      <c r="P2049" s="258"/>
      <c r="Q2049" s="258"/>
      <c r="R2049" s="258"/>
      <c r="S2049" s="258"/>
      <c r="T2049" s="259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60" t="s">
        <v>332</v>
      </c>
      <c r="AU2049" s="260" t="s">
        <v>83</v>
      </c>
      <c r="AV2049" s="13" t="s">
        <v>83</v>
      </c>
      <c r="AW2049" s="13" t="s">
        <v>32</v>
      </c>
      <c r="AX2049" s="13" t="s">
        <v>70</v>
      </c>
      <c r="AY2049" s="260" t="s">
        <v>322</v>
      </c>
    </row>
    <row r="2050" spans="1:51" s="16" customFormat="1" ht="12">
      <c r="A2050" s="16"/>
      <c r="B2050" s="293"/>
      <c r="C2050" s="294"/>
      <c r="D2050" s="246" t="s">
        <v>332</v>
      </c>
      <c r="E2050" s="295" t="s">
        <v>19</v>
      </c>
      <c r="F2050" s="296" t="s">
        <v>446</v>
      </c>
      <c r="G2050" s="294"/>
      <c r="H2050" s="297">
        <v>743.54</v>
      </c>
      <c r="I2050" s="298"/>
      <c r="J2050" s="294"/>
      <c r="K2050" s="294"/>
      <c r="L2050" s="299"/>
      <c r="M2050" s="300"/>
      <c r="N2050" s="301"/>
      <c r="O2050" s="301"/>
      <c r="P2050" s="301"/>
      <c r="Q2050" s="301"/>
      <c r="R2050" s="301"/>
      <c r="S2050" s="301"/>
      <c r="T2050" s="302"/>
      <c r="U2050" s="16"/>
      <c r="V2050" s="16"/>
      <c r="W2050" s="16"/>
      <c r="X2050" s="16"/>
      <c r="Y2050" s="16"/>
      <c r="Z2050" s="16"/>
      <c r="AA2050" s="16"/>
      <c r="AB2050" s="16"/>
      <c r="AC2050" s="16"/>
      <c r="AD2050" s="16"/>
      <c r="AE2050" s="16"/>
      <c r="AT2050" s="303" t="s">
        <v>332</v>
      </c>
      <c r="AU2050" s="303" t="s">
        <v>83</v>
      </c>
      <c r="AV2050" s="16" t="s">
        <v>93</v>
      </c>
      <c r="AW2050" s="16" t="s">
        <v>32</v>
      </c>
      <c r="AX2050" s="16" t="s">
        <v>70</v>
      </c>
      <c r="AY2050" s="303" t="s">
        <v>322</v>
      </c>
    </row>
    <row r="2051" spans="1:51" s="15" customFormat="1" ht="12">
      <c r="A2051" s="15"/>
      <c r="B2051" s="283"/>
      <c r="C2051" s="284"/>
      <c r="D2051" s="246" t="s">
        <v>332</v>
      </c>
      <c r="E2051" s="285" t="s">
        <v>19</v>
      </c>
      <c r="F2051" s="286" t="s">
        <v>650</v>
      </c>
      <c r="G2051" s="284"/>
      <c r="H2051" s="285" t="s">
        <v>19</v>
      </c>
      <c r="I2051" s="287"/>
      <c r="J2051" s="284"/>
      <c r="K2051" s="284"/>
      <c r="L2051" s="288"/>
      <c r="M2051" s="289"/>
      <c r="N2051" s="290"/>
      <c r="O2051" s="290"/>
      <c r="P2051" s="290"/>
      <c r="Q2051" s="290"/>
      <c r="R2051" s="290"/>
      <c r="S2051" s="290"/>
      <c r="T2051" s="291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T2051" s="292" t="s">
        <v>332</v>
      </c>
      <c r="AU2051" s="292" t="s">
        <v>83</v>
      </c>
      <c r="AV2051" s="15" t="s">
        <v>77</v>
      </c>
      <c r="AW2051" s="15" t="s">
        <v>32</v>
      </c>
      <c r="AX2051" s="15" t="s">
        <v>70</v>
      </c>
      <c r="AY2051" s="292" t="s">
        <v>322</v>
      </c>
    </row>
    <row r="2052" spans="1:51" s="13" customFormat="1" ht="12">
      <c r="A2052" s="13"/>
      <c r="B2052" s="250"/>
      <c r="C2052" s="251"/>
      <c r="D2052" s="246" t="s">
        <v>332</v>
      </c>
      <c r="E2052" s="252" t="s">
        <v>19</v>
      </c>
      <c r="F2052" s="253" t="s">
        <v>2776</v>
      </c>
      <c r="G2052" s="251"/>
      <c r="H2052" s="254">
        <v>41.18</v>
      </c>
      <c r="I2052" s="255"/>
      <c r="J2052" s="251"/>
      <c r="K2052" s="251"/>
      <c r="L2052" s="256"/>
      <c r="M2052" s="257"/>
      <c r="N2052" s="258"/>
      <c r="O2052" s="258"/>
      <c r="P2052" s="258"/>
      <c r="Q2052" s="258"/>
      <c r="R2052" s="258"/>
      <c r="S2052" s="258"/>
      <c r="T2052" s="259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60" t="s">
        <v>332</v>
      </c>
      <c r="AU2052" s="260" t="s">
        <v>83</v>
      </c>
      <c r="AV2052" s="13" t="s">
        <v>83</v>
      </c>
      <c r="AW2052" s="13" t="s">
        <v>32</v>
      </c>
      <c r="AX2052" s="13" t="s">
        <v>70</v>
      </c>
      <c r="AY2052" s="260" t="s">
        <v>322</v>
      </c>
    </row>
    <row r="2053" spans="1:51" s="15" customFormat="1" ht="12">
      <c r="A2053" s="15"/>
      <c r="B2053" s="283"/>
      <c r="C2053" s="284"/>
      <c r="D2053" s="246" t="s">
        <v>332</v>
      </c>
      <c r="E2053" s="285" t="s">
        <v>19</v>
      </c>
      <c r="F2053" s="286" t="s">
        <v>652</v>
      </c>
      <c r="G2053" s="284"/>
      <c r="H2053" s="285" t="s">
        <v>19</v>
      </c>
      <c r="I2053" s="287"/>
      <c r="J2053" s="284"/>
      <c r="K2053" s="284"/>
      <c r="L2053" s="288"/>
      <c r="M2053" s="289"/>
      <c r="N2053" s="290"/>
      <c r="O2053" s="290"/>
      <c r="P2053" s="290"/>
      <c r="Q2053" s="290"/>
      <c r="R2053" s="290"/>
      <c r="S2053" s="290"/>
      <c r="T2053" s="291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T2053" s="292" t="s">
        <v>332</v>
      </c>
      <c r="AU2053" s="292" t="s">
        <v>83</v>
      </c>
      <c r="AV2053" s="15" t="s">
        <v>77</v>
      </c>
      <c r="AW2053" s="15" t="s">
        <v>32</v>
      </c>
      <c r="AX2053" s="15" t="s">
        <v>70</v>
      </c>
      <c r="AY2053" s="292" t="s">
        <v>322</v>
      </c>
    </row>
    <row r="2054" spans="1:51" s="13" customFormat="1" ht="12">
      <c r="A2054" s="13"/>
      <c r="B2054" s="250"/>
      <c r="C2054" s="251"/>
      <c r="D2054" s="246" t="s">
        <v>332</v>
      </c>
      <c r="E2054" s="252" t="s">
        <v>19</v>
      </c>
      <c r="F2054" s="253" t="s">
        <v>2777</v>
      </c>
      <c r="G2054" s="251"/>
      <c r="H2054" s="254">
        <v>33.42</v>
      </c>
      <c r="I2054" s="255"/>
      <c r="J2054" s="251"/>
      <c r="K2054" s="251"/>
      <c r="L2054" s="256"/>
      <c r="M2054" s="257"/>
      <c r="N2054" s="258"/>
      <c r="O2054" s="258"/>
      <c r="P2054" s="258"/>
      <c r="Q2054" s="258"/>
      <c r="R2054" s="258"/>
      <c r="S2054" s="258"/>
      <c r="T2054" s="259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60" t="s">
        <v>332</v>
      </c>
      <c r="AU2054" s="260" t="s">
        <v>83</v>
      </c>
      <c r="AV2054" s="13" t="s">
        <v>83</v>
      </c>
      <c r="AW2054" s="13" t="s">
        <v>32</v>
      </c>
      <c r="AX2054" s="13" t="s">
        <v>70</v>
      </c>
      <c r="AY2054" s="260" t="s">
        <v>322</v>
      </c>
    </row>
    <row r="2055" spans="1:51" s="13" customFormat="1" ht="12">
      <c r="A2055" s="13"/>
      <c r="B2055" s="250"/>
      <c r="C2055" s="251"/>
      <c r="D2055" s="246" t="s">
        <v>332</v>
      </c>
      <c r="E2055" s="252" t="s">
        <v>19</v>
      </c>
      <c r="F2055" s="253" t="s">
        <v>2778</v>
      </c>
      <c r="G2055" s="251"/>
      <c r="H2055" s="254">
        <v>77.75</v>
      </c>
      <c r="I2055" s="255"/>
      <c r="J2055" s="251"/>
      <c r="K2055" s="251"/>
      <c r="L2055" s="256"/>
      <c r="M2055" s="257"/>
      <c r="N2055" s="258"/>
      <c r="O2055" s="258"/>
      <c r="P2055" s="258"/>
      <c r="Q2055" s="258"/>
      <c r="R2055" s="258"/>
      <c r="S2055" s="258"/>
      <c r="T2055" s="259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60" t="s">
        <v>332</v>
      </c>
      <c r="AU2055" s="260" t="s">
        <v>83</v>
      </c>
      <c r="AV2055" s="13" t="s">
        <v>83</v>
      </c>
      <c r="AW2055" s="13" t="s">
        <v>32</v>
      </c>
      <c r="AX2055" s="13" t="s">
        <v>70</v>
      </c>
      <c r="AY2055" s="260" t="s">
        <v>322</v>
      </c>
    </row>
    <row r="2056" spans="1:51" s="13" customFormat="1" ht="12">
      <c r="A2056" s="13"/>
      <c r="B2056" s="250"/>
      <c r="C2056" s="251"/>
      <c r="D2056" s="246" t="s">
        <v>332</v>
      </c>
      <c r="E2056" s="252" t="s">
        <v>19</v>
      </c>
      <c r="F2056" s="253" t="s">
        <v>2779</v>
      </c>
      <c r="G2056" s="251"/>
      <c r="H2056" s="254">
        <v>7.72</v>
      </c>
      <c r="I2056" s="255"/>
      <c r="J2056" s="251"/>
      <c r="K2056" s="251"/>
      <c r="L2056" s="256"/>
      <c r="M2056" s="257"/>
      <c r="N2056" s="258"/>
      <c r="O2056" s="258"/>
      <c r="P2056" s="258"/>
      <c r="Q2056" s="258"/>
      <c r="R2056" s="258"/>
      <c r="S2056" s="258"/>
      <c r="T2056" s="259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T2056" s="260" t="s">
        <v>332</v>
      </c>
      <c r="AU2056" s="260" t="s">
        <v>83</v>
      </c>
      <c r="AV2056" s="13" t="s">
        <v>83</v>
      </c>
      <c r="AW2056" s="13" t="s">
        <v>32</v>
      </c>
      <c r="AX2056" s="13" t="s">
        <v>70</v>
      </c>
      <c r="AY2056" s="260" t="s">
        <v>322</v>
      </c>
    </row>
    <row r="2057" spans="1:51" s="13" customFormat="1" ht="12">
      <c r="A2057" s="13"/>
      <c r="B2057" s="250"/>
      <c r="C2057" s="251"/>
      <c r="D2057" s="246" t="s">
        <v>332</v>
      </c>
      <c r="E2057" s="252" t="s">
        <v>19</v>
      </c>
      <c r="F2057" s="253" t="s">
        <v>2780</v>
      </c>
      <c r="G2057" s="251"/>
      <c r="H2057" s="254">
        <v>78</v>
      </c>
      <c r="I2057" s="255"/>
      <c r="J2057" s="251"/>
      <c r="K2057" s="251"/>
      <c r="L2057" s="256"/>
      <c r="M2057" s="257"/>
      <c r="N2057" s="258"/>
      <c r="O2057" s="258"/>
      <c r="P2057" s="258"/>
      <c r="Q2057" s="258"/>
      <c r="R2057" s="258"/>
      <c r="S2057" s="258"/>
      <c r="T2057" s="259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60" t="s">
        <v>332</v>
      </c>
      <c r="AU2057" s="260" t="s">
        <v>83</v>
      </c>
      <c r="AV2057" s="13" t="s">
        <v>83</v>
      </c>
      <c r="AW2057" s="13" t="s">
        <v>32</v>
      </c>
      <c r="AX2057" s="13" t="s">
        <v>70</v>
      </c>
      <c r="AY2057" s="260" t="s">
        <v>322</v>
      </c>
    </row>
    <row r="2058" spans="1:51" s="13" customFormat="1" ht="12">
      <c r="A2058" s="13"/>
      <c r="B2058" s="250"/>
      <c r="C2058" s="251"/>
      <c r="D2058" s="246" t="s">
        <v>332</v>
      </c>
      <c r="E2058" s="252" t="s">
        <v>19</v>
      </c>
      <c r="F2058" s="253" t="s">
        <v>2781</v>
      </c>
      <c r="G2058" s="251"/>
      <c r="H2058" s="254">
        <v>13.92</v>
      </c>
      <c r="I2058" s="255"/>
      <c r="J2058" s="251"/>
      <c r="K2058" s="251"/>
      <c r="L2058" s="256"/>
      <c r="M2058" s="257"/>
      <c r="N2058" s="258"/>
      <c r="O2058" s="258"/>
      <c r="P2058" s="258"/>
      <c r="Q2058" s="258"/>
      <c r="R2058" s="258"/>
      <c r="S2058" s="258"/>
      <c r="T2058" s="259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60" t="s">
        <v>332</v>
      </c>
      <c r="AU2058" s="260" t="s">
        <v>83</v>
      </c>
      <c r="AV2058" s="13" t="s">
        <v>83</v>
      </c>
      <c r="AW2058" s="13" t="s">
        <v>32</v>
      </c>
      <c r="AX2058" s="13" t="s">
        <v>70</v>
      </c>
      <c r="AY2058" s="260" t="s">
        <v>322</v>
      </c>
    </row>
    <row r="2059" spans="1:51" s="15" customFormat="1" ht="12">
      <c r="A2059" s="15"/>
      <c r="B2059" s="283"/>
      <c r="C2059" s="284"/>
      <c r="D2059" s="246" t="s">
        <v>332</v>
      </c>
      <c r="E2059" s="285" t="s">
        <v>19</v>
      </c>
      <c r="F2059" s="286" t="s">
        <v>657</v>
      </c>
      <c r="G2059" s="284"/>
      <c r="H2059" s="285" t="s">
        <v>19</v>
      </c>
      <c r="I2059" s="287"/>
      <c r="J2059" s="284"/>
      <c r="K2059" s="284"/>
      <c r="L2059" s="288"/>
      <c r="M2059" s="289"/>
      <c r="N2059" s="290"/>
      <c r="O2059" s="290"/>
      <c r="P2059" s="290"/>
      <c r="Q2059" s="290"/>
      <c r="R2059" s="290"/>
      <c r="S2059" s="290"/>
      <c r="T2059" s="291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T2059" s="292" t="s">
        <v>332</v>
      </c>
      <c r="AU2059" s="292" t="s">
        <v>83</v>
      </c>
      <c r="AV2059" s="15" t="s">
        <v>77</v>
      </c>
      <c r="AW2059" s="15" t="s">
        <v>32</v>
      </c>
      <c r="AX2059" s="15" t="s">
        <v>70</v>
      </c>
      <c r="AY2059" s="292" t="s">
        <v>322</v>
      </c>
    </row>
    <row r="2060" spans="1:51" s="13" customFormat="1" ht="12">
      <c r="A2060" s="13"/>
      <c r="B2060" s="250"/>
      <c r="C2060" s="251"/>
      <c r="D2060" s="246" t="s">
        <v>332</v>
      </c>
      <c r="E2060" s="252" t="s">
        <v>19</v>
      </c>
      <c r="F2060" s="253" t="s">
        <v>2782</v>
      </c>
      <c r="G2060" s="251"/>
      <c r="H2060" s="254">
        <v>33.26</v>
      </c>
      <c r="I2060" s="255"/>
      <c r="J2060" s="251"/>
      <c r="K2060" s="251"/>
      <c r="L2060" s="256"/>
      <c r="M2060" s="257"/>
      <c r="N2060" s="258"/>
      <c r="O2060" s="258"/>
      <c r="P2060" s="258"/>
      <c r="Q2060" s="258"/>
      <c r="R2060" s="258"/>
      <c r="S2060" s="258"/>
      <c r="T2060" s="259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60" t="s">
        <v>332</v>
      </c>
      <c r="AU2060" s="260" t="s">
        <v>83</v>
      </c>
      <c r="AV2060" s="13" t="s">
        <v>83</v>
      </c>
      <c r="AW2060" s="13" t="s">
        <v>32</v>
      </c>
      <c r="AX2060" s="13" t="s">
        <v>70</v>
      </c>
      <c r="AY2060" s="260" t="s">
        <v>322</v>
      </c>
    </row>
    <row r="2061" spans="1:51" s="13" customFormat="1" ht="12">
      <c r="A2061" s="13"/>
      <c r="B2061" s="250"/>
      <c r="C2061" s="251"/>
      <c r="D2061" s="246" t="s">
        <v>332</v>
      </c>
      <c r="E2061" s="252" t="s">
        <v>19</v>
      </c>
      <c r="F2061" s="253" t="s">
        <v>2783</v>
      </c>
      <c r="G2061" s="251"/>
      <c r="H2061" s="254">
        <v>83.41</v>
      </c>
      <c r="I2061" s="255"/>
      <c r="J2061" s="251"/>
      <c r="K2061" s="251"/>
      <c r="L2061" s="256"/>
      <c r="M2061" s="257"/>
      <c r="N2061" s="258"/>
      <c r="O2061" s="258"/>
      <c r="P2061" s="258"/>
      <c r="Q2061" s="258"/>
      <c r="R2061" s="258"/>
      <c r="S2061" s="258"/>
      <c r="T2061" s="259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60" t="s">
        <v>332</v>
      </c>
      <c r="AU2061" s="260" t="s">
        <v>83</v>
      </c>
      <c r="AV2061" s="13" t="s">
        <v>83</v>
      </c>
      <c r="AW2061" s="13" t="s">
        <v>32</v>
      </c>
      <c r="AX2061" s="13" t="s">
        <v>70</v>
      </c>
      <c r="AY2061" s="260" t="s">
        <v>322</v>
      </c>
    </row>
    <row r="2062" spans="1:51" s="13" customFormat="1" ht="12">
      <c r="A2062" s="13"/>
      <c r="B2062" s="250"/>
      <c r="C2062" s="251"/>
      <c r="D2062" s="246" t="s">
        <v>332</v>
      </c>
      <c r="E2062" s="252" t="s">
        <v>19</v>
      </c>
      <c r="F2062" s="253" t="s">
        <v>2784</v>
      </c>
      <c r="G2062" s="251"/>
      <c r="H2062" s="254">
        <v>7.04</v>
      </c>
      <c r="I2062" s="255"/>
      <c r="J2062" s="251"/>
      <c r="K2062" s="251"/>
      <c r="L2062" s="256"/>
      <c r="M2062" s="257"/>
      <c r="N2062" s="258"/>
      <c r="O2062" s="258"/>
      <c r="P2062" s="258"/>
      <c r="Q2062" s="258"/>
      <c r="R2062" s="258"/>
      <c r="S2062" s="258"/>
      <c r="T2062" s="259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60" t="s">
        <v>332</v>
      </c>
      <c r="AU2062" s="260" t="s">
        <v>83</v>
      </c>
      <c r="AV2062" s="13" t="s">
        <v>83</v>
      </c>
      <c r="AW2062" s="13" t="s">
        <v>32</v>
      </c>
      <c r="AX2062" s="13" t="s">
        <v>70</v>
      </c>
      <c r="AY2062" s="260" t="s">
        <v>322</v>
      </c>
    </row>
    <row r="2063" spans="1:51" s="15" customFormat="1" ht="12">
      <c r="A2063" s="15"/>
      <c r="B2063" s="283"/>
      <c r="C2063" s="284"/>
      <c r="D2063" s="246" t="s">
        <v>332</v>
      </c>
      <c r="E2063" s="285" t="s">
        <v>19</v>
      </c>
      <c r="F2063" s="286" t="s">
        <v>661</v>
      </c>
      <c r="G2063" s="284"/>
      <c r="H2063" s="285" t="s">
        <v>19</v>
      </c>
      <c r="I2063" s="287"/>
      <c r="J2063" s="284"/>
      <c r="K2063" s="284"/>
      <c r="L2063" s="288"/>
      <c r="M2063" s="289"/>
      <c r="N2063" s="290"/>
      <c r="O2063" s="290"/>
      <c r="P2063" s="290"/>
      <c r="Q2063" s="290"/>
      <c r="R2063" s="290"/>
      <c r="S2063" s="290"/>
      <c r="T2063" s="291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T2063" s="292" t="s">
        <v>332</v>
      </c>
      <c r="AU2063" s="292" t="s">
        <v>83</v>
      </c>
      <c r="AV2063" s="15" t="s">
        <v>77</v>
      </c>
      <c r="AW2063" s="15" t="s">
        <v>32</v>
      </c>
      <c r="AX2063" s="15" t="s">
        <v>70</v>
      </c>
      <c r="AY2063" s="292" t="s">
        <v>322</v>
      </c>
    </row>
    <row r="2064" spans="1:51" s="13" customFormat="1" ht="12">
      <c r="A2064" s="13"/>
      <c r="B2064" s="250"/>
      <c r="C2064" s="251"/>
      <c r="D2064" s="246" t="s">
        <v>332</v>
      </c>
      <c r="E2064" s="252" t="s">
        <v>19</v>
      </c>
      <c r="F2064" s="253" t="s">
        <v>2785</v>
      </c>
      <c r="G2064" s="251"/>
      <c r="H2064" s="254">
        <v>39.86</v>
      </c>
      <c r="I2064" s="255"/>
      <c r="J2064" s="251"/>
      <c r="K2064" s="251"/>
      <c r="L2064" s="256"/>
      <c r="M2064" s="257"/>
      <c r="N2064" s="258"/>
      <c r="O2064" s="258"/>
      <c r="P2064" s="258"/>
      <c r="Q2064" s="258"/>
      <c r="R2064" s="258"/>
      <c r="S2064" s="258"/>
      <c r="T2064" s="259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T2064" s="260" t="s">
        <v>332</v>
      </c>
      <c r="AU2064" s="260" t="s">
        <v>83</v>
      </c>
      <c r="AV2064" s="13" t="s">
        <v>83</v>
      </c>
      <c r="AW2064" s="13" t="s">
        <v>32</v>
      </c>
      <c r="AX2064" s="13" t="s">
        <v>70</v>
      </c>
      <c r="AY2064" s="260" t="s">
        <v>322</v>
      </c>
    </row>
    <row r="2065" spans="1:51" s="13" customFormat="1" ht="12">
      <c r="A2065" s="13"/>
      <c r="B2065" s="250"/>
      <c r="C2065" s="251"/>
      <c r="D2065" s="246" t="s">
        <v>332</v>
      </c>
      <c r="E2065" s="252" t="s">
        <v>19</v>
      </c>
      <c r="F2065" s="253" t="s">
        <v>2786</v>
      </c>
      <c r="G2065" s="251"/>
      <c r="H2065" s="254">
        <v>49.94</v>
      </c>
      <c r="I2065" s="255"/>
      <c r="J2065" s="251"/>
      <c r="K2065" s="251"/>
      <c r="L2065" s="256"/>
      <c r="M2065" s="257"/>
      <c r="N2065" s="258"/>
      <c r="O2065" s="258"/>
      <c r="P2065" s="258"/>
      <c r="Q2065" s="258"/>
      <c r="R2065" s="258"/>
      <c r="S2065" s="258"/>
      <c r="T2065" s="259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60" t="s">
        <v>332</v>
      </c>
      <c r="AU2065" s="260" t="s">
        <v>83</v>
      </c>
      <c r="AV2065" s="13" t="s">
        <v>83</v>
      </c>
      <c r="AW2065" s="13" t="s">
        <v>32</v>
      </c>
      <c r="AX2065" s="13" t="s">
        <v>70</v>
      </c>
      <c r="AY2065" s="260" t="s">
        <v>322</v>
      </c>
    </row>
    <row r="2066" spans="1:51" s="13" customFormat="1" ht="12">
      <c r="A2066" s="13"/>
      <c r="B2066" s="250"/>
      <c r="C2066" s="251"/>
      <c r="D2066" s="246" t="s">
        <v>332</v>
      </c>
      <c r="E2066" s="252" t="s">
        <v>19</v>
      </c>
      <c r="F2066" s="253" t="s">
        <v>2787</v>
      </c>
      <c r="G2066" s="251"/>
      <c r="H2066" s="254">
        <v>6.88</v>
      </c>
      <c r="I2066" s="255"/>
      <c r="J2066" s="251"/>
      <c r="K2066" s="251"/>
      <c r="L2066" s="256"/>
      <c r="M2066" s="257"/>
      <c r="N2066" s="258"/>
      <c r="O2066" s="258"/>
      <c r="P2066" s="258"/>
      <c r="Q2066" s="258"/>
      <c r="R2066" s="258"/>
      <c r="S2066" s="258"/>
      <c r="T2066" s="259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60" t="s">
        <v>332</v>
      </c>
      <c r="AU2066" s="260" t="s">
        <v>83</v>
      </c>
      <c r="AV2066" s="13" t="s">
        <v>83</v>
      </c>
      <c r="AW2066" s="13" t="s">
        <v>32</v>
      </c>
      <c r="AX2066" s="13" t="s">
        <v>70</v>
      </c>
      <c r="AY2066" s="260" t="s">
        <v>322</v>
      </c>
    </row>
    <row r="2067" spans="1:51" s="13" customFormat="1" ht="12">
      <c r="A2067" s="13"/>
      <c r="B2067" s="250"/>
      <c r="C2067" s="251"/>
      <c r="D2067" s="246" t="s">
        <v>332</v>
      </c>
      <c r="E2067" s="252" t="s">
        <v>19</v>
      </c>
      <c r="F2067" s="253" t="s">
        <v>2788</v>
      </c>
      <c r="G2067" s="251"/>
      <c r="H2067" s="254">
        <v>27.23</v>
      </c>
      <c r="I2067" s="255"/>
      <c r="J2067" s="251"/>
      <c r="K2067" s="251"/>
      <c r="L2067" s="256"/>
      <c r="M2067" s="257"/>
      <c r="N2067" s="258"/>
      <c r="O2067" s="258"/>
      <c r="P2067" s="258"/>
      <c r="Q2067" s="258"/>
      <c r="R2067" s="258"/>
      <c r="S2067" s="258"/>
      <c r="T2067" s="259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T2067" s="260" t="s">
        <v>332</v>
      </c>
      <c r="AU2067" s="260" t="s">
        <v>83</v>
      </c>
      <c r="AV2067" s="13" t="s">
        <v>83</v>
      </c>
      <c r="AW2067" s="13" t="s">
        <v>32</v>
      </c>
      <c r="AX2067" s="13" t="s">
        <v>70</v>
      </c>
      <c r="AY2067" s="260" t="s">
        <v>322</v>
      </c>
    </row>
    <row r="2068" spans="1:51" s="13" customFormat="1" ht="12">
      <c r="A2068" s="13"/>
      <c r="B2068" s="250"/>
      <c r="C2068" s="251"/>
      <c r="D2068" s="246" t="s">
        <v>332</v>
      </c>
      <c r="E2068" s="252" t="s">
        <v>19</v>
      </c>
      <c r="F2068" s="253" t="s">
        <v>2789</v>
      </c>
      <c r="G2068" s="251"/>
      <c r="H2068" s="254">
        <v>95.21</v>
      </c>
      <c r="I2068" s="255"/>
      <c r="J2068" s="251"/>
      <c r="K2068" s="251"/>
      <c r="L2068" s="256"/>
      <c r="M2068" s="257"/>
      <c r="N2068" s="258"/>
      <c r="O2068" s="258"/>
      <c r="P2068" s="258"/>
      <c r="Q2068" s="258"/>
      <c r="R2068" s="258"/>
      <c r="S2068" s="258"/>
      <c r="T2068" s="259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60" t="s">
        <v>332</v>
      </c>
      <c r="AU2068" s="260" t="s">
        <v>83</v>
      </c>
      <c r="AV2068" s="13" t="s">
        <v>83</v>
      </c>
      <c r="AW2068" s="13" t="s">
        <v>32</v>
      </c>
      <c r="AX2068" s="13" t="s">
        <v>70</v>
      </c>
      <c r="AY2068" s="260" t="s">
        <v>322</v>
      </c>
    </row>
    <row r="2069" spans="1:51" s="14" customFormat="1" ht="12">
      <c r="A2069" s="14"/>
      <c r="B2069" s="261"/>
      <c r="C2069" s="262"/>
      <c r="D2069" s="246" t="s">
        <v>332</v>
      </c>
      <c r="E2069" s="263" t="s">
        <v>166</v>
      </c>
      <c r="F2069" s="264" t="s">
        <v>336</v>
      </c>
      <c r="G2069" s="262"/>
      <c r="H2069" s="265">
        <v>2190.25</v>
      </c>
      <c r="I2069" s="266"/>
      <c r="J2069" s="262"/>
      <c r="K2069" s="262"/>
      <c r="L2069" s="267"/>
      <c r="M2069" s="305"/>
      <c r="N2069" s="306"/>
      <c r="O2069" s="306"/>
      <c r="P2069" s="306"/>
      <c r="Q2069" s="306"/>
      <c r="R2069" s="306"/>
      <c r="S2069" s="306"/>
      <c r="T2069" s="307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T2069" s="271" t="s">
        <v>332</v>
      </c>
      <c r="AU2069" s="271" t="s">
        <v>83</v>
      </c>
      <c r="AV2069" s="14" t="s">
        <v>328</v>
      </c>
      <c r="AW2069" s="14" t="s">
        <v>32</v>
      </c>
      <c r="AX2069" s="14" t="s">
        <v>77</v>
      </c>
      <c r="AY2069" s="271" t="s">
        <v>322</v>
      </c>
    </row>
    <row r="2070" spans="1:31" s="2" customFormat="1" ht="6.95" customHeight="1">
      <c r="A2070" s="40"/>
      <c r="B2070" s="61"/>
      <c r="C2070" s="62"/>
      <c r="D2070" s="62"/>
      <c r="E2070" s="62"/>
      <c r="F2070" s="62"/>
      <c r="G2070" s="62"/>
      <c r="H2070" s="62"/>
      <c r="I2070" s="180"/>
      <c r="J2070" s="62"/>
      <c r="K2070" s="62"/>
      <c r="L2070" s="46"/>
      <c r="M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</row>
  </sheetData>
  <sheetProtection password="CC35" sheet="1" objects="1" scenarios="1" formatColumns="0" formatRows="0" autoFilter="0"/>
  <autoFilter ref="C110:K20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s="1" customFormat="1" ht="12" customHeight="1">
      <c r="B8" s="22"/>
      <c r="D8" s="148" t="s">
        <v>143</v>
      </c>
      <c r="I8" s="141"/>
      <c r="L8" s="22"/>
    </row>
    <row r="9" spans="1:31" s="2" customFormat="1" ht="16.5" customHeight="1">
      <c r="A9" s="40"/>
      <c r="B9" s="46"/>
      <c r="C9" s="40"/>
      <c r="D9" s="40"/>
      <c r="E9" s="149" t="s">
        <v>146</v>
      </c>
      <c r="F9" s="40"/>
      <c r="G9" s="40"/>
      <c r="H9" s="40"/>
      <c r="I9" s="150"/>
      <c r="J9" s="40"/>
      <c r="K9" s="40"/>
      <c r="L9" s="151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8" t="s">
        <v>149</v>
      </c>
      <c r="E10" s="40"/>
      <c r="F10" s="40"/>
      <c r="G10" s="40"/>
      <c r="H10" s="40"/>
      <c r="I10" s="150"/>
      <c r="J10" s="40"/>
      <c r="K10" s="40"/>
      <c r="L10" s="1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2" t="s">
        <v>2790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8" t="s">
        <v>18</v>
      </c>
      <c r="E13" s="40"/>
      <c r="F13" s="135" t="s">
        <v>19</v>
      </c>
      <c r="G13" s="40"/>
      <c r="H13" s="40"/>
      <c r="I13" s="153" t="s">
        <v>20</v>
      </c>
      <c r="J13" s="135" t="s">
        <v>19</v>
      </c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8" t="s">
        <v>21</v>
      </c>
      <c r="E14" s="40"/>
      <c r="F14" s="135" t="s">
        <v>22</v>
      </c>
      <c r="G14" s="40"/>
      <c r="H14" s="40"/>
      <c r="I14" s="153" t="s">
        <v>23</v>
      </c>
      <c r="J14" s="154" t="str">
        <f>'Rekapitulace stavby'!AN8</f>
        <v>17. 4. 2020</v>
      </c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50"/>
      <c r="J15" s="40"/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25</v>
      </c>
      <c r="E16" s="40"/>
      <c r="F16" s="40"/>
      <c r="G16" s="40"/>
      <c r="H16" s="40"/>
      <c r="I16" s="153" t="s">
        <v>26</v>
      </c>
      <c r="J16" s="135" t="s">
        <v>19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3" t="s">
        <v>28</v>
      </c>
      <c r="J17" s="135" t="s">
        <v>19</v>
      </c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50"/>
      <c r="J18" s="40"/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8" t="s">
        <v>29</v>
      </c>
      <c r="E19" s="40"/>
      <c r="F19" s="40"/>
      <c r="G19" s="40"/>
      <c r="H19" s="40"/>
      <c r="I19" s="153" t="s">
        <v>26</v>
      </c>
      <c r="J19" s="35" t="str">
        <f>'Rekapitulace stavby'!AN13</f>
        <v>Vyplň údaj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3" t="s">
        <v>28</v>
      </c>
      <c r="J20" s="35" t="str">
        <f>'Rekapitulace stavby'!AN14</f>
        <v>Vyplň údaj</v>
      </c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50"/>
      <c r="J21" s="40"/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8" t="s">
        <v>31</v>
      </c>
      <c r="E22" s="40"/>
      <c r="F22" s="40"/>
      <c r="G22" s="40"/>
      <c r="H22" s="40"/>
      <c r="I22" s="153" t="s">
        <v>26</v>
      </c>
      <c r="J22" s="135" t="s">
        <v>19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27</v>
      </c>
      <c r="F23" s="40"/>
      <c r="G23" s="40"/>
      <c r="H23" s="40"/>
      <c r="I23" s="153" t="s">
        <v>28</v>
      </c>
      <c r="J23" s="135" t="s">
        <v>19</v>
      </c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50"/>
      <c r="J24" s="40"/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8" t="s">
        <v>33</v>
      </c>
      <c r="E25" s="40"/>
      <c r="F25" s="40"/>
      <c r="G25" s="40"/>
      <c r="H25" s="40"/>
      <c r="I25" s="153" t="s">
        <v>26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27</v>
      </c>
      <c r="F26" s="40"/>
      <c r="G26" s="40"/>
      <c r="H26" s="40"/>
      <c r="I26" s="153" t="s">
        <v>28</v>
      </c>
      <c r="J26" s="135" t="s">
        <v>19</v>
      </c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50"/>
      <c r="J27" s="40"/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8" t="s">
        <v>34</v>
      </c>
      <c r="E28" s="40"/>
      <c r="F28" s="40"/>
      <c r="G28" s="40"/>
      <c r="H28" s="40"/>
      <c r="I28" s="150"/>
      <c r="J28" s="40"/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5"/>
      <c r="B29" s="156"/>
      <c r="C29" s="155"/>
      <c r="D29" s="155"/>
      <c r="E29" s="157" t="s">
        <v>19</v>
      </c>
      <c r="F29" s="157"/>
      <c r="G29" s="157"/>
      <c r="H29" s="157"/>
      <c r="I29" s="158"/>
      <c r="J29" s="155"/>
      <c r="K29" s="155"/>
      <c r="L29" s="159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61"/>
      <c r="E31" s="161"/>
      <c r="F31" s="161"/>
      <c r="G31" s="161"/>
      <c r="H31" s="161"/>
      <c r="I31" s="162"/>
      <c r="J31" s="161"/>
      <c r="K31" s="161"/>
      <c r="L31" s="15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3" t="s">
        <v>36</v>
      </c>
      <c r="E32" s="40"/>
      <c r="F32" s="40"/>
      <c r="G32" s="40"/>
      <c r="H32" s="40"/>
      <c r="I32" s="150"/>
      <c r="J32" s="164">
        <f>ROUND(J88,2)</f>
        <v>0</v>
      </c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5" t="s">
        <v>38</v>
      </c>
      <c r="G34" s="40"/>
      <c r="H34" s="40"/>
      <c r="I34" s="166" t="s">
        <v>37</v>
      </c>
      <c r="J34" s="165" t="s">
        <v>39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7" t="s">
        <v>40</v>
      </c>
      <c r="E35" s="148" t="s">
        <v>41</v>
      </c>
      <c r="F35" s="168">
        <f>ROUND((SUM(BE88:BE103)),2)</f>
        <v>0</v>
      </c>
      <c r="G35" s="40"/>
      <c r="H35" s="40"/>
      <c r="I35" s="169">
        <v>0.21</v>
      </c>
      <c r="J35" s="168">
        <f>ROUND(((SUM(BE88:BE103))*I35),2)</f>
        <v>0</v>
      </c>
      <c r="K35" s="40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8" t="s">
        <v>42</v>
      </c>
      <c r="F36" s="168">
        <f>ROUND((SUM(BF88:BF103)),2)</f>
        <v>0</v>
      </c>
      <c r="G36" s="40"/>
      <c r="H36" s="40"/>
      <c r="I36" s="169">
        <v>0.15</v>
      </c>
      <c r="J36" s="168">
        <f>ROUND(((SUM(BF88:BF103))*I36),2)</f>
        <v>0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8" t="s">
        <v>43</v>
      </c>
      <c r="F37" s="168">
        <f>ROUND((SUM(BG88:BG103)),2)</f>
        <v>0</v>
      </c>
      <c r="G37" s="40"/>
      <c r="H37" s="40"/>
      <c r="I37" s="169">
        <v>0.21</v>
      </c>
      <c r="J37" s="168">
        <f>0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8" t="s">
        <v>44</v>
      </c>
      <c r="F38" s="168">
        <f>ROUND((SUM(BH88:BH103)),2)</f>
        <v>0</v>
      </c>
      <c r="G38" s="40"/>
      <c r="H38" s="40"/>
      <c r="I38" s="169">
        <v>0.15</v>
      </c>
      <c r="J38" s="168">
        <f>0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45</v>
      </c>
      <c r="F39" s="168">
        <f>ROUND((SUM(BI88:BI103)),2)</f>
        <v>0</v>
      </c>
      <c r="G39" s="40"/>
      <c r="H39" s="40"/>
      <c r="I39" s="169">
        <v>0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50"/>
      <c r="J40" s="40"/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70"/>
      <c r="D41" s="171" t="s">
        <v>46</v>
      </c>
      <c r="E41" s="172"/>
      <c r="F41" s="172"/>
      <c r="G41" s="173" t="s">
        <v>47</v>
      </c>
      <c r="H41" s="174" t="s">
        <v>48</v>
      </c>
      <c r="I41" s="175"/>
      <c r="J41" s="176">
        <f>SUM(J32:J39)</f>
        <v>0</v>
      </c>
      <c r="K41" s="177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8"/>
      <c r="C42" s="179"/>
      <c r="D42" s="179"/>
      <c r="E42" s="179"/>
      <c r="F42" s="179"/>
      <c r="G42" s="179"/>
      <c r="H42" s="179"/>
      <c r="I42" s="180"/>
      <c r="J42" s="179"/>
      <c r="K42" s="179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81"/>
      <c r="C46" s="182"/>
      <c r="D46" s="182"/>
      <c r="E46" s="182"/>
      <c r="F46" s="182"/>
      <c r="G46" s="182"/>
      <c r="H46" s="182"/>
      <c r="I46" s="183"/>
      <c r="J46" s="182"/>
      <c r="K46" s="182"/>
      <c r="L46" s="15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227</v>
      </c>
      <c r="D47" s="42"/>
      <c r="E47" s="42"/>
      <c r="F47" s="42"/>
      <c r="G47" s="42"/>
      <c r="H47" s="42"/>
      <c r="I47" s="150"/>
      <c r="J47" s="42"/>
      <c r="K47" s="42"/>
      <c r="L47" s="15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50"/>
      <c r="J48" s="42"/>
      <c r="K48" s="4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4" t="str">
        <f>E7</f>
        <v>Rekonstrukce BD 244</v>
      </c>
      <c r="F50" s="34"/>
      <c r="G50" s="34"/>
      <c r="H50" s="34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4" t="s">
        <v>146</v>
      </c>
      <c r="F52" s="42"/>
      <c r="G52" s="42"/>
      <c r="H52" s="42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149</v>
      </c>
      <c r="D53" s="42"/>
      <c r="E53" s="42"/>
      <c r="F53" s="42"/>
      <c r="G53" s="42"/>
      <c r="H53" s="42"/>
      <c r="I53" s="150"/>
      <c r="J53" s="42"/>
      <c r="K53" s="42"/>
      <c r="L53" s="15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D.1.3 - Požárně bezpečnostní řešení</v>
      </c>
      <c r="F54" s="42"/>
      <c r="G54" s="42"/>
      <c r="H54" s="42"/>
      <c r="I54" s="150"/>
      <c r="J54" s="42"/>
      <c r="K54" s="42"/>
      <c r="L54" s="15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50"/>
      <c r="J55" s="42"/>
      <c r="K55" s="42"/>
      <c r="L55" s="15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Heřmanův Městec</v>
      </c>
      <c r="G56" s="42"/>
      <c r="H56" s="42"/>
      <c r="I56" s="153" t="s">
        <v>23</v>
      </c>
      <c r="J56" s="74" t="str">
        <f>IF(J14="","",J14)</f>
        <v>17. 4. 2020</v>
      </c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153" t="s">
        <v>31</v>
      </c>
      <c r="J58" s="38" t="str">
        <f>E23</f>
        <v xml:space="preserve"> </v>
      </c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3" t="s">
        <v>33</v>
      </c>
      <c r="J59" s="38" t="str">
        <f>E26</f>
        <v xml:space="preserve"> </v>
      </c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50"/>
      <c r="J60" s="42"/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5" t="s">
        <v>255</v>
      </c>
      <c r="D61" s="186"/>
      <c r="E61" s="186"/>
      <c r="F61" s="186"/>
      <c r="G61" s="186"/>
      <c r="H61" s="186"/>
      <c r="I61" s="187"/>
      <c r="J61" s="188" t="s">
        <v>256</v>
      </c>
      <c r="K61" s="186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50"/>
      <c r="J62" s="42"/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9" t="s">
        <v>68</v>
      </c>
      <c r="D63" s="42"/>
      <c r="E63" s="42"/>
      <c r="F63" s="42"/>
      <c r="G63" s="42"/>
      <c r="H63" s="42"/>
      <c r="I63" s="150"/>
      <c r="J63" s="104">
        <f>J88</f>
        <v>0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261</v>
      </c>
    </row>
    <row r="64" spans="1:31" s="9" customFormat="1" ht="24.95" customHeight="1">
      <c r="A64" s="9"/>
      <c r="B64" s="190"/>
      <c r="C64" s="191"/>
      <c r="D64" s="192" t="s">
        <v>264</v>
      </c>
      <c r="E64" s="193"/>
      <c r="F64" s="193"/>
      <c r="G64" s="193"/>
      <c r="H64" s="193"/>
      <c r="I64" s="194"/>
      <c r="J64" s="195">
        <f>J89</f>
        <v>0</v>
      </c>
      <c r="K64" s="191"/>
      <c r="L64" s="19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8"/>
      <c r="C65" s="127"/>
      <c r="D65" s="199" t="s">
        <v>285</v>
      </c>
      <c r="E65" s="200"/>
      <c r="F65" s="200"/>
      <c r="G65" s="200"/>
      <c r="H65" s="200"/>
      <c r="I65" s="201"/>
      <c r="J65" s="202">
        <f>J90</f>
        <v>0</v>
      </c>
      <c r="K65" s="127"/>
      <c r="L65" s="20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8"/>
      <c r="C66" s="127"/>
      <c r="D66" s="199" t="s">
        <v>290</v>
      </c>
      <c r="E66" s="200"/>
      <c r="F66" s="200"/>
      <c r="G66" s="200"/>
      <c r="H66" s="200"/>
      <c r="I66" s="201"/>
      <c r="J66" s="202">
        <f>J101</f>
        <v>0</v>
      </c>
      <c r="K66" s="127"/>
      <c r="L66" s="20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150"/>
      <c r="J67" s="42"/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180"/>
      <c r="J68" s="62"/>
      <c r="K68" s="62"/>
      <c r="L68" s="151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183"/>
      <c r="J72" s="64"/>
      <c r="K72" s="64"/>
      <c r="L72" s="15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307</v>
      </c>
      <c r="D73" s="42"/>
      <c r="E73" s="42"/>
      <c r="F73" s="42"/>
      <c r="G73" s="42"/>
      <c r="H73" s="42"/>
      <c r="I73" s="150"/>
      <c r="J73" s="42"/>
      <c r="K73" s="42"/>
      <c r="L73" s="15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50"/>
      <c r="J75" s="42"/>
      <c r="K75" s="4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84" t="str">
        <f>E7</f>
        <v>Rekonstrukce BD 244</v>
      </c>
      <c r="F76" s="34"/>
      <c r="G76" s="34"/>
      <c r="H76" s="34"/>
      <c r="I76" s="150"/>
      <c r="J76" s="42"/>
      <c r="K76" s="42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143</v>
      </c>
      <c r="D77" s="24"/>
      <c r="E77" s="24"/>
      <c r="F77" s="24"/>
      <c r="G77" s="24"/>
      <c r="H77" s="24"/>
      <c r="I77" s="141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84" t="s">
        <v>146</v>
      </c>
      <c r="F78" s="42"/>
      <c r="G78" s="42"/>
      <c r="H78" s="42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149</v>
      </c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D.1.3 - Požárně bezpečnostní řešení</v>
      </c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Heřmanův Městec</v>
      </c>
      <c r="G82" s="42"/>
      <c r="H82" s="42"/>
      <c r="I82" s="153" t="s">
        <v>23</v>
      </c>
      <c r="J82" s="74" t="str">
        <f>IF(J14="","",J14)</f>
        <v>17. 4. 2020</v>
      </c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E17</f>
        <v xml:space="preserve"> </v>
      </c>
      <c r="G84" s="42"/>
      <c r="H84" s="42"/>
      <c r="I84" s="153" t="s">
        <v>31</v>
      </c>
      <c r="J84" s="38" t="str">
        <f>E23</f>
        <v xml:space="preserve"> </v>
      </c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IF(E20="","",E20)</f>
        <v>Vyplň údaj</v>
      </c>
      <c r="G85" s="42"/>
      <c r="H85" s="42"/>
      <c r="I85" s="153" t="s">
        <v>33</v>
      </c>
      <c r="J85" s="38" t="str">
        <f>E26</f>
        <v xml:space="preserve"> </v>
      </c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205"/>
      <c r="B87" s="206"/>
      <c r="C87" s="207" t="s">
        <v>308</v>
      </c>
      <c r="D87" s="208" t="s">
        <v>55</v>
      </c>
      <c r="E87" s="208" t="s">
        <v>51</v>
      </c>
      <c r="F87" s="208" t="s">
        <v>52</v>
      </c>
      <c r="G87" s="208" t="s">
        <v>309</v>
      </c>
      <c r="H87" s="208" t="s">
        <v>310</v>
      </c>
      <c r="I87" s="209" t="s">
        <v>311</v>
      </c>
      <c r="J87" s="208" t="s">
        <v>256</v>
      </c>
      <c r="K87" s="210" t="s">
        <v>312</v>
      </c>
      <c r="L87" s="211"/>
      <c r="M87" s="94" t="s">
        <v>19</v>
      </c>
      <c r="N87" s="95" t="s">
        <v>40</v>
      </c>
      <c r="O87" s="95" t="s">
        <v>313</v>
      </c>
      <c r="P87" s="95" t="s">
        <v>314</v>
      </c>
      <c r="Q87" s="95" t="s">
        <v>315</v>
      </c>
      <c r="R87" s="95" t="s">
        <v>316</v>
      </c>
      <c r="S87" s="95" t="s">
        <v>317</v>
      </c>
      <c r="T87" s="96" t="s">
        <v>318</v>
      </c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</row>
    <row r="88" spans="1:63" s="2" customFormat="1" ht="22.8" customHeight="1">
      <c r="A88" s="40"/>
      <c r="B88" s="41"/>
      <c r="C88" s="101" t="s">
        <v>319</v>
      </c>
      <c r="D88" s="42"/>
      <c r="E88" s="42"/>
      <c r="F88" s="42"/>
      <c r="G88" s="42"/>
      <c r="H88" s="42"/>
      <c r="I88" s="150"/>
      <c r="J88" s="212">
        <f>BK88</f>
        <v>0</v>
      </c>
      <c r="K88" s="42"/>
      <c r="L88" s="46"/>
      <c r="M88" s="97"/>
      <c r="N88" s="213"/>
      <c r="O88" s="98"/>
      <c r="P88" s="214">
        <f>P89</f>
        <v>0</v>
      </c>
      <c r="Q88" s="98"/>
      <c r="R88" s="214">
        <f>R89</f>
        <v>0.026</v>
      </c>
      <c r="S88" s="98"/>
      <c r="T88" s="215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69</v>
      </c>
      <c r="AU88" s="19" t="s">
        <v>261</v>
      </c>
      <c r="BK88" s="216">
        <f>BK89</f>
        <v>0</v>
      </c>
    </row>
    <row r="89" spans="1:63" s="12" customFormat="1" ht="25.9" customHeight="1">
      <c r="A89" s="12"/>
      <c r="B89" s="217"/>
      <c r="C89" s="218"/>
      <c r="D89" s="219" t="s">
        <v>69</v>
      </c>
      <c r="E89" s="220" t="s">
        <v>320</v>
      </c>
      <c r="F89" s="220" t="s">
        <v>321</v>
      </c>
      <c r="G89" s="218"/>
      <c r="H89" s="218"/>
      <c r="I89" s="221"/>
      <c r="J89" s="222">
        <f>BK89</f>
        <v>0</v>
      </c>
      <c r="K89" s="218"/>
      <c r="L89" s="223"/>
      <c r="M89" s="224"/>
      <c r="N89" s="225"/>
      <c r="O89" s="225"/>
      <c r="P89" s="226">
        <f>P90+P101</f>
        <v>0</v>
      </c>
      <c r="Q89" s="225"/>
      <c r="R89" s="226">
        <f>R90+R101</f>
        <v>0.026</v>
      </c>
      <c r="S89" s="225"/>
      <c r="T89" s="227">
        <f>T90+T101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8" t="s">
        <v>77</v>
      </c>
      <c r="AT89" s="229" t="s">
        <v>69</v>
      </c>
      <c r="AU89" s="229" t="s">
        <v>70</v>
      </c>
      <c r="AY89" s="228" t="s">
        <v>322</v>
      </c>
      <c r="BK89" s="230">
        <f>BK90+BK101</f>
        <v>0</v>
      </c>
    </row>
    <row r="90" spans="1:63" s="12" customFormat="1" ht="22.8" customHeight="1">
      <c r="A90" s="12"/>
      <c r="B90" s="217"/>
      <c r="C90" s="218"/>
      <c r="D90" s="219" t="s">
        <v>69</v>
      </c>
      <c r="E90" s="231" t="s">
        <v>371</v>
      </c>
      <c r="F90" s="231" t="s">
        <v>953</v>
      </c>
      <c r="G90" s="218"/>
      <c r="H90" s="218"/>
      <c r="I90" s="221"/>
      <c r="J90" s="232">
        <f>BK90</f>
        <v>0</v>
      </c>
      <c r="K90" s="218"/>
      <c r="L90" s="223"/>
      <c r="M90" s="224"/>
      <c r="N90" s="225"/>
      <c r="O90" s="225"/>
      <c r="P90" s="226">
        <f>SUM(P91:P100)</f>
        <v>0</v>
      </c>
      <c r="Q90" s="225"/>
      <c r="R90" s="226">
        <f>SUM(R91:R100)</f>
        <v>0.026</v>
      </c>
      <c r="S90" s="225"/>
      <c r="T90" s="227">
        <f>SUM(T91:T100)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8" t="s">
        <v>77</v>
      </c>
      <c r="AT90" s="229" t="s">
        <v>69</v>
      </c>
      <c r="AU90" s="229" t="s">
        <v>77</v>
      </c>
      <c r="AY90" s="228" t="s">
        <v>322</v>
      </c>
      <c r="BK90" s="230">
        <f>SUM(BK91:BK100)</f>
        <v>0</v>
      </c>
    </row>
    <row r="91" spans="1:65" s="2" customFormat="1" ht="16.5" customHeight="1">
      <c r="A91" s="40"/>
      <c r="B91" s="41"/>
      <c r="C91" s="233" t="s">
        <v>77</v>
      </c>
      <c r="D91" s="233" t="s">
        <v>324</v>
      </c>
      <c r="E91" s="234" t="s">
        <v>2791</v>
      </c>
      <c r="F91" s="235" t="s">
        <v>2792</v>
      </c>
      <c r="G91" s="236" t="s">
        <v>546</v>
      </c>
      <c r="H91" s="237">
        <v>4</v>
      </c>
      <c r="I91" s="238"/>
      <c r="J91" s="239">
        <f>ROUND(I91*H91,2)</f>
        <v>0</v>
      </c>
      <c r="K91" s="235" t="s">
        <v>532</v>
      </c>
      <c r="L91" s="46"/>
      <c r="M91" s="240" t="s">
        <v>19</v>
      </c>
      <c r="N91" s="241" t="s">
        <v>42</v>
      </c>
      <c r="O91" s="86"/>
      <c r="P91" s="242">
        <f>O91*H91</f>
        <v>0</v>
      </c>
      <c r="Q91" s="242">
        <v>0.0065</v>
      </c>
      <c r="R91" s="242">
        <f>Q91*H91</f>
        <v>0.026</v>
      </c>
      <c r="S91" s="242">
        <v>0</v>
      </c>
      <c r="T91" s="243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4" t="s">
        <v>328</v>
      </c>
      <c r="AT91" s="244" t="s">
        <v>324</v>
      </c>
      <c r="AU91" s="244" t="s">
        <v>83</v>
      </c>
      <c r="AY91" s="19" t="s">
        <v>322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19" t="s">
        <v>83</v>
      </c>
      <c r="BK91" s="245">
        <f>ROUND(I91*H91,2)</f>
        <v>0</v>
      </c>
      <c r="BL91" s="19" t="s">
        <v>328</v>
      </c>
      <c r="BM91" s="244" t="s">
        <v>2793</v>
      </c>
    </row>
    <row r="92" spans="1:47" s="2" customFormat="1" ht="12">
      <c r="A92" s="40"/>
      <c r="B92" s="41"/>
      <c r="C92" s="42"/>
      <c r="D92" s="246" t="s">
        <v>330</v>
      </c>
      <c r="E92" s="42"/>
      <c r="F92" s="247" t="s">
        <v>2792</v>
      </c>
      <c r="G92" s="42"/>
      <c r="H92" s="42"/>
      <c r="I92" s="150"/>
      <c r="J92" s="42"/>
      <c r="K92" s="42"/>
      <c r="L92" s="46"/>
      <c r="M92" s="248"/>
      <c r="N92" s="249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330</v>
      </c>
      <c r="AU92" s="19" t="s">
        <v>83</v>
      </c>
    </row>
    <row r="93" spans="1:51" s="15" customFormat="1" ht="12">
      <c r="A93" s="15"/>
      <c r="B93" s="283"/>
      <c r="C93" s="284"/>
      <c r="D93" s="246" t="s">
        <v>332</v>
      </c>
      <c r="E93" s="285" t="s">
        <v>19</v>
      </c>
      <c r="F93" s="286" t="s">
        <v>2794</v>
      </c>
      <c r="G93" s="284"/>
      <c r="H93" s="285" t="s">
        <v>19</v>
      </c>
      <c r="I93" s="287"/>
      <c r="J93" s="284"/>
      <c r="K93" s="284"/>
      <c r="L93" s="288"/>
      <c r="M93" s="289"/>
      <c r="N93" s="290"/>
      <c r="O93" s="290"/>
      <c r="P93" s="290"/>
      <c r="Q93" s="290"/>
      <c r="R93" s="290"/>
      <c r="S93" s="290"/>
      <c r="T93" s="291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92" t="s">
        <v>332</v>
      </c>
      <c r="AU93" s="292" t="s">
        <v>83</v>
      </c>
      <c r="AV93" s="15" t="s">
        <v>77</v>
      </c>
      <c r="AW93" s="15" t="s">
        <v>32</v>
      </c>
      <c r="AX93" s="15" t="s">
        <v>70</v>
      </c>
      <c r="AY93" s="292" t="s">
        <v>322</v>
      </c>
    </row>
    <row r="94" spans="1:51" s="13" customFormat="1" ht="12">
      <c r="A94" s="13"/>
      <c r="B94" s="250"/>
      <c r="C94" s="251"/>
      <c r="D94" s="246" t="s">
        <v>332</v>
      </c>
      <c r="E94" s="252" t="s">
        <v>19</v>
      </c>
      <c r="F94" s="253" t="s">
        <v>2795</v>
      </c>
      <c r="G94" s="251"/>
      <c r="H94" s="254">
        <v>1</v>
      </c>
      <c r="I94" s="255"/>
      <c r="J94" s="251"/>
      <c r="K94" s="251"/>
      <c r="L94" s="256"/>
      <c r="M94" s="257"/>
      <c r="N94" s="258"/>
      <c r="O94" s="258"/>
      <c r="P94" s="258"/>
      <c r="Q94" s="258"/>
      <c r="R94" s="258"/>
      <c r="S94" s="258"/>
      <c r="T94" s="25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60" t="s">
        <v>332</v>
      </c>
      <c r="AU94" s="260" t="s">
        <v>83</v>
      </c>
      <c r="AV94" s="13" t="s">
        <v>83</v>
      </c>
      <c r="AW94" s="13" t="s">
        <v>32</v>
      </c>
      <c r="AX94" s="13" t="s">
        <v>70</v>
      </c>
      <c r="AY94" s="260" t="s">
        <v>322</v>
      </c>
    </row>
    <row r="95" spans="1:51" s="13" customFormat="1" ht="12">
      <c r="A95" s="13"/>
      <c r="B95" s="250"/>
      <c r="C95" s="251"/>
      <c r="D95" s="246" t="s">
        <v>332</v>
      </c>
      <c r="E95" s="252" t="s">
        <v>19</v>
      </c>
      <c r="F95" s="253" t="s">
        <v>2796</v>
      </c>
      <c r="G95" s="251"/>
      <c r="H95" s="254">
        <v>1</v>
      </c>
      <c r="I95" s="255"/>
      <c r="J95" s="251"/>
      <c r="K95" s="251"/>
      <c r="L95" s="256"/>
      <c r="M95" s="257"/>
      <c r="N95" s="258"/>
      <c r="O95" s="258"/>
      <c r="P95" s="258"/>
      <c r="Q95" s="258"/>
      <c r="R95" s="258"/>
      <c r="S95" s="258"/>
      <c r="T95" s="25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60" t="s">
        <v>332</v>
      </c>
      <c r="AU95" s="260" t="s">
        <v>83</v>
      </c>
      <c r="AV95" s="13" t="s">
        <v>83</v>
      </c>
      <c r="AW95" s="13" t="s">
        <v>32</v>
      </c>
      <c r="AX95" s="13" t="s">
        <v>70</v>
      </c>
      <c r="AY95" s="260" t="s">
        <v>322</v>
      </c>
    </row>
    <row r="96" spans="1:51" s="13" customFormat="1" ht="12">
      <c r="A96" s="13"/>
      <c r="B96" s="250"/>
      <c r="C96" s="251"/>
      <c r="D96" s="246" t="s">
        <v>332</v>
      </c>
      <c r="E96" s="252" t="s">
        <v>19</v>
      </c>
      <c r="F96" s="253" t="s">
        <v>2797</v>
      </c>
      <c r="G96" s="251"/>
      <c r="H96" s="254">
        <v>1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60" t="s">
        <v>332</v>
      </c>
      <c r="AU96" s="260" t="s">
        <v>83</v>
      </c>
      <c r="AV96" s="13" t="s">
        <v>83</v>
      </c>
      <c r="AW96" s="13" t="s">
        <v>32</v>
      </c>
      <c r="AX96" s="13" t="s">
        <v>70</v>
      </c>
      <c r="AY96" s="260" t="s">
        <v>322</v>
      </c>
    </row>
    <row r="97" spans="1:51" s="13" customFormat="1" ht="12">
      <c r="A97" s="13"/>
      <c r="B97" s="250"/>
      <c r="C97" s="251"/>
      <c r="D97" s="246" t="s">
        <v>332</v>
      </c>
      <c r="E97" s="252" t="s">
        <v>19</v>
      </c>
      <c r="F97" s="253" t="s">
        <v>2798</v>
      </c>
      <c r="G97" s="251"/>
      <c r="H97" s="254">
        <v>1</v>
      </c>
      <c r="I97" s="255"/>
      <c r="J97" s="251"/>
      <c r="K97" s="251"/>
      <c r="L97" s="256"/>
      <c r="M97" s="257"/>
      <c r="N97" s="258"/>
      <c r="O97" s="258"/>
      <c r="P97" s="258"/>
      <c r="Q97" s="258"/>
      <c r="R97" s="258"/>
      <c r="S97" s="258"/>
      <c r="T97" s="25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60" t="s">
        <v>332</v>
      </c>
      <c r="AU97" s="260" t="s">
        <v>83</v>
      </c>
      <c r="AV97" s="13" t="s">
        <v>83</v>
      </c>
      <c r="AW97" s="13" t="s">
        <v>32</v>
      </c>
      <c r="AX97" s="13" t="s">
        <v>70</v>
      </c>
      <c r="AY97" s="260" t="s">
        <v>322</v>
      </c>
    </row>
    <row r="98" spans="1:51" s="14" customFormat="1" ht="12">
      <c r="A98" s="14"/>
      <c r="B98" s="261"/>
      <c r="C98" s="262"/>
      <c r="D98" s="246" t="s">
        <v>332</v>
      </c>
      <c r="E98" s="263" t="s">
        <v>19</v>
      </c>
      <c r="F98" s="264" t="s">
        <v>336</v>
      </c>
      <c r="G98" s="262"/>
      <c r="H98" s="265">
        <v>4</v>
      </c>
      <c r="I98" s="266"/>
      <c r="J98" s="262"/>
      <c r="K98" s="262"/>
      <c r="L98" s="267"/>
      <c r="M98" s="268"/>
      <c r="N98" s="269"/>
      <c r="O98" s="269"/>
      <c r="P98" s="269"/>
      <c r="Q98" s="269"/>
      <c r="R98" s="269"/>
      <c r="S98" s="269"/>
      <c r="T98" s="27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71" t="s">
        <v>332</v>
      </c>
      <c r="AU98" s="271" t="s">
        <v>83</v>
      </c>
      <c r="AV98" s="14" t="s">
        <v>328</v>
      </c>
      <c r="AW98" s="14" t="s">
        <v>32</v>
      </c>
      <c r="AX98" s="14" t="s">
        <v>77</v>
      </c>
      <c r="AY98" s="271" t="s">
        <v>322</v>
      </c>
    </row>
    <row r="99" spans="1:65" s="2" customFormat="1" ht="16.5" customHeight="1">
      <c r="A99" s="40"/>
      <c r="B99" s="41"/>
      <c r="C99" s="233" t="s">
        <v>83</v>
      </c>
      <c r="D99" s="233" t="s">
        <v>324</v>
      </c>
      <c r="E99" s="234" t="s">
        <v>2799</v>
      </c>
      <c r="F99" s="235" t="s">
        <v>2800</v>
      </c>
      <c r="G99" s="236" t="s">
        <v>2688</v>
      </c>
      <c r="H99" s="237">
        <v>1</v>
      </c>
      <c r="I99" s="238"/>
      <c r="J99" s="239">
        <f>ROUND(I99*H99,2)</f>
        <v>0</v>
      </c>
      <c r="K99" s="235" t="s">
        <v>532</v>
      </c>
      <c r="L99" s="46"/>
      <c r="M99" s="240" t="s">
        <v>19</v>
      </c>
      <c r="N99" s="241" t="s">
        <v>42</v>
      </c>
      <c r="O99" s="86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4" t="s">
        <v>328</v>
      </c>
      <c r="AT99" s="244" t="s">
        <v>324</v>
      </c>
      <c r="AU99" s="244" t="s">
        <v>83</v>
      </c>
      <c r="AY99" s="19" t="s">
        <v>322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19" t="s">
        <v>83</v>
      </c>
      <c r="BK99" s="245">
        <f>ROUND(I99*H99,2)</f>
        <v>0</v>
      </c>
      <c r="BL99" s="19" t="s">
        <v>328</v>
      </c>
      <c r="BM99" s="244" t="s">
        <v>2801</v>
      </c>
    </row>
    <row r="100" spans="1:47" s="2" customFormat="1" ht="12">
      <c r="A100" s="40"/>
      <c r="B100" s="41"/>
      <c r="C100" s="42"/>
      <c r="D100" s="246" t="s">
        <v>330</v>
      </c>
      <c r="E100" s="42"/>
      <c r="F100" s="247" t="s">
        <v>2800</v>
      </c>
      <c r="G100" s="42"/>
      <c r="H100" s="42"/>
      <c r="I100" s="150"/>
      <c r="J100" s="42"/>
      <c r="K100" s="42"/>
      <c r="L100" s="46"/>
      <c r="M100" s="248"/>
      <c r="N100" s="249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330</v>
      </c>
      <c r="AU100" s="19" t="s">
        <v>83</v>
      </c>
    </row>
    <row r="101" spans="1:63" s="12" customFormat="1" ht="22.8" customHeight="1">
      <c r="A101" s="12"/>
      <c r="B101" s="217"/>
      <c r="C101" s="218"/>
      <c r="D101" s="219" t="s">
        <v>69</v>
      </c>
      <c r="E101" s="231" t="s">
        <v>1460</v>
      </c>
      <c r="F101" s="231" t="s">
        <v>1461</v>
      </c>
      <c r="G101" s="218"/>
      <c r="H101" s="218"/>
      <c r="I101" s="221"/>
      <c r="J101" s="232">
        <f>BK101</f>
        <v>0</v>
      </c>
      <c r="K101" s="218"/>
      <c r="L101" s="223"/>
      <c r="M101" s="224"/>
      <c r="N101" s="225"/>
      <c r="O101" s="225"/>
      <c r="P101" s="226">
        <f>SUM(P102:P103)</f>
        <v>0</v>
      </c>
      <c r="Q101" s="225"/>
      <c r="R101" s="226">
        <f>SUM(R102:R103)</f>
        <v>0</v>
      </c>
      <c r="S101" s="225"/>
      <c r="T101" s="227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8" t="s">
        <v>77</v>
      </c>
      <c r="AT101" s="229" t="s">
        <v>69</v>
      </c>
      <c r="AU101" s="229" t="s">
        <v>77</v>
      </c>
      <c r="AY101" s="228" t="s">
        <v>322</v>
      </c>
      <c r="BK101" s="230">
        <f>SUM(BK102:BK103)</f>
        <v>0</v>
      </c>
    </row>
    <row r="102" spans="1:65" s="2" customFormat="1" ht="21.75" customHeight="1">
      <c r="A102" s="40"/>
      <c r="B102" s="41"/>
      <c r="C102" s="233" t="s">
        <v>93</v>
      </c>
      <c r="D102" s="233" t="s">
        <v>324</v>
      </c>
      <c r="E102" s="234" t="s">
        <v>1463</v>
      </c>
      <c r="F102" s="235" t="s">
        <v>1464</v>
      </c>
      <c r="G102" s="236" t="s">
        <v>160</v>
      </c>
      <c r="H102" s="237">
        <v>0.026</v>
      </c>
      <c r="I102" s="238"/>
      <c r="J102" s="239">
        <f>ROUND(I102*H102,2)</f>
        <v>0</v>
      </c>
      <c r="K102" s="235" t="s">
        <v>327</v>
      </c>
      <c r="L102" s="46"/>
      <c r="M102" s="240" t="s">
        <v>19</v>
      </c>
      <c r="N102" s="241" t="s">
        <v>42</v>
      </c>
      <c r="O102" s="86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4" t="s">
        <v>328</v>
      </c>
      <c r="AT102" s="244" t="s">
        <v>324</v>
      </c>
      <c r="AU102" s="244" t="s">
        <v>83</v>
      </c>
      <c r="AY102" s="19" t="s">
        <v>322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19" t="s">
        <v>83</v>
      </c>
      <c r="BK102" s="245">
        <f>ROUND(I102*H102,2)</f>
        <v>0</v>
      </c>
      <c r="BL102" s="19" t="s">
        <v>328</v>
      </c>
      <c r="BM102" s="244" t="s">
        <v>2802</v>
      </c>
    </row>
    <row r="103" spans="1:47" s="2" customFormat="1" ht="12">
      <c r="A103" s="40"/>
      <c r="B103" s="41"/>
      <c r="C103" s="42"/>
      <c r="D103" s="246" t="s">
        <v>330</v>
      </c>
      <c r="E103" s="42"/>
      <c r="F103" s="247" t="s">
        <v>1466</v>
      </c>
      <c r="G103" s="42"/>
      <c r="H103" s="42"/>
      <c r="I103" s="150"/>
      <c r="J103" s="42"/>
      <c r="K103" s="42"/>
      <c r="L103" s="46"/>
      <c r="M103" s="308"/>
      <c r="N103" s="309"/>
      <c r="O103" s="310"/>
      <c r="P103" s="310"/>
      <c r="Q103" s="310"/>
      <c r="R103" s="310"/>
      <c r="S103" s="310"/>
      <c r="T103" s="311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330</v>
      </c>
      <c r="AU103" s="19" t="s">
        <v>83</v>
      </c>
    </row>
    <row r="104" spans="1:31" s="2" customFormat="1" ht="6.95" customHeight="1">
      <c r="A104" s="40"/>
      <c r="B104" s="61"/>
      <c r="C104" s="62"/>
      <c r="D104" s="62"/>
      <c r="E104" s="62"/>
      <c r="F104" s="62"/>
      <c r="G104" s="62"/>
      <c r="H104" s="62"/>
      <c r="I104" s="180"/>
      <c r="J104" s="62"/>
      <c r="K104" s="62"/>
      <c r="L104" s="46"/>
      <c r="M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</sheetData>
  <sheetProtection password="CC35" sheet="1" objects="1" scenarios="1" formatColumns="0" formatRows="0" autoFilter="0"/>
  <autoFilter ref="C87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2805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ROUND(J106,2)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ROUND((SUM(BE106:BE398)),2)</f>
        <v>0</v>
      </c>
      <c r="G37" s="40"/>
      <c r="H37" s="40"/>
      <c r="I37" s="169">
        <v>0.21</v>
      </c>
      <c r="J37" s="168">
        <f>ROUND(((SUM(BE106:BE398))*I37),2)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ROUND((SUM(BF106:BF398)),2)</f>
        <v>0</v>
      </c>
      <c r="G38" s="40"/>
      <c r="H38" s="40"/>
      <c r="I38" s="169">
        <v>0.15</v>
      </c>
      <c r="J38" s="168">
        <f>ROUND(((SUM(BF106:BF398))*I38),2)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ROUND((SUM(BG106:BG398)),2)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ROUND((SUM(BH106:BH398)),2)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ROUND((SUM(BI106:BI398)),2)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D.1.4.1 - Zdravotně technické instalace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J106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2806</v>
      </c>
      <c r="E68" s="193"/>
      <c r="F68" s="193"/>
      <c r="G68" s="193"/>
      <c r="H68" s="193"/>
      <c r="I68" s="194"/>
      <c r="J68" s="195">
        <f>J107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2807</v>
      </c>
      <c r="E69" s="200"/>
      <c r="F69" s="200"/>
      <c r="G69" s="200"/>
      <c r="H69" s="200"/>
      <c r="I69" s="201"/>
      <c r="J69" s="202">
        <f>J108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8"/>
      <c r="C70" s="127"/>
      <c r="D70" s="199" t="s">
        <v>2808</v>
      </c>
      <c r="E70" s="200"/>
      <c r="F70" s="200"/>
      <c r="G70" s="200"/>
      <c r="H70" s="200"/>
      <c r="I70" s="201"/>
      <c r="J70" s="202">
        <f>J112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8"/>
      <c r="C71" s="127"/>
      <c r="D71" s="199" t="s">
        <v>2809</v>
      </c>
      <c r="E71" s="200"/>
      <c r="F71" s="200"/>
      <c r="G71" s="200"/>
      <c r="H71" s="200"/>
      <c r="I71" s="201"/>
      <c r="J71" s="202">
        <f>J115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2810</v>
      </c>
      <c r="E72" s="200"/>
      <c r="F72" s="200"/>
      <c r="G72" s="200"/>
      <c r="H72" s="200"/>
      <c r="I72" s="201"/>
      <c r="J72" s="202">
        <f>J119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2811</v>
      </c>
      <c r="E73" s="200"/>
      <c r="F73" s="200"/>
      <c r="G73" s="200"/>
      <c r="H73" s="200"/>
      <c r="I73" s="201"/>
      <c r="J73" s="202">
        <f>J122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8"/>
      <c r="C74" s="127"/>
      <c r="D74" s="199" t="s">
        <v>2812</v>
      </c>
      <c r="E74" s="200"/>
      <c r="F74" s="200"/>
      <c r="G74" s="200"/>
      <c r="H74" s="200"/>
      <c r="I74" s="201"/>
      <c r="J74" s="202">
        <f>J132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8"/>
      <c r="C75" s="127"/>
      <c r="D75" s="199" t="s">
        <v>2813</v>
      </c>
      <c r="E75" s="200"/>
      <c r="F75" s="200"/>
      <c r="G75" s="200"/>
      <c r="H75" s="200"/>
      <c r="I75" s="201"/>
      <c r="J75" s="202">
        <f>J148</f>
        <v>0</v>
      </c>
      <c r="K75" s="127"/>
      <c r="L75" s="20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8"/>
      <c r="C76" s="127"/>
      <c r="D76" s="199" t="s">
        <v>2814</v>
      </c>
      <c r="E76" s="200"/>
      <c r="F76" s="200"/>
      <c r="G76" s="200"/>
      <c r="H76" s="200"/>
      <c r="I76" s="201"/>
      <c r="J76" s="202">
        <f>J210</f>
        <v>0</v>
      </c>
      <c r="K76" s="127"/>
      <c r="L76" s="20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8"/>
      <c r="C77" s="127"/>
      <c r="D77" s="199" t="s">
        <v>2815</v>
      </c>
      <c r="E77" s="200"/>
      <c r="F77" s="200"/>
      <c r="G77" s="200"/>
      <c r="H77" s="200"/>
      <c r="I77" s="201"/>
      <c r="J77" s="202">
        <f>J316</f>
        <v>0</v>
      </c>
      <c r="K77" s="127"/>
      <c r="L77" s="20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8"/>
      <c r="C78" s="127"/>
      <c r="D78" s="199" t="s">
        <v>2816</v>
      </c>
      <c r="E78" s="200"/>
      <c r="F78" s="200"/>
      <c r="G78" s="200"/>
      <c r="H78" s="200"/>
      <c r="I78" s="201"/>
      <c r="J78" s="202">
        <f>J324</f>
        <v>0</v>
      </c>
      <c r="K78" s="127"/>
      <c r="L78" s="20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8"/>
      <c r="C79" s="127"/>
      <c r="D79" s="199" t="s">
        <v>2817</v>
      </c>
      <c r="E79" s="200"/>
      <c r="F79" s="200"/>
      <c r="G79" s="200"/>
      <c r="H79" s="200"/>
      <c r="I79" s="201"/>
      <c r="J79" s="202">
        <f>J384</f>
        <v>0</v>
      </c>
      <c r="K79" s="127"/>
      <c r="L79" s="20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8"/>
      <c r="C80" s="127"/>
      <c r="D80" s="199" t="s">
        <v>2818</v>
      </c>
      <c r="E80" s="200"/>
      <c r="F80" s="200"/>
      <c r="G80" s="200"/>
      <c r="H80" s="200"/>
      <c r="I80" s="201"/>
      <c r="J80" s="202">
        <f>J388</f>
        <v>0</v>
      </c>
      <c r="K80" s="127"/>
      <c r="L80" s="20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8"/>
      <c r="C81" s="127"/>
      <c r="D81" s="199" t="s">
        <v>2819</v>
      </c>
      <c r="E81" s="200"/>
      <c r="F81" s="200"/>
      <c r="G81" s="200"/>
      <c r="H81" s="200"/>
      <c r="I81" s="201"/>
      <c r="J81" s="202">
        <f>J391</f>
        <v>0</v>
      </c>
      <c r="K81" s="127"/>
      <c r="L81" s="20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8"/>
      <c r="C82" s="127"/>
      <c r="D82" s="199" t="s">
        <v>2820</v>
      </c>
      <c r="E82" s="200"/>
      <c r="F82" s="200"/>
      <c r="G82" s="200"/>
      <c r="H82" s="200"/>
      <c r="I82" s="201"/>
      <c r="J82" s="202">
        <f>J394</f>
        <v>0</v>
      </c>
      <c r="K82" s="127"/>
      <c r="L82" s="20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40"/>
      <c r="B83" s="41"/>
      <c r="C83" s="42"/>
      <c r="D83" s="42"/>
      <c r="E83" s="42"/>
      <c r="F83" s="42"/>
      <c r="G83" s="42"/>
      <c r="H83" s="42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180"/>
      <c r="J84" s="62"/>
      <c r="K84" s="6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8" spans="1:31" s="2" customFormat="1" ht="6.95" customHeight="1">
      <c r="A88" s="40"/>
      <c r="B88" s="63"/>
      <c r="C88" s="64"/>
      <c r="D88" s="64"/>
      <c r="E88" s="64"/>
      <c r="F88" s="64"/>
      <c r="G88" s="64"/>
      <c r="H88" s="64"/>
      <c r="I88" s="183"/>
      <c r="J88" s="64"/>
      <c r="K88" s="64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4.95" customHeight="1">
      <c r="A89" s="40"/>
      <c r="B89" s="41"/>
      <c r="C89" s="25" t="s">
        <v>307</v>
      </c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16</v>
      </c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184" t="str">
        <f>E7</f>
        <v>Rekonstrukce BD 244</v>
      </c>
      <c r="F92" s="34"/>
      <c r="G92" s="34"/>
      <c r="H92" s="34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2:12" s="1" customFormat="1" ht="12" customHeight="1">
      <c r="B93" s="23"/>
      <c r="C93" s="34" t="s">
        <v>143</v>
      </c>
      <c r="D93" s="24"/>
      <c r="E93" s="24"/>
      <c r="F93" s="24"/>
      <c r="G93" s="24"/>
      <c r="H93" s="24"/>
      <c r="I93" s="141"/>
      <c r="J93" s="24"/>
      <c r="K93" s="24"/>
      <c r="L93" s="22"/>
    </row>
    <row r="94" spans="2:12" s="1" customFormat="1" ht="16.5" customHeight="1">
      <c r="B94" s="23"/>
      <c r="C94" s="24"/>
      <c r="D94" s="24"/>
      <c r="E94" s="184" t="s">
        <v>146</v>
      </c>
      <c r="F94" s="24"/>
      <c r="G94" s="24"/>
      <c r="H94" s="24"/>
      <c r="I94" s="141"/>
      <c r="J94" s="24"/>
      <c r="K94" s="24"/>
      <c r="L94" s="22"/>
    </row>
    <row r="95" spans="2:12" s="1" customFormat="1" ht="12" customHeight="1">
      <c r="B95" s="23"/>
      <c r="C95" s="34" t="s">
        <v>149</v>
      </c>
      <c r="D95" s="24"/>
      <c r="E95" s="24"/>
      <c r="F95" s="24"/>
      <c r="G95" s="24"/>
      <c r="H95" s="24"/>
      <c r="I95" s="141"/>
      <c r="J95" s="24"/>
      <c r="K95" s="24"/>
      <c r="L95" s="22"/>
    </row>
    <row r="96" spans="1:31" s="2" customFormat="1" ht="16.5" customHeight="1">
      <c r="A96" s="40"/>
      <c r="B96" s="41"/>
      <c r="C96" s="42"/>
      <c r="D96" s="42"/>
      <c r="E96" s="312" t="s">
        <v>2803</v>
      </c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2804</v>
      </c>
      <c r="D97" s="42"/>
      <c r="E97" s="42"/>
      <c r="F97" s="42"/>
      <c r="G97" s="42"/>
      <c r="H97" s="42"/>
      <c r="I97" s="150"/>
      <c r="J97" s="42"/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71" t="str">
        <f>E13</f>
        <v>D.1.4.1 - Zdravotně technické instalace</v>
      </c>
      <c r="F98" s="42"/>
      <c r="G98" s="42"/>
      <c r="H98" s="42"/>
      <c r="I98" s="150"/>
      <c r="J98" s="42"/>
      <c r="K98" s="42"/>
      <c r="L98" s="15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150"/>
      <c r="J99" s="42"/>
      <c r="K99" s="42"/>
      <c r="L99" s="151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21</v>
      </c>
      <c r="D100" s="42"/>
      <c r="E100" s="42"/>
      <c r="F100" s="29" t="str">
        <f>F16</f>
        <v>Heřmanův Městec</v>
      </c>
      <c r="G100" s="42"/>
      <c r="H100" s="42"/>
      <c r="I100" s="153" t="s">
        <v>23</v>
      </c>
      <c r="J100" s="74" t="str">
        <f>IF(J16="","",J16)</f>
        <v>17. 4. 2020</v>
      </c>
      <c r="K100" s="42"/>
      <c r="L100" s="151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150"/>
      <c r="J101" s="42"/>
      <c r="K101" s="42"/>
      <c r="L101" s="151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5.15" customHeight="1">
      <c r="A102" s="40"/>
      <c r="B102" s="41"/>
      <c r="C102" s="34" t="s">
        <v>25</v>
      </c>
      <c r="D102" s="42"/>
      <c r="E102" s="42"/>
      <c r="F102" s="29" t="str">
        <f>E19</f>
        <v xml:space="preserve"> </v>
      </c>
      <c r="G102" s="42"/>
      <c r="H102" s="42"/>
      <c r="I102" s="153" t="s">
        <v>31</v>
      </c>
      <c r="J102" s="38" t="str">
        <f>E25</f>
        <v xml:space="preserve"> </v>
      </c>
      <c r="K102" s="42"/>
      <c r="L102" s="151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5.15" customHeight="1">
      <c r="A103" s="40"/>
      <c r="B103" s="41"/>
      <c r="C103" s="34" t="s">
        <v>29</v>
      </c>
      <c r="D103" s="42"/>
      <c r="E103" s="42"/>
      <c r="F103" s="29" t="str">
        <f>IF(E22="","",E22)</f>
        <v>Vyplň údaj</v>
      </c>
      <c r="G103" s="42"/>
      <c r="H103" s="42"/>
      <c r="I103" s="153" t="s">
        <v>33</v>
      </c>
      <c r="J103" s="38" t="str">
        <f>E28</f>
        <v xml:space="preserve"> </v>
      </c>
      <c r="K103" s="42"/>
      <c r="L103" s="151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0.3" customHeight="1">
      <c r="A104" s="40"/>
      <c r="B104" s="41"/>
      <c r="C104" s="42"/>
      <c r="D104" s="42"/>
      <c r="E104" s="42"/>
      <c r="F104" s="42"/>
      <c r="G104" s="42"/>
      <c r="H104" s="42"/>
      <c r="I104" s="150"/>
      <c r="J104" s="42"/>
      <c r="K104" s="42"/>
      <c r="L104" s="151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11" customFormat="1" ht="29.25" customHeight="1">
      <c r="A105" s="205"/>
      <c r="B105" s="206"/>
      <c r="C105" s="207" t="s">
        <v>308</v>
      </c>
      <c r="D105" s="208" t="s">
        <v>55</v>
      </c>
      <c r="E105" s="208" t="s">
        <v>51</v>
      </c>
      <c r="F105" s="208" t="s">
        <v>52</v>
      </c>
      <c r="G105" s="208" t="s">
        <v>309</v>
      </c>
      <c r="H105" s="208" t="s">
        <v>310</v>
      </c>
      <c r="I105" s="209" t="s">
        <v>311</v>
      </c>
      <c r="J105" s="208" t="s">
        <v>256</v>
      </c>
      <c r="K105" s="210" t="s">
        <v>312</v>
      </c>
      <c r="L105" s="211"/>
      <c r="M105" s="94" t="s">
        <v>19</v>
      </c>
      <c r="N105" s="95" t="s">
        <v>40</v>
      </c>
      <c r="O105" s="95" t="s">
        <v>313</v>
      </c>
      <c r="P105" s="95" t="s">
        <v>314</v>
      </c>
      <c r="Q105" s="95" t="s">
        <v>315</v>
      </c>
      <c r="R105" s="95" t="s">
        <v>316</v>
      </c>
      <c r="S105" s="95" t="s">
        <v>317</v>
      </c>
      <c r="T105" s="96" t="s">
        <v>318</v>
      </c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</row>
    <row r="106" spans="1:63" s="2" customFormat="1" ht="22.8" customHeight="1">
      <c r="A106" s="40"/>
      <c r="B106" s="41"/>
      <c r="C106" s="101" t="s">
        <v>319</v>
      </c>
      <c r="D106" s="42"/>
      <c r="E106" s="42"/>
      <c r="F106" s="42"/>
      <c r="G106" s="42"/>
      <c r="H106" s="42"/>
      <c r="I106" s="150"/>
      <c r="J106" s="212">
        <f>BK106</f>
        <v>0</v>
      </c>
      <c r="K106" s="42"/>
      <c r="L106" s="46"/>
      <c r="M106" s="97"/>
      <c r="N106" s="213"/>
      <c r="O106" s="98"/>
      <c r="P106" s="214">
        <f>P107</f>
        <v>0</v>
      </c>
      <c r="Q106" s="98"/>
      <c r="R106" s="214">
        <f>R107</f>
        <v>155.76538</v>
      </c>
      <c r="S106" s="98"/>
      <c r="T106" s="215">
        <f>T107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69</v>
      </c>
      <c r="AU106" s="19" t="s">
        <v>261</v>
      </c>
      <c r="BK106" s="216">
        <f>BK107</f>
        <v>0</v>
      </c>
    </row>
    <row r="107" spans="1:63" s="12" customFormat="1" ht="25.9" customHeight="1">
      <c r="A107" s="12"/>
      <c r="B107" s="217"/>
      <c r="C107" s="218"/>
      <c r="D107" s="219" t="s">
        <v>69</v>
      </c>
      <c r="E107" s="220" t="s">
        <v>134</v>
      </c>
      <c r="F107" s="220" t="s">
        <v>92</v>
      </c>
      <c r="G107" s="218"/>
      <c r="H107" s="218"/>
      <c r="I107" s="221"/>
      <c r="J107" s="222">
        <f>BK107</f>
        <v>0</v>
      </c>
      <c r="K107" s="218"/>
      <c r="L107" s="223"/>
      <c r="M107" s="224"/>
      <c r="N107" s="225"/>
      <c r="O107" s="225"/>
      <c r="P107" s="226">
        <f>P108+P112+P115+P119+P122+P132+P148+P210+P316+P324+P384+P388+P391+P394</f>
        <v>0</v>
      </c>
      <c r="Q107" s="225"/>
      <c r="R107" s="226">
        <f>R108+R112+R115+R119+R122+R132+R148+R210+R316+R324+R384+R388+R391+R394</f>
        <v>155.76538</v>
      </c>
      <c r="S107" s="225"/>
      <c r="T107" s="227">
        <f>T108+T112+T115+T119+T122+T132+T148+T210+T316+T324+T384+T388+T391+T394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28" t="s">
        <v>83</v>
      </c>
      <c r="AT107" s="229" t="s">
        <v>69</v>
      </c>
      <c r="AU107" s="229" t="s">
        <v>70</v>
      </c>
      <c r="AY107" s="228" t="s">
        <v>322</v>
      </c>
      <c r="BK107" s="230">
        <f>BK108+BK112+BK115+BK119+BK122+BK132+BK148+BK210+BK316+BK324+BK384+BK388+BK391+BK394</f>
        <v>0</v>
      </c>
    </row>
    <row r="108" spans="1:63" s="12" customFormat="1" ht="22.8" customHeight="1">
      <c r="A108" s="12"/>
      <c r="B108" s="217"/>
      <c r="C108" s="218"/>
      <c r="D108" s="219" t="s">
        <v>69</v>
      </c>
      <c r="E108" s="231" t="s">
        <v>398</v>
      </c>
      <c r="F108" s="231" t="s">
        <v>2821</v>
      </c>
      <c r="G108" s="218"/>
      <c r="H108" s="218"/>
      <c r="I108" s="221"/>
      <c r="J108" s="232">
        <f>BK108</f>
        <v>0</v>
      </c>
      <c r="K108" s="218"/>
      <c r="L108" s="223"/>
      <c r="M108" s="224"/>
      <c r="N108" s="225"/>
      <c r="O108" s="225"/>
      <c r="P108" s="226">
        <f>SUM(P109:P111)</f>
        <v>0</v>
      </c>
      <c r="Q108" s="225"/>
      <c r="R108" s="226">
        <f>SUM(R109:R111)</f>
        <v>0</v>
      </c>
      <c r="S108" s="225"/>
      <c r="T108" s="227">
        <f>SUM(T109:T111)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8" t="s">
        <v>83</v>
      </c>
      <c r="AT108" s="229" t="s">
        <v>69</v>
      </c>
      <c r="AU108" s="229" t="s">
        <v>77</v>
      </c>
      <c r="AY108" s="228" t="s">
        <v>322</v>
      </c>
      <c r="BK108" s="230">
        <f>SUM(BK109:BK111)</f>
        <v>0</v>
      </c>
    </row>
    <row r="109" spans="1:65" s="2" customFormat="1" ht="16.5" customHeight="1">
      <c r="A109" s="40"/>
      <c r="B109" s="41"/>
      <c r="C109" s="233" t="s">
        <v>77</v>
      </c>
      <c r="D109" s="233" t="s">
        <v>324</v>
      </c>
      <c r="E109" s="234" t="s">
        <v>2822</v>
      </c>
      <c r="F109" s="235" t="s">
        <v>2823</v>
      </c>
      <c r="G109" s="236" t="s">
        <v>131</v>
      </c>
      <c r="H109" s="237">
        <v>132</v>
      </c>
      <c r="I109" s="238"/>
      <c r="J109" s="239">
        <f>ROUND(I109*H109,2)</f>
        <v>0</v>
      </c>
      <c r="K109" s="235" t="s">
        <v>2824</v>
      </c>
      <c r="L109" s="46"/>
      <c r="M109" s="240" t="s">
        <v>19</v>
      </c>
      <c r="N109" s="241" t="s">
        <v>42</v>
      </c>
      <c r="O109" s="86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4" t="s">
        <v>418</v>
      </c>
      <c r="AT109" s="244" t="s">
        <v>324</v>
      </c>
      <c r="AU109" s="244" t="s">
        <v>83</v>
      </c>
      <c r="AY109" s="19" t="s">
        <v>322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19" t="s">
        <v>83</v>
      </c>
      <c r="BK109" s="245">
        <f>ROUND(I109*H109,2)</f>
        <v>0</v>
      </c>
      <c r="BL109" s="19" t="s">
        <v>418</v>
      </c>
      <c r="BM109" s="244" t="s">
        <v>2825</v>
      </c>
    </row>
    <row r="110" spans="1:47" s="2" customFormat="1" ht="12">
      <c r="A110" s="40"/>
      <c r="B110" s="41"/>
      <c r="C110" s="42"/>
      <c r="D110" s="246" t="s">
        <v>330</v>
      </c>
      <c r="E110" s="42"/>
      <c r="F110" s="247" t="s">
        <v>2823</v>
      </c>
      <c r="G110" s="42"/>
      <c r="H110" s="42"/>
      <c r="I110" s="150"/>
      <c r="J110" s="42"/>
      <c r="K110" s="42"/>
      <c r="L110" s="46"/>
      <c r="M110" s="248"/>
      <c r="N110" s="249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330</v>
      </c>
      <c r="AU110" s="19" t="s">
        <v>83</v>
      </c>
    </row>
    <row r="111" spans="1:47" s="2" customFormat="1" ht="12">
      <c r="A111" s="40"/>
      <c r="B111" s="41"/>
      <c r="C111" s="42"/>
      <c r="D111" s="246" t="s">
        <v>387</v>
      </c>
      <c r="E111" s="42"/>
      <c r="F111" s="282" t="s">
        <v>2826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387</v>
      </c>
      <c r="AU111" s="19" t="s">
        <v>83</v>
      </c>
    </row>
    <row r="112" spans="1:63" s="12" customFormat="1" ht="22.8" customHeight="1">
      <c r="A112" s="12"/>
      <c r="B112" s="217"/>
      <c r="C112" s="218"/>
      <c r="D112" s="219" t="s">
        <v>69</v>
      </c>
      <c r="E112" s="231" t="s">
        <v>418</v>
      </c>
      <c r="F112" s="231" t="s">
        <v>2827</v>
      </c>
      <c r="G112" s="218"/>
      <c r="H112" s="218"/>
      <c r="I112" s="221"/>
      <c r="J112" s="232">
        <f>BK112</f>
        <v>0</v>
      </c>
      <c r="K112" s="218"/>
      <c r="L112" s="223"/>
      <c r="M112" s="224"/>
      <c r="N112" s="225"/>
      <c r="O112" s="225"/>
      <c r="P112" s="226">
        <f>SUM(P113:P114)</f>
        <v>0</v>
      </c>
      <c r="Q112" s="225"/>
      <c r="R112" s="226">
        <f>SUM(R113:R114)</f>
        <v>0</v>
      </c>
      <c r="S112" s="225"/>
      <c r="T112" s="227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8" t="s">
        <v>83</v>
      </c>
      <c r="AT112" s="229" t="s">
        <v>69</v>
      </c>
      <c r="AU112" s="229" t="s">
        <v>77</v>
      </c>
      <c r="AY112" s="228" t="s">
        <v>322</v>
      </c>
      <c r="BK112" s="230">
        <f>SUM(BK113:BK114)</f>
        <v>0</v>
      </c>
    </row>
    <row r="113" spans="1:65" s="2" customFormat="1" ht="16.5" customHeight="1">
      <c r="A113" s="40"/>
      <c r="B113" s="41"/>
      <c r="C113" s="233" t="s">
        <v>83</v>
      </c>
      <c r="D113" s="233" t="s">
        <v>324</v>
      </c>
      <c r="E113" s="234" t="s">
        <v>2828</v>
      </c>
      <c r="F113" s="235" t="s">
        <v>2829</v>
      </c>
      <c r="G113" s="236" t="s">
        <v>131</v>
      </c>
      <c r="H113" s="237">
        <v>132</v>
      </c>
      <c r="I113" s="238"/>
      <c r="J113" s="239">
        <f>ROUND(I113*H113,2)</f>
        <v>0</v>
      </c>
      <c r="K113" s="235" t="s">
        <v>2824</v>
      </c>
      <c r="L113" s="46"/>
      <c r="M113" s="240" t="s">
        <v>19</v>
      </c>
      <c r="N113" s="241" t="s">
        <v>42</v>
      </c>
      <c r="O113" s="86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4" t="s">
        <v>418</v>
      </c>
      <c r="AT113" s="244" t="s">
        <v>324</v>
      </c>
      <c r="AU113" s="244" t="s">
        <v>83</v>
      </c>
      <c r="AY113" s="19" t="s">
        <v>322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19" t="s">
        <v>83</v>
      </c>
      <c r="BK113" s="245">
        <f>ROUND(I113*H113,2)</f>
        <v>0</v>
      </c>
      <c r="BL113" s="19" t="s">
        <v>418</v>
      </c>
      <c r="BM113" s="244" t="s">
        <v>2830</v>
      </c>
    </row>
    <row r="114" spans="1:47" s="2" customFormat="1" ht="12">
      <c r="A114" s="40"/>
      <c r="B114" s="41"/>
      <c r="C114" s="42"/>
      <c r="D114" s="246" t="s">
        <v>330</v>
      </c>
      <c r="E114" s="42"/>
      <c r="F114" s="247" t="s">
        <v>2829</v>
      </c>
      <c r="G114" s="42"/>
      <c r="H114" s="42"/>
      <c r="I114" s="150"/>
      <c r="J114" s="42"/>
      <c r="K114" s="42"/>
      <c r="L114" s="46"/>
      <c r="M114" s="248"/>
      <c r="N114" s="249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330</v>
      </c>
      <c r="AU114" s="19" t="s">
        <v>83</v>
      </c>
    </row>
    <row r="115" spans="1:63" s="12" customFormat="1" ht="22.8" customHeight="1">
      <c r="A115" s="12"/>
      <c r="B115" s="217"/>
      <c r="C115" s="218"/>
      <c r="D115" s="219" t="s">
        <v>69</v>
      </c>
      <c r="E115" s="231" t="s">
        <v>425</v>
      </c>
      <c r="F115" s="231" t="s">
        <v>2831</v>
      </c>
      <c r="G115" s="218"/>
      <c r="H115" s="218"/>
      <c r="I115" s="221"/>
      <c r="J115" s="232">
        <f>BK115</f>
        <v>0</v>
      </c>
      <c r="K115" s="218"/>
      <c r="L115" s="223"/>
      <c r="M115" s="224"/>
      <c r="N115" s="225"/>
      <c r="O115" s="225"/>
      <c r="P115" s="226">
        <f>SUM(P116:P118)</f>
        <v>0</v>
      </c>
      <c r="Q115" s="225"/>
      <c r="R115" s="226">
        <f>SUM(R116:R118)</f>
        <v>146.95999999999998</v>
      </c>
      <c r="S115" s="225"/>
      <c r="T115" s="227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8" t="s">
        <v>83</v>
      </c>
      <c r="AT115" s="229" t="s">
        <v>69</v>
      </c>
      <c r="AU115" s="229" t="s">
        <v>77</v>
      </c>
      <c r="AY115" s="228" t="s">
        <v>322</v>
      </c>
      <c r="BK115" s="230">
        <f>SUM(BK116:BK118)</f>
        <v>0</v>
      </c>
    </row>
    <row r="116" spans="1:65" s="2" customFormat="1" ht="16.5" customHeight="1">
      <c r="A116" s="40"/>
      <c r="B116" s="41"/>
      <c r="C116" s="233" t="s">
        <v>93</v>
      </c>
      <c r="D116" s="233" t="s">
        <v>324</v>
      </c>
      <c r="E116" s="234" t="s">
        <v>2832</v>
      </c>
      <c r="F116" s="235" t="s">
        <v>2833</v>
      </c>
      <c r="G116" s="236" t="s">
        <v>131</v>
      </c>
      <c r="H116" s="237">
        <v>88</v>
      </c>
      <c r="I116" s="238"/>
      <c r="J116" s="239">
        <f>ROUND(I116*H116,2)</f>
        <v>0</v>
      </c>
      <c r="K116" s="235" t="s">
        <v>2824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1.67</v>
      </c>
      <c r="R116" s="242">
        <f>Q116*H116</f>
        <v>146.95999999999998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418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418</v>
      </c>
      <c r="BM116" s="244" t="s">
        <v>2834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2833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47" s="2" customFormat="1" ht="12">
      <c r="A118" s="40"/>
      <c r="B118" s="41"/>
      <c r="C118" s="42"/>
      <c r="D118" s="246" t="s">
        <v>387</v>
      </c>
      <c r="E118" s="42"/>
      <c r="F118" s="282" t="s">
        <v>2835</v>
      </c>
      <c r="G118" s="42"/>
      <c r="H118" s="42"/>
      <c r="I118" s="150"/>
      <c r="J118" s="42"/>
      <c r="K118" s="42"/>
      <c r="L118" s="46"/>
      <c r="M118" s="248"/>
      <c r="N118" s="24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387</v>
      </c>
      <c r="AU118" s="19" t="s">
        <v>83</v>
      </c>
    </row>
    <row r="119" spans="1:63" s="12" customFormat="1" ht="22.8" customHeight="1">
      <c r="A119" s="12"/>
      <c r="B119" s="217"/>
      <c r="C119" s="218"/>
      <c r="D119" s="219" t="s">
        <v>69</v>
      </c>
      <c r="E119" s="231" t="s">
        <v>455</v>
      </c>
      <c r="F119" s="231" t="s">
        <v>2836</v>
      </c>
      <c r="G119" s="218"/>
      <c r="H119" s="218"/>
      <c r="I119" s="221"/>
      <c r="J119" s="232">
        <f>BK119</f>
        <v>0</v>
      </c>
      <c r="K119" s="218"/>
      <c r="L119" s="223"/>
      <c r="M119" s="224"/>
      <c r="N119" s="225"/>
      <c r="O119" s="225"/>
      <c r="P119" s="226">
        <f>SUM(P120:P121)</f>
        <v>0</v>
      </c>
      <c r="Q119" s="225"/>
      <c r="R119" s="226">
        <f>SUM(R120:R121)</f>
        <v>0</v>
      </c>
      <c r="S119" s="225"/>
      <c r="T119" s="227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8" t="s">
        <v>83</v>
      </c>
      <c r="AT119" s="229" t="s">
        <v>69</v>
      </c>
      <c r="AU119" s="229" t="s">
        <v>77</v>
      </c>
      <c r="AY119" s="228" t="s">
        <v>322</v>
      </c>
      <c r="BK119" s="230">
        <f>SUM(BK120:BK121)</f>
        <v>0</v>
      </c>
    </row>
    <row r="120" spans="1:65" s="2" customFormat="1" ht="16.5" customHeight="1">
      <c r="A120" s="40"/>
      <c r="B120" s="41"/>
      <c r="C120" s="233" t="s">
        <v>328</v>
      </c>
      <c r="D120" s="233" t="s">
        <v>324</v>
      </c>
      <c r="E120" s="234" t="s">
        <v>2837</v>
      </c>
      <c r="F120" s="235" t="s">
        <v>2838</v>
      </c>
      <c r="G120" s="236" t="s">
        <v>131</v>
      </c>
      <c r="H120" s="237">
        <v>132</v>
      </c>
      <c r="I120" s="238"/>
      <c r="J120" s="239">
        <f>ROUND(I120*H120,2)</f>
        <v>0</v>
      </c>
      <c r="K120" s="235" t="s">
        <v>2824</v>
      </c>
      <c r="L120" s="46"/>
      <c r="M120" s="240" t="s">
        <v>19</v>
      </c>
      <c r="N120" s="241" t="s">
        <v>42</v>
      </c>
      <c r="O120" s="86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4" t="s">
        <v>418</v>
      </c>
      <c r="AT120" s="244" t="s">
        <v>324</v>
      </c>
      <c r="AU120" s="244" t="s">
        <v>83</v>
      </c>
      <c r="AY120" s="19" t="s">
        <v>322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19" t="s">
        <v>83</v>
      </c>
      <c r="BK120" s="245">
        <f>ROUND(I120*H120,2)</f>
        <v>0</v>
      </c>
      <c r="BL120" s="19" t="s">
        <v>418</v>
      </c>
      <c r="BM120" s="244" t="s">
        <v>2839</v>
      </c>
    </row>
    <row r="121" spans="1:47" s="2" customFormat="1" ht="12">
      <c r="A121" s="40"/>
      <c r="B121" s="41"/>
      <c r="C121" s="42"/>
      <c r="D121" s="246" t="s">
        <v>330</v>
      </c>
      <c r="E121" s="42"/>
      <c r="F121" s="247" t="s">
        <v>2838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330</v>
      </c>
      <c r="AU121" s="19" t="s">
        <v>83</v>
      </c>
    </row>
    <row r="122" spans="1:63" s="12" customFormat="1" ht="22.8" customHeight="1">
      <c r="A122" s="12"/>
      <c r="B122" s="217"/>
      <c r="C122" s="218"/>
      <c r="D122" s="219" t="s">
        <v>69</v>
      </c>
      <c r="E122" s="231" t="s">
        <v>7</v>
      </c>
      <c r="F122" s="231" t="s">
        <v>2840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SUM(P123:P131)</f>
        <v>0</v>
      </c>
      <c r="Q122" s="225"/>
      <c r="R122" s="226">
        <f>SUM(R123:R131)</f>
        <v>1.7672</v>
      </c>
      <c r="S122" s="225"/>
      <c r="T122" s="227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83</v>
      </c>
      <c r="AT122" s="229" t="s">
        <v>69</v>
      </c>
      <c r="AU122" s="229" t="s">
        <v>77</v>
      </c>
      <c r="AY122" s="228" t="s">
        <v>322</v>
      </c>
      <c r="BK122" s="230">
        <f>SUM(BK123:BK131)</f>
        <v>0</v>
      </c>
    </row>
    <row r="123" spans="1:65" s="2" customFormat="1" ht="16.5" customHeight="1">
      <c r="A123" s="40"/>
      <c r="B123" s="41"/>
      <c r="C123" s="233" t="s">
        <v>352</v>
      </c>
      <c r="D123" s="233" t="s">
        <v>324</v>
      </c>
      <c r="E123" s="234" t="s">
        <v>2841</v>
      </c>
      <c r="F123" s="235" t="s">
        <v>2842</v>
      </c>
      <c r="G123" s="236" t="s">
        <v>135</v>
      </c>
      <c r="H123" s="237">
        <v>120</v>
      </c>
      <c r="I123" s="238"/>
      <c r="J123" s="239">
        <f>ROUND(I123*H123,2)</f>
        <v>0</v>
      </c>
      <c r="K123" s="235" t="s">
        <v>2824</v>
      </c>
      <c r="L123" s="46"/>
      <c r="M123" s="240" t="s">
        <v>19</v>
      </c>
      <c r="N123" s="241" t="s">
        <v>42</v>
      </c>
      <c r="O123" s="86"/>
      <c r="P123" s="242">
        <f>O123*H123</f>
        <v>0</v>
      </c>
      <c r="Q123" s="242">
        <v>0.01447</v>
      </c>
      <c r="R123" s="242">
        <f>Q123*H123</f>
        <v>1.7364</v>
      </c>
      <c r="S123" s="242">
        <v>0</v>
      </c>
      <c r="T123" s="24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4" t="s">
        <v>418</v>
      </c>
      <c r="AT123" s="244" t="s">
        <v>324</v>
      </c>
      <c r="AU123" s="244" t="s">
        <v>83</v>
      </c>
      <c r="AY123" s="19" t="s">
        <v>322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9" t="s">
        <v>83</v>
      </c>
      <c r="BK123" s="245">
        <f>ROUND(I123*H123,2)</f>
        <v>0</v>
      </c>
      <c r="BL123" s="19" t="s">
        <v>418</v>
      </c>
      <c r="BM123" s="244" t="s">
        <v>2843</v>
      </c>
    </row>
    <row r="124" spans="1:47" s="2" customFormat="1" ht="12">
      <c r="A124" s="40"/>
      <c r="B124" s="41"/>
      <c r="C124" s="42"/>
      <c r="D124" s="246" t="s">
        <v>330</v>
      </c>
      <c r="E124" s="42"/>
      <c r="F124" s="247" t="s">
        <v>2842</v>
      </c>
      <c r="G124" s="42"/>
      <c r="H124" s="42"/>
      <c r="I124" s="150"/>
      <c r="J124" s="42"/>
      <c r="K124" s="42"/>
      <c r="L124" s="46"/>
      <c r="M124" s="248"/>
      <c r="N124" s="24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330</v>
      </c>
      <c r="AU124" s="19" t="s">
        <v>83</v>
      </c>
    </row>
    <row r="125" spans="1:65" s="2" customFormat="1" ht="16.5" customHeight="1">
      <c r="A125" s="40"/>
      <c r="B125" s="41"/>
      <c r="C125" s="233" t="s">
        <v>275</v>
      </c>
      <c r="D125" s="233" t="s">
        <v>324</v>
      </c>
      <c r="E125" s="234" t="s">
        <v>2844</v>
      </c>
      <c r="F125" s="235" t="s">
        <v>2845</v>
      </c>
      <c r="G125" s="236" t="s">
        <v>128</v>
      </c>
      <c r="H125" s="237">
        <v>120</v>
      </c>
      <c r="I125" s="238"/>
      <c r="J125" s="239">
        <f>ROUND(I125*H125,2)</f>
        <v>0</v>
      </c>
      <c r="K125" s="235" t="s">
        <v>2824</v>
      </c>
      <c r="L125" s="46"/>
      <c r="M125" s="240" t="s">
        <v>19</v>
      </c>
      <c r="N125" s="241" t="s">
        <v>42</v>
      </c>
      <c r="O125" s="86"/>
      <c r="P125" s="242">
        <f>O125*H125</f>
        <v>0</v>
      </c>
      <c r="Q125" s="242">
        <v>0.00018</v>
      </c>
      <c r="R125" s="242">
        <f>Q125*H125</f>
        <v>0.0216</v>
      </c>
      <c r="S125" s="242">
        <v>0</v>
      </c>
      <c r="T125" s="24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4" t="s">
        <v>418</v>
      </c>
      <c r="AT125" s="244" t="s">
        <v>324</v>
      </c>
      <c r="AU125" s="244" t="s">
        <v>83</v>
      </c>
      <c r="AY125" s="19" t="s">
        <v>322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9" t="s">
        <v>83</v>
      </c>
      <c r="BK125" s="245">
        <f>ROUND(I125*H125,2)</f>
        <v>0</v>
      </c>
      <c r="BL125" s="19" t="s">
        <v>418</v>
      </c>
      <c r="BM125" s="244" t="s">
        <v>2846</v>
      </c>
    </row>
    <row r="126" spans="1:47" s="2" customFormat="1" ht="12">
      <c r="A126" s="40"/>
      <c r="B126" s="41"/>
      <c r="C126" s="42"/>
      <c r="D126" s="246" t="s">
        <v>330</v>
      </c>
      <c r="E126" s="42"/>
      <c r="F126" s="247" t="s">
        <v>2845</v>
      </c>
      <c r="G126" s="42"/>
      <c r="H126" s="42"/>
      <c r="I126" s="150"/>
      <c r="J126" s="42"/>
      <c r="K126" s="42"/>
      <c r="L126" s="46"/>
      <c r="M126" s="248"/>
      <c r="N126" s="24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330</v>
      </c>
      <c r="AU126" s="19" t="s">
        <v>83</v>
      </c>
    </row>
    <row r="127" spans="1:65" s="2" customFormat="1" ht="16.5" customHeight="1">
      <c r="A127" s="40"/>
      <c r="B127" s="41"/>
      <c r="C127" s="233" t="s">
        <v>182</v>
      </c>
      <c r="D127" s="233" t="s">
        <v>324</v>
      </c>
      <c r="E127" s="234" t="s">
        <v>2847</v>
      </c>
      <c r="F127" s="235" t="s">
        <v>2848</v>
      </c>
      <c r="G127" s="236" t="s">
        <v>128</v>
      </c>
      <c r="H127" s="237">
        <v>230</v>
      </c>
      <c r="I127" s="238"/>
      <c r="J127" s="239">
        <f>ROUND(I127*H127,2)</f>
        <v>0</v>
      </c>
      <c r="K127" s="235" t="s">
        <v>2824</v>
      </c>
      <c r="L127" s="46"/>
      <c r="M127" s="240" t="s">
        <v>19</v>
      </c>
      <c r="N127" s="241" t="s">
        <v>42</v>
      </c>
      <c r="O127" s="86"/>
      <c r="P127" s="242">
        <f>O127*H127</f>
        <v>0</v>
      </c>
      <c r="Q127" s="242">
        <v>4E-05</v>
      </c>
      <c r="R127" s="242">
        <f>Q127*H127</f>
        <v>0.009200000000000002</v>
      </c>
      <c r="S127" s="242">
        <v>0</v>
      </c>
      <c r="T127" s="24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4" t="s">
        <v>418</v>
      </c>
      <c r="AT127" s="244" t="s">
        <v>324</v>
      </c>
      <c r="AU127" s="244" t="s">
        <v>83</v>
      </c>
      <c r="AY127" s="19" t="s">
        <v>322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9" t="s">
        <v>83</v>
      </c>
      <c r="BK127" s="245">
        <f>ROUND(I127*H127,2)</f>
        <v>0</v>
      </c>
      <c r="BL127" s="19" t="s">
        <v>418</v>
      </c>
      <c r="BM127" s="244" t="s">
        <v>2849</v>
      </c>
    </row>
    <row r="128" spans="1:47" s="2" customFormat="1" ht="12">
      <c r="A128" s="40"/>
      <c r="B128" s="41"/>
      <c r="C128" s="42"/>
      <c r="D128" s="246" t="s">
        <v>330</v>
      </c>
      <c r="E128" s="42"/>
      <c r="F128" s="247" t="s">
        <v>2848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330</v>
      </c>
      <c r="AU128" s="19" t="s">
        <v>83</v>
      </c>
    </row>
    <row r="129" spans="1:65" s="2" customFormat="1" ht="16.5" customHeight="1">
      <c r="A129" s="40"/>
      <c r="B129" s="41"/>
      <c r="C129" s="233" t="s">
        <v>365</v>
      </c>
      <c r="D129" s="233" t="s">
        <v>324</v>
      </c>
      <c r="E129" s="234" t="s">
        <v>2850</v>
      </c>
      <c r="F129" s="235" t="s">
        <v>2851</v>
      </c>
      <c r="G129" s="236" t="s">
        <v>128</v>
      </c>
      <c r="H129" s="237">
        <v>88</v>
      </c>
      <c r="I129" s="238"/>
      <c r="J129" s="239">
        <f>ROUND(I129*H129,2)</f>
        <v>0</v>
      </c>
      <c r="K129" s="235" t="s">
        <v>2824</v>
      </c>
      <c r="L129" s="46"/>
      <c r="M129" s="240" t="s">
        <v>19</v>
      </c>
      <c r="N129" s="241" t="s">
        <v>42</v>
      </c>
      <c r="O129" s="86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4" t="s">
        <v>418</v>
      </c>
      <c r="AT129" s="244" t="s">
        <v>324</v>
      </c>
      <c r="AU129" s="244" t="s">
        <v>83</v>
      </c>
      <c r="AY129" s="19" t="s">
        <v>322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9" t="s">
        <v>83</v>
      </c>
      <c r="BK129" s="245">
        <f>ROUND(I129*H129,2)</f>
        <v>0</v>
      </c>
      <c r="BL129" s="19" t="s">
        <v>418</v>
      </c>
      <c r="BM129" s="244" t="s">
        <v>2852</v>
      </c>
    </row>
    <row r="130" spans="1:47" s="2" customFormat="1" ht="12">
      <c r="A130" s="40"/>
      <c r="B130" s="41"/>
      <c r="C130" s="42"/>
      <c r="D130" s="246" t="s">
        <v>330</v>
      </c>
      <c r="E130" s="42"/>
      <c r="F130" s="247" t="s">
        <v>2851</v>
      </c>
      <c r="G130" s="42"/>
      <c r="H130" s="42"/>
      <c r="I130" s="150"/>
      <c r="J130" s="42"/>
      <c r="K130" s="42"/>
      <c r="L130" s="46"/>
      <c r="M130" s="248"/>
      <c r="N130" s="24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330</v>
      </c>
      <c r="AU130" s="19" t="s">
        <v>83</v>
      </c>
    </row>
    <row r="131" spans="1:47" s="2" customFormat="1" ht="12">
      <c r="A131" s="40"/>
      <c r="B131" s="41"/>
      <c r="C131" s="42"/>
      <c r="D131" s="246" t="s">
        <v>387</v>
      </c>
      <c r="E131" s="42"/>
      <c r="F131" s="282" t="s">
        <v>2853</v>
      </c>
      <c r="G131" s="42"/>
      <c r="H131" s="42"/>
      <c r="I131" s="150"/>
      <c r="J131" s="42"/>
      <c r="K131" s="42"/>
      <c r="L131" s="46"/>
      <c r="M131" s="248"/>
      <c r="N131" s="24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387</v>
      </c>
      <c r="AU131" s="19" t="s">
        <v>83</v>
      </c>
    </row>
    <row r="132" spans="1:63" s="12" customFormat="1" ht="22.8" customHeight="1">
      <c r="A132" s="12"/>
      <c r="B132" s="217"/>
      <c r="C132" s="218"/>
      <c r="D132" s="219" t="s">
        <v>69</v>
      </c>
      <c r="E132" s="231" t="s">
        <v>776</v>
      </c>
      <c r="F132" s="231" t="s">
        <v>2854</v>
      </c>
      <c r="G132" s="218"/>
      <c r="H132" s="218"/>
      <c r="I132" s="221"/>
      <c r="J132" s="232">
        <f>BK132</f>
        <v>0</v>
      </c>
      <c r="K132" s="218"/>
      <c r="L132" s="223"/>
      <c r="M132" s="224"/>
      <c r="N132" s="225"/>
      <c r="O132" s="225"/>
      <c r="P132" s="226">
        <f>SUM(P133:P147)</f>
        <v>0</v>
      </c>
      <c r="Q132" s="225"/>
      <c r="R132" s="226">
        <f>SUM(R133:R147)</f>
        <v>2.03968</v>
      </c>
      <c r="S132" s="225"/>
      <c r="T132" s="227">
        <f>SUM(T133:T147)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8" t="s">
        <v>83</v>
      </c>
      <c r="AT132" s="229" t="s">
        <v>69</v>
      </c>
      <c r="AU132" s="229" t="s">
        <v>77</v>
      </c>
      <c r="AY132" s="228" t="s">
        <v>322</v>
      </c>
      <c r="BK132" s="230">
        <f>SUM(BK133:BK147)</f>
        <v>0</v>
      </c>
    </row>
    <row r="133" spans="1:65" s="2" customFormat="1" ht="16.5" customHeight="1">
      <c r="A133" s="40"/>
      <c r="B133" s="41"/>
      <c r="C133" s="233" t="s">
        <v>371</v>
      </c>
      <c r="D133" s="233" t="s">
        <v>324</v>
      </c>
      <c r="E133" s="234" t="s">
        <v>2855</v>
      </c>
      <c r="F133" s="235" t="s">
        <v>2856</v>
      </c>
      <c r="G133" s="236" t="s">
        <v>546</v>
      </c>
      <c r="H133" s="237">
        <v>21</v>
      </c>
      <c r="I133" s="238"/>
      <c r="J133" s="239">
        <f>ROUND(I133*H133,2)</f>
        <v>0</v>
      </c>
      <c r="K133" s="235" t="s">
        <v>2824</v>
      </c>
      <c r="L133" s="46"/>
      <c r="M133" s="240" t="s">
        <v>19</v>
      </c>
      <c r="N133" s="241" t="s">
        <v>42</v>
      </c>
      <c r="O133" s="86"/>
      <c r="P133" s="242">
        <f>O133*H133</f>
        <v>0</v>
      </c>
      <c r="Q133" s="242">
        <v>0.09125</v>
      </c>
      <c r="R133" s="242">
        <f>Q133*H133</f>
        <v>1.91625</v>
      </c>
      <c r="S133" s="242">
        <v>0</v>
      </c>
      <c r="T133" s="24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4" t="s">
        <v>418</v>
      </c>
      <c r="AT133" s="244" t="s">
        <v>324</v>
      </c>
      <c r="AU133" s="244" t="s">
        <v>83</v>
      </c>
      <c r="AY133" s="19" t="s">
        <v>322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9" t="s">
        <v>83</v>
      </c>
      <c r="BK133" s="245">
        <f>ROUND(I133*H133,2)</f>
        <v>0</v>
      </c>
      <c r="BL133" s="19" t="s">
        <v>418</v>
      </c>
      <c r="BM133" s="244" t="s">
        <v>2857</v>
      </c>
    </row>
    <row r="134" spans="1:47" s="2" customFormat="1" ht="12">
      <c r="A134" s="40"/>
      <c r="B134" s="41"/>
      <c r="C134" s="42"/>
      <c r="D134" s="246" t="s">
        <v>330</v>
      </c>
      <c r="E134" s="42"/>
      <c r="F134" s="247" t="s">
        <v>2856</v>
      </c>
      <c r="G134" s="42"/>
      <c r="H134" s="42"/>
      <c r="I134" s="150"/>
      <c r="J134" s="42"/>
      <c r="K134" s="42"/>
      <c r="L134" s="46"/>
      <c r="M134" s="248"/>
      <c r="N134" s="24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330</v>
      </c>
      <c r="AU134" s="19" t="s">
        <v>83</v>
      </c>
    </row>
    <row r="135" spans="1:47" s="2" customFormat="1" ht="12">
      <c r="A135" s="40"/>
      <c r="B135" s="41"/>
      <c r="C135" s="42"/>
      <c r="D135" s="246" t="s">
        <v>387</v>
      </c>
      <c r="E135" s="42"/>
      <c r="F135" s="282" t="s">
        <v>2858</v>
      </c>
      <c r="G135" s="42"/>
      <c r="H135" s="42"/>
      <c r="I135" s="150"/>
      <c r="J135" s="42"/>
      <c r="K135" s="42"/>
      <c r="L135" s="46"/>
      <c r="M135" s="248"/>
      <c r="N135" s="24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387</v>
      </c>
      <c r="AU135" s="19" t="s">
        <v>83</v>
      </c>
    </row>
    <row r="136" spans="1:65" s="2" customFormat="1" ht="16.5" customHeight="1">
      <c r="A136" s="40"/>
      <c r="B136" s="41"/>
      <c r="C136" s="233" t="s">
        <v>377</v>
      </c>
      <c r="D136" s="233" t="s">
        <v>324</v>
      </c>
      <c r="E136" s="234" t="s">
        <v>2859</v>
      </c>
      <c r="F136" s="235" t="s">
        <v>2860</v>
      </c>
      <c r="G136" s="236" t="s">
        <v>546</v>
      </c>
      <c r="H136" s="237">
        <v>1</v>
      </c>
      <c r="I136" s="238"/>
      <c r="J136" s="239">
        <f>ROUND(I136*H136,2)</f>
        <v>0</v>
      </c>
      <c r="K136" s="235" t="s">
        <v>2824</v>
      </c>
      <c r="L136" s="46"/>
      <c r="M136" s="240" t="s">
        <v>19</v>
      </c>
      <c r="N136" s="241" t="s">
        <v>42</v>
      </c>
      <c r="O136" s="86"/>
      <c r="P136" s="242">
        <f>O136*H136</f>
        <v>0</v>
      </c>
      <c r="Q136" s="242">
        <v>0.04593</v>
      </c>
      <c r="R136" s="242">
        <f>Q136*H136</f>
        <v>0.04593</v>
      </c>
      <c r="S136" s="242">
        <v>0</v>
      </c>
      <c r="T136" s="24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4" t="s">
        <v>418</v>
      </c>
      <c r="AT136" s="244" t="s">
        <v>324</v>
      </c>
      <c r="AU136" s="244" t="s">
        <v>83</v>
      </c>
      <c r="AY136" s="19" t="s">
        <v>322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19" t="s">
        <v>83</v>
      </c>
      <c r="BK136" s="245">
        <f>ROUND(I136*H136,2)</f>
        <v>0</v>
      </c>
      <c r="BL136" s="19" t="s">
        <v>418</v>
      </c>
      <c r="BM136" s="244" t="s">
        <v>2861</v>
      </c>
    </row>
    <row r="137" spans="1:47" s="2" customFormat="1" ht="12">
      <c r="A137" s="40"/>
      <c r="B137" s="41"/>
      <c r="C137" s="42"/>
      <c r="D137" s="246" t="s">
        <v>330</v>
      </c>
      <c r="E137" s="42"/>
      <c r="F137" s="247" t="s">
        <v>2860</v>
      </c>
      <c r="G137" s="42"/>
      <c r="H137" s="42"/>
      <c r="I137" s="150"/>
      <c r="J137" s="42"/>
      <c r="K137" s="42"/>
      <c r="L137" s="46"/>
      <c r="M137" s="248"/>
      <c r="N137" s="24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330</v>
      </c>
      <c r="AU137" s="19" t="s">
        <v>83</v>
      </c>
    </row>
    <row r="138" spans="1:47" s="2" customFormat="1" ht="12">
      <c r="A138" s="40"/>
      <c r="B138" s="41"/>
      <c r="C138" s="42"/>
      <c r="D138" s="246" t="s">
        <v>387</v>
      </c>
      <c r="E138" s="42"/>
      <c r="F138" s="282" t="s">
        <v>2858</v>
      </c>
      <c r="G138" s="42"/>
      <c r="H138" s="42"/>
      <c r="I138" s="150"/>
      <c r="J138" s="42"/>
      <c r="K138" s="42"/>
      <c r="L138" s="46"/>
      <c r="M138" s="248"/>
      <c r="N138" s="24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387</v>
      </c>
      <c r="AU138" s="19" t="s">
        <v>83</v>
      </c>
    </row>
    <row r="139" spans="1:65" s="2" customFormat="1" ht="16.5" customHeight="1">
      <c r="A139" s="40"/>
      <c r="B139" s="41"/>
      <c r="C139" s="233" t="s">
        <v>383</v>
      </c>
      <c r="D139" s="233" t="s">
        <v>324</v>
      </c>
      <c r="E139" s="234" t="s">
        <v>2862</v>
      </c>
      <c r="F139" s="235" t="s">
        <v>2863</v>
      </c>
      <c r="G139" s="236" t="s">
        <v>546</v>
      </c>
      <c r="H139" s="237">
        <v>1</v>
      </c>
      <c r="I139" s="238"/>
      <c r="J139" s="239">
        <f>ROUND(I139*H139,2)</f>
        <v>0</v>
      </c>
      <c r="K139" s="235" t="s">
        <v>2824</v>
      </c>
      <c r="L139" s="46"/>
      <c r="M139" s="240" t="s">
        <v>19</v>
      </c>
      <c r="N139" s="241" t="s">
        <v>42</v>
      </c>
      <c r="O139" s="86"/>
      <c r="P139" s="242">
        <f>O139*H139</f>
        <v>0</v>
      </c>
      <c r="Q139" s="242">
        <v>0.00011</v>
      </c>
      <c r="R139" s="242">
        <f>Q139*H139</f>
        <v>0.00011</v>
      </c>
      <c r="S139" s="242">
        <v>0</v>
      </c>
      <c r="T139" s="24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4" t="s">
        <v>418</v>
      </c>
      <c r="AT139" s="244" t="s">
        <v>324</v>
      </c>
      <c r="AU139" s="244" t="s">
        <v>83</v>
      </c>
      <c r="AY139" s="19" t="s">
        <v>322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9" t="s">
        <v>83</v>
      </c>
      <c r="BK139" s="245">
        <f>ROUND(I139*H139,2)</f>
        <v>0</v>
      </c>
      <c r="BL139" s="19" t="s">
        <v>418</v>
      </c>
      <c r="BM139" s="244" t="s">
        <v>2864</v>
      </c>
    </row>
    <row r="140" spans="1:47" s="2" customFormat="1" ht="12">
      <c r="A140" s="40"/>
      <c r="B140" s="41"/>
      <c r="C140" s="42"/>
      <c r="D140" s="246" t="s">
        <v>330</v>
      </c>
      <c r="E140" s="42"/>
      <c r="F140" s="247" t="s">
        <v>2863</v>
      </c>
      <c r="G140" s="42"/>
      <c r="H140" s="42"/>
      <c r="I140" s="150"/>
      <c r="J140" s="42"/>
      <c r="K140" s="42"/>
      <c r="L140" s="46"/>
      <c r="M140" s="248"/>
      <c r="N140" s="24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330</v>
      </c>
      <c r="AU140" s="19" t="s">
        <v>83</v>
      </c>
    </row>
    <row r="141" spans="1:47" s="2" customFormat="1" ht="12">
      <c r="A141" s="40"/>
      <c r="B141" s="41"/>
      <c r="C141" s="42"/>
      <c r="D141" s="246" t="s">
        <v>387</v>
      </c>
      <c r="E141" s="42"/>
      <c r="F141" s="282" t="s">
        <v>2865</v>
      </c>
      <c r="G141" s="42"/>
      <c r="H141" s="42"/>
      <c r="I141" s="150"/>
      <c r="J141" s="42"/>
      <c r="K141" s="42"/>
      <c r="L141" s="46"/>
      <c r="M141" s="248"/>
      <c r="N141" s="24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387</v>
      </c>
      <c r="AU141" s="19" t="s">
        <v>83</v>
      </c>
    </row>
    <row r="142" spans="1:65" s="2" customFormat="1" ht="16.5" customHeight="1">
      <c r="A142" s="40"/>
      <c r="B142" s="41"/>
      <c r="C142" s="233" t="s">
        <v>391</v>
      </c>
      <c r="D142" s="233" t="s">
        <v>324</v>
      </c>
      <c r="E142" s="234" t="s">
        <v>2866</v>
      </c>
      <c r="F142" s="235" t="s">
        <v>2867</v>
      </c>
      <c r="G142" s="236" t="s">
        <v>546</v>
      </c>
      <c r="H142" s="237">
        <v>1</v>
      </c>
      <c r="I142" s="238"/>
      <c r="J142" s="239">
        <f>ROUND(I142*H142,2)</f>
        <v>0</v>
      </c>
      <c r="K142" s="235" t="s">
        <v>2824</v>
      </c>
      <c r="L142" s="46"/>
      <c r="M142" s="240" t="s">
        <v>19</v>
      </c>
      <c r="N142" s="241" t="s">
        <v>42</v>
      </c>
      <c r="O142" s="86"/>
      <c r="P142" s="242">
        <f>O142*H142</f>
        <v>0</v>
      </c>
      <c r="Q142" s="242">
        <v>0.00011</v>
      </c>
      <c r="R142" s="242">
        <f>Q142*H142</f>
        <v>0.00011</v>
      </c>
      <c r="S142" s="242">
        <v>0</v>
      </c>
      <c r="T142" s="24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4" t="s">
        <v>418</v>
      </c>
      <c r="AT142" s="244" t="s">
        <v>324</v>
      </c>
      <c r="AU142" s="244" t="s">
        <v>83</v>
      </c>
      <c r="AY142" s="19" t="s">
        <v>322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19" t="s">
        <v>83</v>
      </c>
      <c r="BK142" s="245">
        <f>ROUND(I142*H142,2)</f>
        <v>0</v>
      </c>
      <c r="BL142" s="19" t="s">
        <v>418</v>
      </c>
      <c r="BM142" s="244" t="s">
        <v>2868</v>
      </c>
    </row>
    <row r="143" spans="1:47" s="2" customFormat="1" ht="12">
      <c r="A143" s="40"/>
      <c r="B143" s="41"/>
      <c r="C143" s="42"/>
      <c r="D143" s="246" t="s">
        <v>330</v>
      </c>
      <c r="E143" s="42"/>
      <c r="F143" s="247" t="s">
        <v>2867</v>
      </c>
      <c r="G143" s="42"/>
      <c r="H143" s="42"/>
      <c r="I143" s="150"/>
      <c r="J143" s="42"/>
      <c r="K143" s="42"/>
      <c r="L143" s="46"/>
      <c r="M143" s="248"/>
      <c r="N143" s="24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330</v>
      </c>
      <c r="AU143" s="19" t="s">
        <v>83</v>
      </c>
    </row>
    <row r="144" spans="1:47" s="2" customFormat="1" ht="12">
      <c r="A144" s="40"/>
      <c r="B144" s="41"/>
      <c r="C144" s="42"/>
      <c r="D144" s="246" t="s">
        <v>387</v>
      </c>
      <c r="E144" s="42"/>
      <c r="F144" s="282" t="s">
        <v>2865</v>
      </c>
      <c r="G144" s="42"/>
      <c r="H144" s="42"/>
      <c r="I144" s="150"/>
      <c r="J144" s="42"/>
      <c r="K144" s="42"/>
      <c r="L144" s="46"/>
      <c r="M144" s="248"/>
      <c r="N144" s="24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387</v>
      </c>
      <c r="AU144" s="19" t="s">
        <v>83</v>
      </c>
    </row>
    <row r="145" spans="1:65" s="2" customFormat="1" ht="16.5" customHeight="1">
      <c r="A145" s="40"/>
      <c r="B145" s="41"/>
      <c r="C145" s="233" t="s">
        <v>398</v>
      </c>
      <c r="D145" s="233" t="s">
        <v>324</v>
      </c>
      <c r="E145" s="234" t="s">
        <v>2869</v>
      </c>
      <c r="F145" s="235" t="s">
        <v>2870</v>
      </c>
      <c r="G145" s="236" t="s">
        <v>546</v>
      </c>
      <c r="H145" s="237">
        <v>1</v>
      </c>
      <c r="I145" s="238"/>
      <c r="J145" s="239">
        <f>ROUND(I145*H145,2)</f>
        <v>0</v>
      </c>
      <c r="K145" s="235" t="s">
        <v>2824</v>
      </c>
      <c r="L145" s="46"/>
      <c r="M145" s="240" t="s">
        <v>19</v>
      </c>
      <c r="N145" s="241" t="s">
        <v>42</v>
      </c>
      <c r="O145" s="86"/>
      <c r="P145" s="242">
        <f>O145*H145</f>
        <v>0</v>
      </c>
      <c r="Q145" s="242">
        <v>0.07728</v>
      </c>
      <c r="R145" s="242">
        <f>Q145*H145</f>
        <v>0.07728</v>
      </c>
      <c r="S145" s="242">
        <v>0</v>
      </c>
      <c r="T145" s="24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4" t="s">
        <v>418</v>
      </c>
      <c r="AT145" s="244" t="s">
        <v>324</v>
      </c>
      <c r="AU145" s="244" t="s">
        <v>83</v>
      </c>
      <c r="AY145" s="19" t="s">
        <v>322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19" t="s">
        <v>83</v>
      </c>
      <c r="BK145" s="245">
        <f>ROUND(I145*H145,2)</f>
        <v>0</v>
      </c>
      <c r="BL145" s="19" t="s">
        <v>418</v>
      </c>
      <c r="BM145" s="244" t="s">
        <v>2871</v>
      </c>
    </row>
    <row r="146" spans="1:47" s="2" customFormat="1" ht="12">
      <c r="A146" s="40"/>
      <c r="B146" s="41"/>
      <c r="C146" s="42"/>
      <c r="D146" s="246" t="s">
        <v>330</v>
      </c>
      <c r="E146" s="42"/>
      <c r="F146" s="247" t="s">
        <v>2872</v>
      </c>
      <c r="G146" s="42"/>
      <c r="H146" s="42"/>
      <c r="I146" s="150"/>
      <c r="J146" s="42"/>
      <c r="K146" s="42"/>
      <c r="L146" s="46"/>
      <c r="M146" s="248"/>
      <c r="N146" s="24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330</v>
      </c>
      <c r="AU146" s="19" t="s">
        <v>83</v>
      </c>
    </row>
    <row r="147" spans="1:47" s="2" customFormat="1" ht="12">
      <c r="A147" s="40"/>
      <c r="B147" s="41"/>
      <c r="C147" s="42"/>
      <c r="D147" s="246" t="s">
        <v>387</v>
      </c>
      <c r="E147" s="42"/>
      <c r="F147" s="282" t="s">
        <v>2873</v>
      </c>
      <c r="G147" s="42"/>
      <c r="H147" s="42"/>
      <c r="I147" s="150"/>
      <c r="J147" s="42"/>
      <c r="K147" s="42"/>
      <c r="L147" s="46"/>
      <c r="M147" s="248"/>
      <c r="N147" s="24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387</v>
      </c>
      <c r="AU147" s="19" t="s">
        <v>83</v>
      </c>
    </row>
    <row r="148" spans="1:63" s="12" customFormat="1" ht="22.8" customHeight="1">
      <c r="A148" s="12"/>
      <c r="B148" s="217"/>
      <c r="C148" s="218"/>
      <c r="D148" s="219" t="s">
        <v>69</v>
      </c>
      <c r="E148" s="231" t="s">
        <v>2874</v>
      </c>
      <c r="F148" s="231" t="s">
        <v>2875</v>
      </c>
      <c r="G148" s="218"/>
      <c r="H148" s="218"/>
      <c r="I148" s="221"/>
      <c r="J148" s="232">
        <f>BK148</f>
        <v>0</v>
      </c>
      <c r="K148" s="218"/>
      <c r="L148" s="223"/>
      <c r="M148" s="224"/>
      <c r="N148" s="225"/>
      <c r="O148" s="225"/>
      <c r="P148" s="226">
        <f>SUM(P149:P209)</f>
        <v>0</v>
      </c>
      <c r="Q148" s="225"/>
      <c r="R148" s="226">
        <f>SUM(R149:R209)</f>
        <v>1.01843</v>
      </c>
      <c r="S148" s="225"/>
      <c r="T148" s="227">
        <f>SUM(T149:T209)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8" t="s">
        <v>83</v>
      </c>
      <c r="AT148" s="229" t="s">
        <v>69</v>
      </c>
      <c r="AU148" s="229" t="s">
        <v>77</v>
      </c>
      <c r="AY148" s="228" t="s">
        <v>322</v>
      </c>
      <c r="BK148" s="230">
        <f>SUM(BK149:BK209)</f>
        <v>0</v>
      </c>
    </row>
    <row r="149" spans="1:65" s="2" customFormat="1" ht="16.5" customHeight="1">
      <c r="A149" s="40"/>
      <c r="B149" s="41"/>
      <c r="C149" s="233" t="s">
        <v>406</v>
      </c>
      <c r="D149" s="233" t="s">
        <v>324</v>
      </c>
      <c r="E149" s="234" t="s">
        <v>2876</v>
      </c>
      <c r="F149" s="235" t="s">
        <v>2877</v>
      </c>
      <c r="G149" s="236" t="s">
        <v>750</v>
      </c>
      <c r="H149" s="237">
        <v>19</v>
      </c>
      <c r="I149" s="238"/>
      <c r="J149" s="239">
        <f>ROUND(I149*H149,2)</f>
        <v>0</v>
      </c>
      <c r="K149" s="235" t="s">
        <v>2824</v>
      </c>
      <c r="L149" s="46"/>
      <c r="M149" s="240" t="s">
        <v>19</v>
      </c>
      <c r="N149" s="241" t="s">
        <v>42</v>
      </c>
      <c r="O149" s="86"/>
      <c r="P149" s="242">
        <f>O149*H149</f>
        <v>0</v>
      </c>
      <c r="Q149" s="242">
        <v>0.01</v>
      </c>
      <c r="R149" s="242">
        <f>Q149*H149</f>
        <v>0.19</v>
      </c>
      <c r="S149" s="242">
        <v>0</v>
      </c>
      <c r="T149" s="24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4" t="s">
        <v>418</v>
      </c>
      <c r="AT149" s="244" t="s">
        <v>324</v>
      </c>
      <c r="AU149" s="244" t="s">
        <v>83</v>
      </c>
      <c r="AY149" s="19" t="s">
        <v>322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9" t="s">
        <v>83</v>
      </c>
      <c r="BK149" s="245">
        <f>ROUND(I149*H149,2)</f>
        <v>0</v>
      </c>
      <c r="BL149" s="19" t="s">
        <v>418</v>
      </c>
      <c r="BM149" s="244" t="s">
        <v>2878</v>
      </c>
    </row>
    <row r="150" spans="1:47" s="2" customFormat="1" ht="12">
      <c r="A150" s="40"/>
      <c r="B150" s="41"/>
      <c r="C150" s="42"/>
      <c r="D150" s="246" t="s">
        <v>330</v>
      </c>
      <c r="E150" s="42"/>
      <c r="F150" s="247" t="s">
        <v>2877</v>
      </c>
      <c r="G150" s="42"/>
      <c r="H150" s="42"/>
      <c r="I150" s="150"/>
      <c r="J150" s="42"/>
      <c r="K150" s="42"/>
      <c r="L150" s="46"/>
      <c r="M150" s="248"/>
      <c r="N150" s="24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330</v>
      </c>
      <c r="AU150" s="19" t="s">
        <v>83</v>
      </c>
    </row>
    <row r="151" spans="1:47" s="2" customFormat="1" ht="12">
      <c r="A151" s="40"/>
      <c r="B151" s="41"/>
      <c r="C151" s="42"/>
      <c r="D151" s="246" t="s">
        <v>387</v>
      </c>
      <c r="E151" s="42"/>
      <c r="F151" s="282" t="s">
        <v>2879</v>
      </c>
      <c r="G151" s="42"/>
      <c r="H151" s="42"/>
      <c r="I151" s="150"/>
      <c r="J151" s="42"/>
      <c r="K151" s="42"/>
      <c r="L151" s="46"/>
      <c r="M151" s="248"/>
      <c r="N151" s="24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387</v>
      </c>
      <c r="AU151" s="19" t="s">
        <v>83</v>
      </c>
    </row>
    <row r="152" spans="1:65" s="2" customFormat="1" ht="16.5" customHeight="1">
      <c r="A152" s="40"/>
      <c r="B152" s="41"/>
      <c r="C152" s="233" t="s">
        <v>8</v>
      </c>
      <c r="D152" s="233" t="s">
        <v>324</v>
      </c>
      <c r="E152" s="234" t="s">
        <v>2880</v>
      </c>
      <c r="F152" s="235" t="s">
        <v>2881</v>
      </c>
      <c r="G152" s="236" t="s">
        <v>135</v>
      </c>
      <c r="H152" s="237">
        <v>12</v>
      </c>
      <c r="I152" s="238"/>
      <c r="J152" s="239">
        <f>ROUND(I152*H152,2)</f>
        <v>0</v>
      </c>
      <c r="K152" s="235" t="s">
        <v>2824</v>
      </c>
      <c r="L152" s="46"/>
      <c r="M152" s="240" t="s">
        <v>19</v>
      </c>
      <c r="N152" s="241" t="s">
        <v>42</v>
      </c>
      <c r="O152" s="86"/>
      <c r="P152" s="242">
        <f>O152*H152</f>
        <v>0</v>
      </c>
      <c r="Q152" s="242">
        <v>0.001</v>
      </c>
      <c r="R152" s="242">
        <f>Q152*H152</f>
        <v>0.012</v>
      </c>
      <c r="S152" s="242">
        <v>0</v>
      </c>
      <c r="T152" s="24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4" t="s">
        <v>418</v>
      </c>
      <c r="AT152" s="244" t="s">
        <v>324</v>
      </c>
      <c r="AU152" s="244" t="s">
        <v>83</v>
      </c>
      <c r="AY152" s="19" t="s">
        <v>322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19" t="s">
        <v>83</v>
      </c>
      <c r="BK152" s="245">
        <f>ROUND(I152*H152,2)</f>
        <v>0</v>
      </c>
      <c r="BL152" s="19" t="s">
        <v>418</v>
      </c>
      <c r="BM152" s="244" t="s">
        <v>2882</v>
      </c>
    </row>
    <row r="153" spans="1:47" s="2" customFormat="1" ht="12">
      <c r="A153" s="40"/>
      <c r="B153" s="41"/>
      <c r="C153" s="42"/>
      <c r="D153" s="246" t="s">
        <v>330</v>
      </c>
      <c r="E153" s="42"/>
      <c r="F153" s="247" t="s">
        <v>2881</v>
      </c>
      <c r="G153" s="42"/>
      <c r="H153" s="42"/>
      <c r="I153" s="150"/>
      <c r="J153" s="42"/>
      <c r="K153" s="42"/>
      <c r="L153" s="46"/>
      <c r="M153" s="248"/>
      <c r="N153" s="249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330</v>
      </c>
      <c r="AU153" s="19" t="s">
        <v>83</v>
      </c>
    </row>
    <row r="154" spans="1:65" s="2" customFormat="1" ht="16.5" customHeight="1">
      <c r="A154" s="40"/>
      <c r="B154" s="41"/>
      <c r="C154" s="233" t="s">
        <v>418</v>
      </c>
      <c r="D154" s="233" t="s">
        <v>324</v>
      </c>
      <c r="E154" s="234" t="s">
        <v>2883</v>
      </c>
      <c r="F154" s="235" t="s">
        <v>2884</v>
      </c>
      <c r="G154" s="236" t="s">
        <v>750</v>
      </c>
      <c r="H154" s="237">
        <v>11</v>
      </c>
      <c r="I154" s="238"/>
      <c r="J154" s="239">
        <f>ROUND(I154*H154,2)</f>
        <v>0</v>
      </c>
      <c r="K154" s="235" t="s">
        <v>2824</v>
      </c>
      <c r="L154" s="46"/>
      <c r="M154" s="240" t="s">
        <v>19</v>
      </c>
      <c r="N154" s="241" t="s">
        <v>42</v>
      </c>
      <c r="O154" s="86"/>
      <c r="P154" s="242">
        <f>O154*H154</f>
        <v>0</v>
      </c>
      <c r="Q154" s="242">
        <v>0.001</v>
      </c>
      <c r="R154" s="242">
        <f>Q154*H154</f>
        <v>0.011</v>
      </c>
      <c r="S154" s="242">
        <v>0</v>
      </c>
      <c r="T154" s="24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4" t="s">
        <v>418</v>
      </c>
      <c r="AT154" s="244" t="s">
        <v>324</v>
      </c>
      <c r="AU154" s="244" t="s">
        <v>83</v>
      </c>
      <c r="AY154" s="19" t="s">
        <v>322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9" t="s">
        <v>83</v>
      </c>
      <c r="BK154" s="245">
        <f>ROUND(I154*H154,2)</f>
        <v>0</v>
      </c>
      <c r="BL154" s="19" t="s">
        <v>418</v>
      </c>
      <c r="BM154" s="244" t="s">
        <v>2885</v>
      </c>
    </row>
    <row r="155" spans="1:47" s="2" customFormat="1" ht="12">
      <c r="A155" s="40"/>
      <c r="B155" s="41"/>
      <c r="C155" s="42"/>
      <c r="D155" s="246" t="s">
        <v>330</v>
      </c>
      <c r="E155" s="42"/>
      <c r="F155" s="247" t="s">
        <v>2884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330</v>
      </c>
      <c r="AU155" s="19" t="s">
        <v>83</v>
      </c>
    </row>
    <row r="156" spans="1:47" s="2" customFormat="1" ht="12">
      <c r="A156" s="40"/>
      <c r="B156" s="41"/>
      <c r="C156" s="42"/>
      <c r="D156" s="246" t="s">
        <v>387</v>
      </c>
      <c r="E156" s="42"/>
      <c r="F156" s="282" t="s">
        <v>2886</v>
      </c>
      <c r="G156" s="42"/>
      <c r="H156" s="42"/>
      <c r="I156" s="150"/>
      <c r="J156" s="42"/>
      <c r="K156" s="42"/>
      <c r="L156" s="46"/>
      <c r="M156" s="248"/>
      <c r="N156" s="249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387</v>
      </c>
      <c r="AU156" s="19" t="s">
        <v>83</v>
      </c>
    </row>
    <row r="157" spans="1:65" s="2" customFormat="1" ht="16.5" customHeight="1">
      <c r="A157" s="40"/>
      <c r="B157" s="41"/>
      <c r="C157" s="233" t="s">
        <v>425</v>
      </c>
      <c r="D157" s="233" t="s">
        <v>324</v>
      </c>
      <c r="E157" s="234" t="s">
        <v>2887</v>
      </c>
      <c r="F157" s="235" t="s">
        <v>2888</v>
      </c>
      <c r="G157" s="236" t="s">
        <v>135</v>
      </c>
      <c r="H157" s="237">
        <v>50</v>
      </c>
      <c r="I157" s="238"/>
      <c r="J157" s="239">
        <f>ROUND(I157*H157,2)</f>
        <v>0</v>
      </c>
      <c r="K157" s="235" t="s">
        <v>2824</v>
      </c>
      <c r="L157" s="46"/>
      <c r="M157" s="240" t="s">
        <v>19</v>
      </c>
      <c r="N157" s="241" t="s">
        <v>42</v>
      </c>
      <c r="O157" s="86"/>
      <c r="P157" s="242">
        <f>O157*H157</f>
        <v>0</v>
      </c>
      <c r="Q157" s="242">
        <v>0.001</v>
      </c>
      <c r="R157" s="242">
        <f>Q157*H157</f>
        <v>0.05</v>
      </c>
      <c r="S157" s="242">
        <v>0</v>
      </c>
      <c r="T157" s="24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4" t="s">
        <v>418</v>
      </c>
      <c r="AT157" s="244" t="s">
        <v>324</v>
      </c>
      <c r="AU157" s="244" t="s">
        <v>83</v>
      </c>
      <c r="AY157" s="19" t="s">
        <v>322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9" t="s">
        <v>83</v>
      </c>
      <c r="BK157" s="245">
        <f>ROUND(I157*H157,2)</f>
        <v>0</v>
      </c>
      <c r="BL157" s="19" t="s">
        <v>418</v>
      </c>
      <c r="BM157" s="244" t="s">
        <v>2889</v>
      </c>
    </row>
    <row r="158" spans="1:47" s="2" customFormat="1" ht="12">
      <c r="A158" s="40"/>
      <c r="B158" s="41"/>
      <c r="C158" s="42"/>
      <c r="D158" s="246" t="s">
        <v>330</v>
      </c>
      <c r="E158" s="42"/>
      <c r="F158" s="247" t="s">
        <v>2888</v>
      </c>
      <c r="G158" s="42"/>
      <c r="H158" s="42"/>
      <c r="I158" s="150"/>
      <c r="J158" s="42"/>
      <c r="K158" s="42"/>
      <c r="L158" s="46"/>
      <c r="M158" s="248"/>
      <c r="N158" s="24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330</v>
      </c>
      <c r="AU158" s="19" t="s">
        <v>83</v>
      </c>
    </row>
    <row r="159" spans="1:47" s="2" customFormat="1" ht="12">
      <c r="A159" s="40"/>
      <c r="B159" s="41"/>
      <c r="C159" s="42"/>
      <c r="D159" s="246" t="s">
        <v>387</v>
      </c>
      <c r="E159" s="42"/>
      <c r="F159" s="282" t="s">
        <v>2890</v>
      </c>
      <c r="G159" s="42"/>
      <c r="H159" s="42"/>
      <c r="I159" s="150"/>
      <c r="J159" s="42"/>
      <c r="K159" s="42"/>
      <c r="L159" s="46"/>
      <c r="M159" s="248"/>
      <c r="N159" s="249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387</v>
      </c>
      <c r="AU159" s="19" t="s">
        <v>83</v>
      </c>
    </row>
    <row r="160" spans="1:65" s="2" customFormat="1" ht="16.5" customHeight="1">
      <c r="A160" s="40"/>
      <c r="B160" s="41"/>
      <c r="C160" s="233" t="s">
        <v>447</v>
      </c>
      <c r="D160" s="233" t="s">
        <v>324</v>
      </c>
      <c r="E160" s="234" t="s">
        <v>2891</v>
      </c>
      <c r="F160" s="235" t="s">
        <v>2892</v>
      </c>
      <c r="G160" s="236" t="s">
        <v>135</v>
      </c>
      <c r="H160" s="237">
        <v>30</v>
      </c>
      <c r="I160" s="238"/>
      <c r="J160" s="239">
        <f>ROUND(I160*H160,2)</f>
        <v>0</v>
      </c>
      <c r="K160" s="235" t="s">
        <v>2824</v>
      </c>
      <c r="L160" s="46"/>
      <c r="M160" s="240" t="s">
        <v>19</v>
      </c>
      <c r="N160" s="241" t="s">
        <v>42</v>
      </c>
      <c r="O160" s="86"/>
      <c r="P160" s="242">
        <f>O160*H160</f>
        <v>0</v>
      </c>
      <c r="Q160" s="242">
        <v>0.00033</v>
      </c>
      <c r="R160" s="242">
        <f>Q160*H160</f>
        <v>0.009899999999999999</v>
      </c>
      <c r="S160" s="242">
        <v>0</v>
      </c>
      <c r="T160" s="24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4" t="s">
        <v>418</v>
      </c>
      <c r="AT160" s="244" t="s">
        <v>324</v>
      </c>
      <c r="AU160" s="244" t="s">
        <v>83</v>
      </c>
      <c r="AY160" s="19" t="s">
        <v>322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19" t="s">
        <v>83</v>
      </c>
      <c r="BK160" s="245">
        <f>ROUND(I160*H160,2)</f>
        <v>0</v>
      </c>
      <c r="BL160" s="19" t="s">
        <v>418</v>
      </c>
      <c r="BM160" s="244" t="s">
        <v>2893</v>
      </c>
    </row>
    <row r="161" spans="1:47" s="2" customFormat="1" ht="12">
      <c r="A161" s="40"/>
      <c r="B161" s="41"/>
      <c r="C161" s="42"/>
      <c r="D161" s="246" t="s">
        <v>330</v>
      </c>
      <c r="E161" s="42"/>
      <c r="F161" s="247" t="s">
        <v>2892</v>
      </c>
      <c r="G161" s="42"/>
      <c r="H161" s="42"/>
      <c r="I161" s="150"/>
      <c r="J161" s="42"/>
      <c r="K161" s="42"/>
      <c r="L161" s="46"/>
      <c r="M161" s="248"/>
      <c r="N161" s="249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330</v>
      </c>
      <c r="AU161" s="19" t="s">
        <v>83</v>
      </c>
    </row>
    <row r="162" spans="1:65" s="2" customFormat="1" ht="16.5" customHeight="1">
      <c r="A162" s="40"/>
      <c r="B162" s="41"/>
      <c r="C162" s="233" t="s">
        <v>455</v>
      </c>
      <c r="D162" s="233" t="s">
        <v>324</v>
      </c>
      <c r="E162" s="234" t="s">
        <v>2894</v>
      </c>
      <c r="F162" s="235" t="s">
        <v>2895</v>
      </c>
      <c r="G162" s="236" t="s">
        <v>546</v>
      </c>
      <c r="H162" s="237">
        <v>1</v>
      </c>
      <c r="I162" s="238"/>
      <c r="J162" s="239">
        <f>ROUND(I162*H162,2)</f>
        <v>0</v>
      </c>
      <c r="K162" s="235" t="s">
        <v>2824</v>
      </c>
      <c r="L162" s="46"/>
      <c r="M162" s="240" t="s">
        <v>19</v>
      </c>
      <c r="N162" s="241" t="s">
        <v>42</v>
      </c>
      <c r="O162" s="86"/>
      <c r="P162" s="242">
        <f>O162*H162</f>
        <v>0</v>
      </c>
      <c r="Q162" s="242">
        <v>0.0078</v>
      </c>
      <c r="R162" s="242">
        <f>Q162*H162</f>
        <v>0.0078</v>
      </c>
      <c r="S162" s="242">
        <v>0</v>
      </c>
      <c r="T162" s="24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4" t="s">
        <v>418</v>
      </c>
      <c r="AT162" s="244" t="s">
        <v>324</v>
      </c>
      <c r="AU162" s="244" t="s">
        <v>83</v>
      </c>
      <c r="AY162" s="19" t="s">
        <v>322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9" t="s">
        <v>83</v>
      </c>
      <c r="BK162" s="245">
        <f>ROUND(I162*H162,2)</f>
        <v>0</v>
      </c>
      <c r="BL162" s="19" t="s">
        <v>418</v>
      </c>
      <c r="BM162" s="244" t="s">
        <v>2896</v>
      </c>
    </row>
    <row r="163" spans="1:47" s="2" customFormat="1" ht="12">
      <c r="A163" s="40"/>
      <c r="B163" s="41"/>
      <c r="C163" s="42"/>
      <c r="D163" s="246" t="s">
        <v>330</v>
      </c>
      <c r="E163" s="42"/>
      <c r="F163" s="247" t="s">
        <v>2895</v>
      </c>
      <c r="G163" s="42"/>
      <c r="H163" s="42"/>
      <c r="I163" s="150"/>
      <c r="J163" s="42"/>
      <c r="K163" s="42"/>
      <c r="L163" s="46"/>
      <c r="M163" s="248"/>
      <c r="N163" s="24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330</v>
      </c>
      <c r="AU163" s="19" t="s">
        <v>83</v>
      </c>
    </row>
    <row r="164" spans="1:65" s="2" customFormat="1" ht="16.5" customHeight="1">
      <c r="A164" s="40"/>
      <c r="B164" s="41"/>
      <c r="C164" s="233" t="s">
        <v>464</v>
      </c>
      <c r="D164" s="233" t="s">
        <v>324</v>
      </c>
      <c r="E164" s="234" t="s">
        <v>2897</v>
      </c>
      <c r="F164" s="235" t="s">
        <v>2898</v>
      </c>
      <c r="G164" s="236" t="s">
        <v>546</v>
      </c>
      <c r="H164" s="237">
        <v>9</v>
      </c>
      <c r="I164" s="238"/>
      <c r="J164" s="239">
        <f>ROUND(I164*H164,2)</f>
        <v>0</v>
      </c>
      <c r="K164" s="235" t="s">
        <v>2824</v>
      </c>
      <c r="L164" s="46"/>
      <c r="M164" s="240" t="s">
        <v>19</v>
      </c>
      <c r="N164" s="241" t="s">
        <v>42</v>
      </c>
      <c r="O164" s="86"/>
      <c r="P164" s="242">
        <f>O164*H164</f>
        <v>0</v>
      </c>
      <c r="Q164" s="242">
        <v>0.00093</v>
      </c>
      <c r="R164" s="242">
        <f>Q164*H164</f>
        <v>0.00837</v>
      </c>
      <c r="S164" s="242">
        <v>0</v>
      </c>
      <c r="T164" s="243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4" t="s">
        <v>418</v>
      </c>
      <c r="AT164" s="244" t="s">
        <v>324</v>
      </c>
      <c r="AU164" s="244" t="s">
        <v>83</v>
      </c>
      <c r="AY164" s="19" t="s">
        <v>322</v>
      </c>
      <c r="BE164" s="245">
        <f>IF(N164="základní",J164,0)</f>
        <v>0</v>
      </c>
      <c r="BF164" s="245">
        <f>IF(N164="snížená",J164,0)</f>
        <v>0</v>
      </c>
      <c r="BG164" s="245">
        <f>IF(N164="zákl. přenesená",J164,0)</f>
        <v>0</v>
      </c>
      <c r="BH164" s="245">
        <f>IF(N164="sníž. přenesená",J164,0)</f>
        <v>0</v>
      </c>
      <c r="BI164" s="245">
        <f>IF(N164="nulová",J164,0)</f>
        <v>0</v>
      </c>
      <c r="BJ164" s="19" t="s">
        <v>83</v>
      </c>
      <c r="BK164" s="245">
        <f>ROUND(I164*H164,2)</f>
        <v>0</v>
      </c>
      <c r="BL164" s="19" t="s">
        <v>418</v>
      </c>
      <c r="BM164" s="244" t="s">
        <v>2899</v>
      </c>
    </row>
    <row r="165" spans="1:47" s="2" customFormat="1" ht="12">
      <c r="A165" s="40"/>
      <c r="B165" s="41"/>
      <c r="C165" s="42"/>
      <c r="D165" s="246" t="s">
        <v>330</v>
      </c>
      <c r="E165" s="42"/>
      <c r="F165" s="247" t="s">
        <v>2898</v>
      </c>
      <c r="G165" s="42"/>
      <c r="H165" s="42"/>
      <c r="I165" s="150"/>
      <c r="J165" s="42"/>
      <c r="K165" s="42"/>
      <c r="L165" s="46"/>
      <c r="M165" s="248"/>
      <c r="N165" s="249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330</v>
      </c>
      <c r="AU165" s="19" t="s">
        <v>83</v>
      </c>
    </row>
    <row r="166" spans="1:65" s="2" customFormat="1" ht="16.5" customHeight="1">
      <c r="A166" s="40"/>
      <c r="B166" s="41"/>
      <c r="C166" s="233" t="s">
        <v>7</v>
      </c>
      <c r="D166" s="233" t="s">
        <v>324</v>
      </c>
      <c r="E166" s="234" t="s">
        <v>2900</v>
      </c>
      <c r="F166" s="235" t="s">
        <v>2901</v>
      </c>
      <c r="G166" s="236" t="s">
        <v>135</v>
      </c>
      <c r="H166" s="237">
        <v>20</v>
      </c>
      <c r="I166" s="238"/>
      <c r="J166" s="239">
        <f>ROUND(I166*H166,2)</f>
        <v>0</v>
      </c>
      <c r="K166" s="235" t="s">
        <v>2824</v>
      </c>
      <c r="L166" s="46"/>
      <c r="M166" s="240" t="s">
        <v>19</v>
      </c>
      <c r="N166" s="241" t="s">
        <v>42</v>
      </c>
      <c r="O166" s="86"/>
      <c r="P166" s="242">
        <f>O166*H166</f>
        <v>0</v>
      </c>
      <c r="Q166" s="242">
        <v>0.0021</v>
      </c>
      <c r="R166" s="242">
        <f>Q166*H166</f>
        <v>0.041999999999999996</v>
      </c>
      <c r="S166" s="242">
        <v>0</v>
      </c>
      <c r="T166" s="24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4" t="s">
        <v>418</v>
      </c>
      <c r="AT166" s="244" t="s">
        <v>324</v>
      </c>
      <c r="AU166" s="244" t="s">
        <v>83</v>
      </c>
      <c r="AY166" s="19" t="s">
        <v>322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9" t="s">
        <v>83</v>
      </c>
      <c r="BK166" s="245">
        <f>ROUND(I166*H166,2)</f>
        <v>0</v>
      </c>
      <c r="BL166" s="19" t="s">
        <v>418</v>
      </c>
      <c r="BM166" s="244" t="s">
        <v>2902</v>
      </c>
    </row>
    <row r="167" spans="1:47" s="2" customFormat="1" ht="12">
      <c r="A167" s="40"/>
      <c r="B167" s="41"/>
      <c r="C167" s="42"/>
      <c r="D167" s="246" t="s">
        <v>330</v>
      </c>
      <c r="E167" s="42"/>
      <c r="F167" s="247" t="s">
        <v>2901</v>
      </c>
      <c r="G167" s="42"/>
      <c r="H167" s="42"/>
      <c r="I167" s="150"/>
      <c r="J167" s="42"/>
      <c r="K167" s="42"/>
      <c r="L167" s="46"/>
      <c r="M167" s="248"/>
      <c r="N167" s="24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330</v>
      </c>
      <c r="AU167" s="19" t="s">
        <v>83</v>
      </c>
    </row>
    <row r="168" spans="1:65" s="2" customFormat="1" ht="16.5" customHeight="1">
      <c r="A168" s="40"/>
      <c r="B168" s="41"/>
      <c r="C168" s="233" t="s">
        <v>475</v>
      </c>
      <c r="D168" s="233" t="s">
        <v>324</v>
      </c>
      <c r="E168" s="234" t="s">
        <v>2903</v>
      </c>
      <c r="F168" s="235" t="s">
        <v>2904</v>
      </c>
      <c r="G168" s="236" t="s">
        <v>135</v>
      </c>
      <c r="H168" s="237">
        <v>40</v>
      </c>
      <c r="I168" s="238"/>
      <c r="J168" s="239">
        <f>ROUND(I168*H168,2)</f>
        <v>0</v>
      </c>
      <c r="K168" s="235" t="s">
        <v>2824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0.00198</v>
      </c>
      <c r="R168" s="242">
        <f>Q168*H168</f>
        <v>0.07919999999999999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418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418</v>
      </c>
      <c r="BM168" s="244" t="s">
        <v>2905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2904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65" s="2" customFormat="1" ht="16.5" customHeight="1">
      <c r="A170" s="40"/>
      <c r="B170" s="41"/>
      <c r="C170" s="233" t="s">
        <v>483</v>
      </c>
      <c r="D170" s="233" t="s">
        <v>324</v>
      </c>
      <c r="E170" s="234" t="s">
        <v>2906</v>
      </c>
      <c r="F170" s="235" t="s">
        <v>2907</v>
      </c>
      <c r="G170" s="236" t="s">
        <v>135</v>
      </c>
      <c r="H170" s="237">
        <v>30</v>
      </c>
      <c r="I170" s="238"/>
      <c r="J170" s="239">
        <f>ROUND(I170*H170,2)</f>
        <v>0</v>
      </c>
      <c r="K170" s="235" t="s">
        <v>2824</v>
      </c>
      <c r="L170" s="46"/>
      <c r="M170" s="240" t="s">
        <v>19</v>
      </c>
      <c r="N170" s="241" t="s">
        <v>42</v>
      </c>
      <c r="O170" s="86"/>
      <c r="P170" s="242">
        <f>O170*H170</f>
        <v>0</v>
      </c>
      <c r="Q170" s="242">
        <v>0.00263</v>
      </c>
      <c r="R170" s="242">
        <f>Q170*H170</f>
        <v>0.0789</v>
      </c>
      <c r="S170" s="242">
        <v>0</v>
      </c>
      <c r="T170" s="24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4" t="s">
        <v>418</v>
      </c>
      <c r="AT170" s="244" t="s">
        <v>324</v>
      </c>
      <c r="AU170" s="244" t="s">
        <v>83</v>
      </c>
      <c r="AY170" s="19" t="s">
        <v>322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9" t="s">
        <v>83</v>
      </c>
      <c r="BK170" s="245">
        <f>ROUND(I170*H170,2)</f>
        <v>0</v>
      </c>
      <c r="BL170" s="19" t="s">
        <v>418</v>
      </c>
      <c r="BM170" s="244" t="s">
        <v>2908</v>
      </c>
    </row>
    <row r="171" spans="1:47" s="2" customFormat="1" ht="12">
      <c r="A171" s="40"/>
      <c r="B171" s="41"/>
      <c r="C171" s="42"/>
      <c r="D171" s="246" t="s">
        <v>330</v>
      </c>
      <c r="E171" s="42"/>
      <c r="F171" s="247" t="s">
        <v>2907</v>
      </c>
      <c r="G171" s="42"/>
      <c r="H171" s="42"/>
      <c r="I171" s="150"/>
      <c r="J171" s="42"/>
      <c r="K171" s="42"/>
      <c r="L171" s="46"/>
      <c r="M171" s="248"/>
      <c r="N171" s="24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330</v>
      </c>
      <c r="AU171" s="19" t="s">
        <v>83</v>
      </c>
    </row>
    <row r="172" spans="1:65" s="2" customFormat="1" ht="16.5" customHeight="1">
      <c r="A172" s="40"/>
      <c r="B172" s="41"/>
      <c r="C172" s="233" t="s">
        <v>489</v>
      </c>
      <c r="D172" s="233" t="s">
        <v>324</v>
      </c>
      <c r="E172" s="234" t="s">
        <v>2909</v>
      </c>
      <c r="F172" s="235" t="s">
        <v>2910</v>
      </c>
      <c r="G172" s="236" t="s">
        <v>135</v>
      </c>
      <c r="H172" s="237">
        <v>40</v>
      </c>
      <c r="I172" s="238"/>
      <c r="J172" s="239">
        <f>ROUND(I172*H172,2)</f>
        <v>0</v>
      </c>
      <c r="K172" s="235" t="s">
        <v>2824</v>
      </c>
      <c r="L172" s="46"/>
      <c r="M172" s="240" t="s">
        <v>19</v>
      </c>
      <c r="N172" s="241" t="s">
        <v>42</v>
      </c>
      <c r="O172" s="86"/>
      <c r="P172" s="242">
        <f>O172*H172</f>
        <v>0</v>
      </c>
      <c r="Q172" s="242">
        <v>0.00034</v>
      </c>
      <c r="R172" s="242">
        <f>Q172*H172</f>
        <v>0.013600000000000001</v>
      </c>
      <c r="S172" s="242">
        <v>0</v>
      </c>
      <c r="T172" s="24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4" t="s">
        <v>418</v>
      </c>
      <c r="AT172" s="244" t="s">
        <v>324</v>
      </c>
      <c r="AU172" s="244" t="s">
        <v>83</v>
      </c>
      <c r="AY172" s="19" t="s">
        <v>322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9" t="s">
        <v>83</v>
      </c>
      <c r="BK172" s="245">
        <f>ROUND(I172*H172,2)</f>
        <v>0</v>
      </c>
      <c r="BL172" s="19" t="s">
        <v>418</v>
      </c>
      <c r="BM172" s="244" t="s">
        <v>2911</v>
      </c>
    </row>
    <row r="173" spans="1:47" s="2" customFormat="1" ht="12">
      <c r="A173" s="40"/>
      <c r="B173" s="41"/>
      <c r="C173" s="42"/>
      <c r="D173" s="246" t="s">
        <v>330</v>
      </c>
      <c r="E173" s="42"/>
      <c r="F173" s="247" t="s">
        <v>2910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330</v>
      </c>
      <c r="AU173" s="19" t="s">
        <v>83</v>
      </c>
    </row>
    <row r="174" spans="1:65" s="2" customFormat="1" ht="16.5" customHeight="1">
      <c r="A174" s="40"/>
      <c r="B174" s="41"/>
      <c r="C174" s="233" t="s">
        <v>503</v>
      </c>
      <c r="D174" s="233" t="s">
        <v>324</v>
      </c>
      <c r="E174" s="234" t="s">
        <v>2912</v>
      </c>
      <c r="F174" s="235" t="s">
        <v>2913</v>
      </c>
      <c r="G174" s="236" t="s">
        <v>135</v>
      </c>
      <c r="H174" s="237">
        <v>4</v>
      </c>
      <c r="I174" s="238"/>
      <c r="J174" s="239">
        <f>ROUND(I174*H174,2)</f>
        <v>0</v>
      </c>
      <c r="K174" s="235" t="s">
        <v>2824</v>
      </c>
      <c r="L174" s="46"/>
      <c r="M174" s="240" t="s">
        <v>19</v>
      </c>
      <c r="N174" s="241" t="s">
        <v>42</v>
      </c>
      <c r="O174" s="86"/>
      <c r="P174" s="242">
        <f>O174*H174</f>
        <v>0</v>
      </c>
      <c r="Q174" s="242">
        <v>0.00038</v>
      </c>
      <c r="R174" s="242">
        <f>Q174*H174</f>
        <v>0.00152</v>
      </c>
      <c r="S174" s="242">
        <v>0</v>
      </c>
      <c r="T174" s="24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4" t="s">
        <v>418</v>
      </c>
      <c r="AT174" s="244" t="s">
        <v>324</v>
      </c>
      <c r="AU174" s="244" t="s">
        <v>83</v>
      </c>
      <c r="AY174" s="19" t="s">
        <v>322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9" t="s">
        <v>83</v>
      </c>
      <c r="BK174" s="245">
        <f>ROUND(I174*H174,2)</f>
        <v>0</v>
      </c>
      <c r="BL174" s="19" t="s">
        <v>418</v>
      </c>
      <c r="BM174" s="244" t="s">
        <v>2914</v>
      </c>
    </row>
    <row r="175" spans="1:47" s="2" customFormat="1" ht="12">
      <c r="A175" s="40"/>
      <c r="B175" s="41"/>
      <c r="C175" s="42"/>
      <c r="D175" s="246" t="s">
        <v>330</v>
      </c>
      <c r="E175" s="42"/>
      <c r="F175" s="247" t="s">
        <v>2913</v>
      </c>
      <c r="G175" s="42"/>
      <c r="H175" s="42"/>
      <c r="I175" s="150"/>
      <c r="J175" s="42"/>
      <c r="K175" s="42"/>
      <c r="L175" s="46"/>
      <c r="M175" s="248"/>
      <c r="N175" s="24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330</v>
      </c>
      <c r="AU175" s="19" t="s">
        <v>83</v>
      </c>
    </row>
    <row r="176" spans="1:65" s="2" customFormat="1" ht="16.5" customHeight="1">
      <c r="A176" s="40"/>
      <c r="B176" s="41"/>
      <c r="C176" s="233" t="s">
        <v>518</v>
      </c>
      <c r="D176" s="233" t="s">
        <v>324</v>
      </c>
      <c r="E176" s="234" t="s">
        <v>2915</v>
      </c>
      <c r="F176" s="235" t="s">
        <v>2916</v>
      </c>
      <c r="G176" s="236" t="s">
        <v>135</v>
      </c>
      <c r="H176" s="237">
        <v>125</v>
      </c>
      <c r="I176" s="238"/>
      <c r="J176" s="239">
        <f>ROUND(I176*H176,2)</f>
        <v>0</v>
      </c>
      <c r="K176" s="235" t="s">
        <v>2824</v>
      </c>
      <c r="L176" s="46"/>
      <c r="M176" s="240" t="s">
        <v>19</v>
      </c>
      <c r="N176" s="241" t="s">
        <v>42</v>
      </c>
      <c r="O176" s="86"/>
      <c r="P176" s="242">
        <f>O176*H176</f>
        <v>0</v>
      </c>
      <c r="Q176" s="242">
        <v>0.00047</v>
      </c>
      <c r="R176" s="242">
        <f>Q176*H176</f>
        <v>0.05875</v>
      </c>
      <c r="S176" s="242">
        <v>0</v>
      </c>
      <c r="T176" s="243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4" t="s">
        <v>418</v>
      </c>
      <c r="AT176" s="244" t="s">
        <v>324</v>
      </c>
      <c r="AU176" s="244" t="s">
        <v>83</v>
      </c>
      <c r="AY176" s="19" t="s">
        <v>322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9" t="s">
        <v>83</v>
      </c>
      <c r="BK176" s="245">
        <f>ROUND(I176*H176,2)</f>
        <v>0</v>
      </c>
      <c r="BL176" s="19" t="s">
        <v>418</v>
      </c>
      <c r="BM176" s="244" t="s">
        <v>2917</v>
      </c>
    </row>
    <row r="177" spans="1:47" s="2" customFormat="1" ht="12">
      <c r="A177" s="40"/>
      <c r="B177" s="41"/>
      <c r="C177" s="42"/>
      <c r="D177" s="246" t="s">
        <v>330</v>
      </c>
      <c r="E177" s="42"/>
      <c r="F177" s="247" t="s">
        <v>2916</v>
      </c>
      <c r="G177" s="42"/>
      <c r="H177" s="42"/>
      <c r="I177" s="150"/>
      <c r="J177" s="42"/>
      <c r="K177" s="42"/>
      <c r="L177" s="46"/>
      <c r="M177" s="248"/>
      <c r="N177" s="24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330</v>
      </c>
      <c r="AU177" s="19" t="s">
        <v>83</v>
      </c>
    </row>
    <row r="178" spans="1:65" s="2" customFormat="1" ht="16.5" customHeight="1">
      <c r="A178" s="40"/>
      <c r="B178" s="41"/>
      <c r="C178" s="233" t="s">
        <v>524</v>
      </c>
      <c r="D178" s="233" t="s">
        <v>324</v>
      </c>
      <c r="E178" s="234" t="s">
        <v>2918</v>
      </c>
      <c r="F178" s="235" t="s">
        <v>2919</v>
      </c>
      <c r="G178" s="236" t="s">
        <v>135</v>
      </c>
      <c r="H178" s="237">
        <v>15</v>
      </c>
      <c r="I178" s="238"/>
      <c r="J178" s="239">
        <f>ROUND(I178*H178,2)</f>
        <v>0</v>
      </c>
      <c r="K178" s="235" t="s">
        <v>2824</v>
      </c>
      <c r="L178" s="46"/>
      <c r="M178" s="240" t="s">
        <v>19</v>
      </c>
      <c r="N178" s="241" t="s">
        <v>42</v>
      </c>
      <c r="O178" s="86"/>
      <c r="P178" s="242">
        <f>O178*H178</f>
        <v>0</v>
      </c>
      <c r="Q178" s="242">
        <v>0.00152</v>
      </c>
      <c r="R178" s="242">
        <f>Q178*H178</f>
        <v>0.0228</v>
      </c>
      <c r="S178" s="242">
        <v>0</v>
      </c>
      <c r="T178" s="24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4" t="s">
        <v>418</v>
      </c>
      <c r="AT178" s="244" t="s">
        <v>324</v>
      </c>
      <c r="AU178" s="244" t="s">
        <v>83</v>
      </c>
      <c r="AY178" s="19" t="s">
        <v>322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9" t="s">
        <v>83</v>
      </c>
      <c r="BK178" s="245">
        <f>ROUND(I178*H178,2)</f>
        <v>0</v>
      </c>
      <c r="BL178" s="19" t="s">
        <v>418</v>
      </c>
      <c r="BM178" s="244" t="s">
        <v>2920</v>
      </c>
    </row>
    <row r="179" spans="1:47" s="2" customFormat="1" ht="12">
      <c r="A179" s="40"/>
      <c r="B179" s="41"/>
      <c r="C179" s="42"/>
      <c r="D179" s="246" t="s">
        <v>330</v>
      </c>
      <c r="E179" s="42"/>
      <c r="F179" s="247" t="s">
        <v>2919</v>
      </c>
      <c r="G179" s="42"/>
      <c r="H179" s="42"/>
      <c r="I179" s="150"/>
      <c r="J179" s="42"/>
      <c r="K179" s="42"/>
      <c r="L179" s="46"/>
      <c r="M179" s="248"/>
      <c r="N179" s="24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330</v>
      </c>
      <c r="AU179" s="19" t="s">
        <v>83</v>
      </c>
    </row>
    <row r="180" spans="1:65" s="2" customFormat="1" ht="16.5" customHeight="1">
      <c r="A180" s="40"/>
      <c r="B180" s="41"/>
      <c r="C180" s="233" t="s">
        <v>529</v>
      </c>
      <c r="D180" s="233" t="s">
        <v>324</v>
      </c>
      <c r="E180" s="234" t="s">
        <v>2921</v>
      </c>
      <c r="F180" s="235" t="s">
        <v>2922</v>
      </c>
      <c r="G180" s="236" t="s">
        <v>135</v>
      </c>
      <c r="H180" s="237">
        <v>75</v>
      </c>
      <c r="I180" s="238"/>
      <c r="J180" s="239">
        <f>ROUND(I180*H180,2)</f>
        <v>0</v>
      </c>
      <c r="K180" s="235" t="s">
        <v>2824</v>
      </c>
      <c r="L180" s="46"/>
      <c r="M180" s="240" t="s">
        <v>19</v>
      </c>
      <c r="N180" s="241" t="s">
        <v>42</v>
      </c>
      <c r="O180" s="86"/>
      <c r="P180" s="242">
        <f>O180*H180</f>
        <v>0</v>
      </c>
      <c r="Q180" s="242">
        <v>0.00131</v>
      </c>
      <c r="R180" s="242">
        <f>Q180*H180</f>
        <v>0.09825</v>
      </c>
      <c r="S180" s="242">
        <v>0</v>
      </c>
      <c r="T180" s="24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4" t="s">
        <v>418</v>
      </c>
      <c r="AT180" s="244" t="s">
        <v>324</v>
      </c>
      <c r="AU180" s="244" t="s">
        <v>83</v>
      </c>
      <c r="AY180" s="19" t="s">
        <v>322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19" t="s">
        <v>83</v>
      </c>
      <c r="BK180" s="245">
        <f>ROUND(I180*H180,2)</f>
        <v>0</v>
      </c>
      <c r="BL180" s="19" t="s">
        <v>418</v>
      </c>
      <c r="BM180" s="244" t="s">
        <v>2923</v>
      </c>
    </row>
    <row r="181" spans="1:47" s="2" customFormat="1" ht="12">
      <c r="A181" s="40"/>
      <c r="B181" s="41"/>
      <c r="C181" s="42"/>
      <c r="D181" s="246" t="s">
        <v>330</v>
      </c>
      <c r="E181" s="42"/>
      <c r="F181" s="247" t="s">
        <v>2922</v>
      </c>
      <c r="G181" s="42"/>
      <c r="H181" s="42"/>
      <c r="I181" s="150"/>
      <c r="J181" s="42"/>
      <c r="K181" s="42"/>
      <c r="L181" s="46"/>
      <c r="M181" s="248"/>
      <c r="N181" s="249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330</v>
      </c>
      <c r="AU181" s="19" t="s">
        <v>83</v>
      </c>
    </row>
    <row r="182" spans="1:65" s="2" customFormat="1" ht="16.5" customHeight="1">
      <c r="A182" s="40"/>
      <c r="B182" s="41"/>
      <c r="C182" s="233" t="s">
        <v>537</v>
      </c>
      <c r="D182" s="233" t="s">
        <v>324</v>
      </c>
      <c r="E182" s="234" t="s">
        <v>2924</v>
      </c>
      <c r="F182" s="235" t="s">
        <v>2925</v>
      </c>
      <c r="G182" s="236" t="s">
        <v>135</v>
      </c>
      <c r="H182" s="237">
        <v>125</v>
      </c>
      <c r="I182" s="238"/>
      <c r="J182" s="239">
        <f>ROUND(I182*H182,2)</f>
        <v>0</v>
      </c>
      <c r="K182" s="235" t="s">
        <v>2824</v>
      </c>
      <c r="L182" s="46"/>
      <c r="M182" s="240" t="s">
        <v>19</v>
      </c>
      <c r="N182" s="241" t="s">
        <v>42</v>
      </c>
      <c r="O182" s="86"/>
      <c r="P182" s="242">
        <f>O182*H182</f>
        <v>0</v>
      </c>
      <c r="Q182" s="242">
        <v>0.00173</v>
      </c>
      <c r="R182" s="242">
        <f>Q182*H182</f>
        <v>0.21625</v>
      </c>
      <c r="S182" s="242">
        <v>0</v>
      </c>
      <c r="T182" s="243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4" t="s">
        <v>418</v>
      </c>
      <c r="AT182" s="244" t="s">
        <v>324</v>
      </c>
      <c r="AU182" s="244" t="s">
        <v>83</v>
      </c>
      <c r="AY182" s="19" t="s">
        <v>322</v>
      </c>
      <c r="BE182" s="245">
        <f>IF(N182="základní",J182,0)</f>
        <v>0</v>
      </c>
      <c r="BF182" s="245">
        <f>IF(N182="snížená",J182,0)</f>
        <v>0</v>
      </c>
      <c r="BG182" s="245">
        <f>IF(N182="zákl. přenesená",J182,0)</f>
        <v>0</v>
      </c>
      <c r="BH182" s="245">
        <f>IF(N182="sníž. přenesená",J182,0)</f>
        <v>0</v>
      </c>
      <c r="BI182" s="245">
        <f>IF(N182="nulová",J182,0)</f>
        <v>0</v>
      </c>
      <c r="BJ182" s="19" t="s">
        <v>83</v>
      </c>
      <c r="BK182" s="245">
        <f>ROUND(I182*H182,2)</f>
        <v>0</v>
      </c>
      <c r="BL182" s="19" t="s">
        <v>418</v>
      </c>
      <c r="BM182" s="244" t="s">
        <v>2926</v>
      </c>
    </row>
    <row r="183" spans="1:47" s="2" customFormat="1" ht="12">
      <c r="A183" s="40"/>
      <c r="B183" s="41"/>
      <c r="C183" s="42"/>
      <c r="D183" s="246" t="s">
        <v>330</v>
      </c>
      <c r="E183" s="42"/>
      <c r="F183" s="247" t="s">
        <v>2925</v>
      </c>
      <c r="G183" s="42"/>
      <c r="H183" s="42"/>
      <c r="I183" s="150"/>
      <c r="J183" s="42"/>
      <c r="K183" s="42"/>
      <c r="L183" s="46"/>
      <c r="M183" s="248"/>
      <c r="N183" s="249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330</v>
      </c>
      <c r="AU183" s="19" t="s">
        <v>83</v>
      </c>
    </row>
    <row r="184" spans="1:65" s="2" customFormat="1" ht="16.5" customHeight="1">
      <c r="A184" s="40"/>
      <c r="B184" s="41"/>
      <c r="C184" s="233" t="s">
        <v>543</v>
      </c>
      <c r="D184" s="233" t="s">
        <v>324</v>
      </c>
      <c r="E184" s="234" t="s">
        <v>2927</v>
      </c>
      <c r="F184" s="235" t="s">
        <v>2928</v>
      </c>
      <c r="G184" s="236" t="s">
        <v>135</v>
      </c>
      <c r="H184" s="237">
        <v>30</v>
      </c>
      <c r="I184" s="238"/>
      <c r="J184" s="239">
        <f>ROUND(I184*H184,2)</f>
        <v>0</v>
      </c>
      <c r="K184" s="235" t="s">
        <v>2824</v>
      </c>
      <c r="L184" s="46"/>
      <c r="M184" s="240" t="s">
        <v>19</v>
      </c>
      <c r="N184" s="241" t="s">
        <v>42</v>
      </c>
      <c r="O184" s="86"/>
      <c r="P184" s="242">
        <f>O184*H184</f>
        <v>0</v>
      </c>
      <c r="Q184" s="242">
        <v>0.00247</v>
      </c>
      <c r="R184" s="242">
        <f>Q184*H184</f>
        <v>0.0741</v>
      </c>
      <c r="S184" s="242">
        <v>0</v>
      </c>
      <c r="T184" s="243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4" t="s">
        <v>418</v>
      </c>
      <c r="AT184" s="244" t="s">
        <v>324</v>
      </c>
      <c r="AU184" s="244" t="s">
        <v>83</v>
      </c>
      <c r="AY184" s="19" t="s">
        <v>322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9" t="s">
        <v>83</v>
      </c>
      <c r="BK184" s="245">
        <f>ROUND(I184*H184,2)</f>
        <v>0</v>
      </c>
      <c r="BL184" s="19" t="s">
        <v>418</v>
      </c>
      <c r="BM184" s="244" t="s">
        <v>2929</v>
      </c>
    </row>
    <row r="185" spans="1:47" s="2" customFormat="1" ht="12">
      <c r="A185" s="40"/>
      <c r="B185" s="41"/>
      <c r="C185" s="42"/>
      <c r="D185" s="246" t="s">
        <v>330</v>
      </c>
      <c r="E185" s="42"/>
      <c r="F185" s="247" t="s">
        <v>2928</v>
      </c>
      <c r="G185" s="42"/>
      <c r="H185" s="42"/>
      <c r="I185" s="150"/>
      <c r="J185" s="42"/>
      <c r="K185" s="42"/>
      <c r="L185" s="46"/>
      <c r="M185" s="248"/>
      <c r="N185" s="24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330</v>
      </c>
      <c r="AU185" s="19" t="s">
        <v>83</v>
      </c>
    </row>
    <row r="186" spans="1:65" s="2" customFormat="1" ht="16.5" customHeight="1">
      <c r="A186" s="40"/>
      <c r="B186" s="41"/>
      <c r="C186" s="233" t="s">
        <v>550</v>
      </c>
      <c r="D186" s="233" t="s">
        <v>324</v>
      </c>
      <c r="E186" s="234" t="s">
        <v>2930</v>
      </c>
      <c r="F186" s="235" t="s">
        <v>2931</v>
      </c>
      <c r="G186" s="236" t="s">
        <v>135</v>
      </c>
      <c r="H186" s="237">
        <v>5</v>
      </c>
      <c r="I186" s="238"/>
      <c r="J186" s="239">
        <f>ROUND(I186*H186,2)</f>
        <v>0</v>
      </c>
      <c r="K186" s="235" t="s">
        <v>2824</v>
      </c>
      <c r="L186" s="46"/>
      <c r="M186" s="240" t="s">
        <v>19</v>
      </c>
      <c r="N186" s="241" t="s">
        <v>42</v>
      </c>
      <c r="O186" s="86"/>
      <c r="P186" s="242">
        <f>O186*H186</f>
        <v>0</v>
      </c>
      <c r="Q186" s="242">
        <v>0.0021</v>
      </c>
      <c r="R186" s="242">
        <f>Q186*H186</f>
        <v>0.010499999999999999</v>
      </c>
      <c r="S186" s="242">
        <v>0</v>
      </c>
      <c r="T186" s="243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4" t="s">
        <v>418</v>
      </c>
      <c r="AT186" s="244" t="s">
        <v>324</v>
      </c>
      <c r="AU186" s="244" t="s">
        <v>83</v>
      </c>
      <c r="AY186" s="19" t="s">
        <v>322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19" t="s">
        <v>83</v>
      </c>
      <c r="BK186" s="245">
        <f>ROUND(I186*H186,2)</f>
        <v>0</v>
      </c>
      <c r="BL186" s="19" t="s">
        <v>418</v>
      </c>
      <c r="BM186" s="244" t="s">
        <v>2932</v>
      </c>
    </row>
    <row r="187" spans="1:47" s="2" customFormat="1" ht="12">
      <c r="A187" s="40"/>
      <c r="B187" s="41"/>
      <c r="C187" s="42"/>
      <c r="D187" s="246" t="s">
        <v>330</v>
      </c>
      <c r="E187" s="42"/>
      <c r="F187" s="247" t="s">
        <v>2931</v>
      </c>
      <c r="G187" s="42"/>
      <c r="H187" s="42"/>
      <c r="I187" s="150"/>
      <c r="J187" s="42"/>
      <c r="K187" s="42"/>
      <c r="L187" s="46"/>
      <c r="M187" s="248"/>
      <c r="N187" s="249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330</v>
      </c>
      <c r="AU187" s="19" t="s">
        <v>83</v>
      </c>
    </row>
    <row r="188" spans="1:65" s="2" customFormat="1" ht="16.5" customHeight="1">
      <c r="A188" s="40"/>
      <c r="B188" s="41"/>
      <c r="C188" s="233" t="s">
        <v>557</v>
      </c>
      <c r="D188" s="233" t="s">
        <v>324</v>
      </c>
      <c r="E188" s="234" t="s">
        <v>2933</v>
      </c>
      <c r="F188" s="235" t="s">
        <v>2934</v>
      </c>
      <c r="G188" s="236" t="s">
        <v>546</v>
      </c>
      <c r="H188" s="237">
        <v>10</v>
      </c>
      <c r="I188" s="238"/>
      <c r="J188" s="239">
        <f>ROUND(I188*H188,2)</f>
        <v>0</v>
      </c>
      <c r="K188" s="235" t="s">
        <v>2824</v>
      </c>
      <c r="L188" s="46"/>
      <c r="M188" s="240" t="s">
        <v>19</v>
      </c>
      <c r="N188" s="241" t="s">
        <v>42</v>
      </c>
      <c r="O188" s="86"/>
      <c r="P188" s="242">
        <f>O188*H188</f>
        <v>0</v>
      </c>
      <c r="Q188" s="242">
        <v>0.00055</v>
      </c>
      <c r="R188" s="242">
        <f>Q188*H188</f>
        <v>0.0055000000000000005</v>
      </c>
      <c r="S188" s="242">
        <v>0</v>
      </c>
      <c r="T188" s="24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4" t="s">
        <v>418</v>
      </c>
      <c r="AT188" s="244" t="s">
        <v>324</v>
      </c>
      <c r="AU188" s="244" t="s">
        <v>83</v>
      </c>
      <c r="AY188" s="19" t="s">
        <v>322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19" t="s">
        <v>83</v>
      </c>
      <c r="BK188" s="245">
        <f>ROUND(I188*H188,2)</f>
        <v>0</v>
      </c>
      <c r="BL188" s="19" t="s">
        <v>418</v>
      </c>
      <c r="BM188" s="244" t="s">
        <v>2935</v>
      </c>
    </row>
    <row r="189" spans="1:47" s="2" customFormat="1" ht="12">
      <c r="A189" s="40"/>
      <c r="B189" s="41"/>
      <c r="C189" s="42"/>
      <c r="D189" s="246" t="s">
        <v>330</v>
      </c>
      <c r="E189" s="42"/>
      <c r="F189" s="247" t="s">
        <v>2934</v>
      </c>
      <c r="G189" s="42"/>
      <c r="H189" s="42"/>
      <c r="I189" s="150"/>
      <c r="J189" s="42"/>
      <c r="K189" s="42"/>
      <c r="L189" s="46"/>
      <c r="M189" s="248"/>
      <c r="N189" s="24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330</v>
      </c>
      <c r="AU189" s="19" t="s">
        <v>83</v>
      </c>
    </row>
    <row r="190" spans="1:65" s="2" customFormat="1" ht="16.5" customHeight="1">
      <c r="A190" s="40"/>
      <c r="B190" s="41"/>
      <c r="C190" s="233" t="s">
        <v>563</v>
      </c>
      <c r="D190" s="233" t="s">
        <v>324</v>
      </c>
      <c r="E190" s="234" t="s">
        <v>2936</v>
      </c>
      <c r="F190" s="235" t="s">
        <v>2937</v>
      </c>
      <c r="G190" s="236" t="s">
        <v>546</v>
      </c>
      <c r="H190" s="237">
        <v>1</v>
      </c>
      <c r="I190" s="238"/>
      <c r="J190" s="239">
        <f>ROUND(I190*H190,2)</f>
        <v>0</v>
      </c>
      <c r="K190" s="235" t="s">
        <v>2824</v>
      </c>
      <c r="L190" s="46"/>
      <c r="M190" s="240" t="s">
        <v>19</v>
      </c>
      <c r="N190" s="241" t="s">
        <v>42</v>
      </c>
      <c r="O190" s="86"/>
      <c r="P190" s="242">
        <f>O190*H190</f>
        <v>0</v>
      </c>
      <c r="Q190" s="242">
        <v>0.0005</v>
      </c>
      <c r="R190" s="242">
        <f>Q190*H190</f>
        <v>0.0005</v>
      </c>
      <c r="S190" s="242">
        <v>0</v>
      </c>
      <c r="T190" s="24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4" t="s">
        <v>418</v>
      </c>
      <c r="AT190" s="244" t="s">
        <v>324</v>
      </c>
      <c r="AU190" s="244" t="s">
        <v>83</v>
      </c>
      <c r="AY190" s="19" t="s">
        <v>322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9" t="s">
        <v>83</v>
      </c>
      <c r="BK190" s="245">
        <f>ROUND(I190*H190,2)</f>
        <v>0</v>
      </c>
      <c r="BL190" s="19" t="s">
        <v>418</v>
      </c>
      <c r="BM190" s="244" t="s">
        <v>2938</v>
      </c>
    </row>
    <row r="191" spans="1:47" s="2" customFormat="1" ht="12">
      <c r="A191" s="40"/>
      <c r="B191" s="41"/>
      <c r="C191" s="42"/>
      <c r="D191" s="246" t="s">
        <v>330</v>
      </c>
      <c r="E191" s="42"/>
      <c r="F191" s="247" t="s">
        <v>2937</v>
      </c>
      <c r="G191" s="42"/>
      <c r="H191" s="42"/>
      <c r="I191" s="150"/>
      <c r="J191" s="42"/>
      <c r="K191" s="42"/>
      <c r="L191" s="46"/>
      <c r="M191" s="248"/>
      <c r="N191" s="24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330</v>
      </c>
      <c r="AU191" s="19" t="s">
        <v>83</v>
      </c>
    </row>
    <row r="192" spans="1:65" s="2" customFormat="1" ht="16.5" customHeight="1">
      <c r="A192" s="40"/>
      <c r="B192" s="41"/>
      <c r="C192" s="233" t="s">
        <v>568</v>
      </c>
      <c r="D192" s="233" t="s">
        <v>324</v>
      </c>
      <c r="E192" s="234" t="s">
        <v>2939</v>
      </c>
      <c r="F192" s="235" t="s">
        <v>2940</v>
      </c>
      <c r="G192" s="236" t="s">
        <v>546</v>
      </c>
      <c r="H192" s="237">
        <v>2</v>
      </c>
      <c r="I192" s="238"/>
      <c r="J192" s="239">
        <f>ROUND(I192*H192,2)</f>
        <v>0</v>
      </c>
      <c r="K192" s="235" t="s">
        <v>2824</v>
      </c>
      <c r="L192" s="46"/>
      <c r="M192" s="240" t="s">
        <v>19</v>
      </c>
      <c r="N192" s="241" t="s">
        <v>42</v>
      </c>
      <c r="O192" s="86"/>
      <c r="P192" s="242">
        <f>O192*H192</f>
        <v>0</v>
      </c>
      <c r="Q192" s="242">
        <v>0.00125</v>
      </c>
      <c r="R192" s="242">
        <f>Q192*H192</f>
        <v>0.0025</v>
      </c>
      <c r="S192" s="242">
        <v>0</v>
      </c>
      <c r="T192" s="243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4" t="s">
        <v>418</v>
      </c>
      <c r="AT192" s="244" t="s">
        <v>324</v>
      </c>
      <c r="AU192" s="244" t="s">
        <v>83</v>
      </c>
      <c r="AY192" s="19" t="s">
        <v>322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19" t="s">
        <v>83</v>
      </c>
      <c r="BK192" s="245">
        <f>ROUND(I192*H192,2)</f>
        <v>0</v>
      </c>
      <c r="BL192" s="19" t="s">
        <v>418</v>
      </c>
      <c r="BM192" s="244" t="s">
        <v>2941</v>
      </c>
    </row>
    <row r="193" spans="1:47" s="2" customFormat="1" ht="12">
      <c r="A193" s="40"/>
      <c r="B193" s="41"/>
      <c r="C193" s="42"/>
      <c r="D193" s="246" t="s">
        <v>330</v>
      </c>
      <c r="E193" s="42"/>
      <c r="F193" s="247" t="s">
        <v>2940</v>
      </c>
      <c r="G193" s="42"/>
      <c r="H193" s="42"/>
      <c r="I193" s="150"/>
      <c r="J193" s="42"/>
      <c r="K193" s="42"/>
      <c r="L193" s="46"/>
      <c r="M193" s="248"/>
      <c r="N193" s="24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330</v>
      </c>
      <c r="AU193" s="19" t="s">
        <v>83</v>
      </c>
    </row>
    <row r="194" spans="1:65" s="2" customFormat="1" ht="16.5" customHeight="1">
      <c r="A194" s="40"/>
      <c r="B194" s="41"/>
      <c r="C194" s="233" t="s">
        <v>574</v>
      </c>
      <c r="D194" s="233" t="s">
        <v>324</v>
      </c>
      <c r="E194" s="234" t="s">
        <v>2942</v>
      </c>
      <c r="F194" s="235" t="s">
        <v>2943</v>
      </c>
      <c r="G194" s="236" t="s">
        <v>546</v>
      </c>
      <c r="H194" s="237">
        <v>19</v>
      </c>
      <c r="I194" s="238"/>
      <c r="J194" s="239">
        <f>ROUND(I194*H194,2)</f>
        <v>0</v>
      </c>
      <c r="K194" s="235" t="s">
        <v>2824</v>
      </c>
      <c r="L194" s="46"/>
      <c r="M194" s="240" t="s">
        <v>19</v>
      </c>
      <c r="N194" s="241" t="s">
        <v>42</v>
      </c>
      <c r="O194" s="86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4" t="s">
        <v>418</v>
      </c>
      <c r="AT194" s="244" t="s">
        <v>324</v>
      </c>
      <c r="AU194" s="244" t="s">
        <v>83</v>
      </c>
      <c r="AY194" s="19" t="s">
        <v>322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19" t="s">
        <v>83</v>
      </c>
      <c r="BK194" s="245">
        <f>ROUND(I194*H194,2)</f>
        <v>0</v>
      </c>
      <c r="BL194" s="19" t="s">
        <v>418</v>
      </c>
      <c r="BM194" s="244" t="s">
        <v>2944</v>
      </c>
    </row>
    <row r="195" spans="1:47" s="2" customFormat="1" ht="12">
      <c r="A195" s="40"/>
      <c r="B195" s="41"/>
      <c r="C195" s="42"/>
      <c r="D195" s="246" t="s">
        <v>330</v>
      </c>
      <c r="E195" s="42"/>
      <c r="F195" s="247" t="s">
        <v>2943</v>
      </c>
      <c r="G195" s="42"/>
      <c r="H195" s="42"/>
      <c r="I195" s="150"/>
      <c r="J195" s="42"/>
      <c r="K195" s="42"/>
      <c r="L195" s="46"/>
      <c r="M195" s="248"/>
      <c r="N195" s="249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330</v>
      </c>
      <c r="AU195" s="19" t="s">
        <v>83</v>
      </c>
    </row>
    <row r="196" spans="1:65" s="2" customFormat="1" ht="16.5" customHeight="1">
      <c r="A196" s="40"/>
      <c r="B196" s="41"/>
      <c r="C196" s="233" t="s">
        <v>578</v>
      </c>
      <c r="D196" s="233" t="s">
        <v>324</v>
      </c>
      <c r="E196" s="234" t="s">
        <v>2945</v>
      </c>
      <c r="F196" s="235" t="s">
        <v>2946</v>
      </c>
      <c r="G196" s="236" t="s">
        <v>546</v>
      </c>
      <c r="H196" s="237">
        <v>9</v>
      </c>
      <c r="I196" s="238"/>
      <c r="J196" s="239">
        <f>ROUND(I196*H196,2)</f>
        <v>0</v>
      </c>
      <c r="K196" s="235" t="s">
        <v>2824</v>
      </c>
      <c r="L196" s="46"/>
      <c r="M196" s="240" t="s">
        <v>19</v>
      </c>
      <c r="N196" s="241" t="s">
        <v>42</v>
      </c>
      <c r="O196" s="86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4" t="s">
        <v>418</v>
      </c>
      <c r="AT196" s="244" t="s">
        <v>324</v>
      </c>
      <c r="AU196" s="244" t="s">
        <v>83</v>
      </c>
      <c r="AY196" s="19" t="s">
        <v>322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9" t="s">
        <v>83</v>
      </c>
      <c r="BK196" s="245">
        <f>ROUND(I196*H196,2)</f>
        <v>0</v>
      </c>
      <c r="BL196" s="19" t="s">
        <v>418</v>
      </c>
      <c r="BM196" s="244" t="s">
        <v>2947</v>
      </c>
    </row>
    <row r="197" spans="1:47" s="2" customFormat="1" ht="12">
      <c r="A197" s="40"/>
      <c r="B197" s="41"/>
      <c r="C197" s="42"/>
      <c r="D197" s="246" t="s">
        <v>330</v>
      </c>
      <c r="E197" s="42"/>
      <c r="F197" s="247" t="s">
        <v>2946</v>
      </c>
      <c r="G197" s="42"/>
      <c r="H197" s="42"/>
      <c r="I197" s="150"/>
      <c r="J197" s="42"/>
      <c r="K197" s="42"/>
      <c r="L197" s="46"/>
      <c r="M197" s="248"/>
      <c r="N197" s="24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330</v>
      </c>
      <c r="AU197" s="19" t="s">
        <v>83</v>
      </c>
    </row>
    <row r="198" spans="1:65" s="2" customFormat="1" ht="16.5" customHeight="1">
      <c r="A198" s="40"/>
      <c r="B198" s="41"/>
      <c r="C198" s="233" t="s">
        <v>585</v>
      </c>
      <c r="D198" s="233" t="s">
        <v>324</v>
      </c>
      <c r="E198" s="234" t="s">
        <v>2948</v>
      </c>
      <c r="F198" s="235" t="s">
        <v>2949</v>
      </c>
      <c r="G198" s="236" t="s">
        <v>546</v>
      </c>
      <c r="H198" s="237">
        <v>20</v>
      </c>
      <c r="I198" s="238"/>
      <c r="J198" s="239">
        <f>ROUND(I198*H198,2)</f>
        <v>0</v>
      </c>
      <c r="K198" s="235" t="s">
        <v>2824</v>
      </c>
      <c r="L198" s="46"/>
      <c r="M198" s="240" t="s">
        <v>19</v>
      </c>
      <c r="N198" s="241" t="s">
        <v>42</v>
      </c>
      <c r="O198" s="86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4" t="s">
        <v>418</v>
      </c>
      <c r="AT198" s="244" t="s">
        <v>324</v>
      </c>
      <c r="AU198" s="244" t="s">
        <v>83</v>
      </c>
      <c r="AY198" s="19" t="s">
        <v>322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19" t="s">
        <v>83</v>
      </c>
      <c r="BK198" s="245">
        <f>ROUND(I198*H198,2)</f>
        <v>0</v>
      </c>
      <c r="BL198" s="19" t="s">
        <v>418</v>
      </c>
      <c r="BM198" s="244" t="s">
        <v>2950</v>
      </c>
    </row>
    <row r="199" spans="1:47" s="2" customFormat="1" ht="12">
      <c r="A199" s="40"/>
      <c r="B199" s="41"/>
      <c r="C199" s="42"/>
      <c r="D199" s="246" t="s">
        <v>330</v>
      </c>
      <c r="E199" s="42"/>
      <c r="F199" s="247" t="s">
        <v>2949</v>
      </c>
      <c r="G199" s="42"/>
      <c r="H199" s="42"/>
      <c r="I199" s="150"/>
      <c r="J199" s="42"/>
      <c r="K199" s="42"/>
      <c r="L199" s="46"/>
      <c r="M199" s="248"/>
      <c r="N199" s="24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330</v>
      </c>
      <c r="AU199" s="19" t="s">
        <v>83</v>
      </c>
    </row>
    <row r="200" spans="1:65" s="2" customFormat="1" ht="16.5" customHeight="1">
      <c r="A200" s="40"/>
      <c r="B200" s="41"/>
      <c r="C200" s="233" t="s">
        <v>591</v>
      </c>
      <c r="D200" s="233" t="s">
        <v>324</v>
      </c>
      <c r="E200" s="234" t="s">
        <v>2951</v>
      </c>
      <c r="F200" s="235" t="s">
        <v>2952</v>
      </c>
      <c r="G200" s="236" t="s">
        <v>546</v>
      </c>
      <c r="H200" s="237">
        <v>9</v>
      </c>
      <c r="I200" s="238"/>
      <c r="J200" s="239">
        <f>ROUND(I200*H200,2)</f>
        <v>0</v>
      </c>
      <c r="K200" s="235" t="s">
        <v>2824</v>
      </c>
      <c r="L200" s="46"/>
      <c r="M200" s="240" t="s">
        <v>19</v>
      </c>
      <c r="N200" s="241" t="s">
        <v>42</v>
      </c>
      <c r="O200" s="86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4" t="s">
        <v>418</v>
      </c>
      <c r="AT200" s="244" t="s">
        <v>324</v>
      </c>
      <c r="AU200" s="244" t="s">
        <v>83</v>
      </c>
      <c r="AY200" s="19" t="s">
        <v>322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19" t="s">
        <v>83</v>
      </c>
      <c r="BK200" s="245">
        <f>ROUND(I200*H200,2)</f>
        <v>0</v>
      </c>
      <c r="BL200" s="19" t="s">
        <v>418</v>
      </c>
      <c r="BM200" s="244" t="s">
        <v>2953</v>
      </c>
    </row>
    <row r="201" spans="1:47" s="2" customFormat="1" ht="12">
      <c r="A201" s="40"/>
      <c r="B201" s="41"/>
      <c r="C201" s="42"/>
      <c r="D201" s="246" t="s">
        <v>330</v>
      </c>
      <c r="E201" s="42"/>
      <c r="F201" s="247" t="s">
        <v>2952</v>
      </c>
      <c r="G201" s="42"/>
      <c r="H201" s="42"/>
      <c r="I201" s="150"/>
      <c r="J201" s="42"/>
      <c r="K201" s="42"/>
      <c r="L201" s="46"/>
      <c r="M201" s="248"/>
      <c r="N201" s="249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330</v>
      </c>
      <c r="AU201" s="19" t="s">
        <v>83</v>
      </c>
    </row>
    <row r="202" spans="1:65" s="2" customFormat="1" ht="16.5" customHeight="1">
      <c r="A202" s="40"/>
      <c r="B202" s="41"/>
      <c r="C202" s="233" t="s">
        <v>597</v>
      </c>
      <c r="D202" s="233" t="s">
        <v>324</v>
      </c>
      <c r="E202" s="234" t="s">
        <v>2954</v>
      </c>
      <c r="F202" s="235" t="s">
        <v>2955</v>
      </c>
      <c r="G202" s="236" t="s">
        <v>546</v>
      </c>
      <c r="H202" s="237">
        <v>5</v>
      </c>
      <c r="I202" s="238"/>
      <c r="J202" s="239">
        <f>ROUND(I202*H202,2)</f>
        <v>0</v>
      </c>
      <c r="K202" s="235" t="s">
        <v>2824</v>
      </c>
      <c r="L202" s="46"/>
      <c r="M202" s="240" t="s">
        <v>19</v>
      </c>
      <c r="N202" s="241" t="s">
        <v>42</v>
      </c>
      <c r="O202" s="86"/>
      <c r="P202" s="242">
        <f>O202*H202</f>
        <v>0</v>
      </c>
      <c r="Q202" s="242">
        <v>0.0049</v>
      </c>
      <c r="R202" s="242">
        <f>Q202*H202</f>
        <v>0.0245</v>
      </c>
      <c r="S202" s="242">
        <v>0</v>
      </c>
      <c r="T202" s="243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4" t="s">
        <v>418</v>
      </c>
      <c r="AT202" s="244" t="s">
        <v>324</v>
      </c>
      <c r="AU202" s="244" t="s">
        <v>83</v>
      </c>
      <c r="AY202" s="19" t="s">
        <v>322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19" t="s">
        <v>83</v>
      </c>
      <c r="BK202" s="245">
        <f>ROUND(I202*H202,2)</f>
        <v>0</v>
      </c>
      <c r="BL202" s="19" t="s">
        <v>418</v>
      </c>
      <c r="BM202" s="244" t="s">
        <v>2956</v>
      </c>
    </row>
    <row r="203" spans="1:47" s="2" customFormat="1" ht="12">
      <c r="A203" s="40"/>
      <c r="B203" s="41"/>
      <c r="C203" s="42"/>
      <c r="D203" s="246" t="s">
        <v>330</v>
      </c>
      <c r="E203" s="42"/>
      <c r="F203" s="247" t="s">
        <v>2955</v>
      </c>
      <c r="G203" s="42"/>
      <c r="H203" s="42"/>
      <c r="I203" s="150"/>
      <c r="J203" s="42"/>
      <c r="K203" s="42"/>
      <c r="L203" s="46"/>
      <c r="M203" s="248"/>
      <c r="N203" s="24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330</v>
      </c>
      <c r="AU203" s="19" t="s">
        <v>83</v>
      </c>
    </row>
    <row r="204" spans="1:65" s="2" customFormat="1" ht="16.5" customHeight="1">
      <c r="A204" s="40"/>
      <c r="B204" s="41"/>
      <c r="C204" s="233" t="s">
        <v>668</v>
      </c>
      <c r="D204" s="233" t="s">
        <v>324</v>
      </c>
      <c r="E204" s="234" t="s">
        <v>2957</v>
      </c>
      <c r="F204" s="235" t="s">
        <v>2958</v>
      </c>
      <c r="G204" s="236" t="s">
        <v>546</v>
      </c>
      <c r="H204" s="237">
        <v>1</v>
      </c>
      <c r="I204" s="238"/>
      <c r="J204" s="239">
        <f>ROUND(I204*H204,2)</f>
        <v>0</v>
      </c>
      <c r="K204" s="235" t="s">
        <v>2824</v>
      </c>
      <c r="L204" s="46"/>
      <c r="M204" s="240" t="s">
        <v>19</v>
      </c>
      <c r="N204" s="241" t="s">
        <v>42</v>
      </c>
      <c r="O204" s="86"/>
      <c r="P204" s="242">
        <f>O204*H204</f>
        <v>0</v>
      </c>
      <c r="Q204" s="242">
        <v>0.00049</v>
      </c>
      <c r="R204" s="242">
        <f>Q204*H204</f>
        <v>0.00049</v>
      </c>
      <c r="S204" s="242">
        <v>0</v>
      </c>
      <c r="T204" s="243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4" t="s">
        <v>418</v>
      </c>
      <c r="AT204" s="244" t="s">
        <v>324</v>
      </c>
      <c r="AU204" s="244" t="s">
        <v>83</v>
      </c>
      <c r="AY204" s="19" t="s">
        <v>322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19" t="s">
        <v>83</v>
      </c>
      <c r="BK204" s="245">
        <f>ROUND(I204*H204,2)</f>
        <v>0</v>
      </c>
      <c r="BL204" s="19" t="s">
        <v>418</v>
      </c>
      <c r="BM204" s="244" t="s">
        <v>2959</v>
      </c>
    </row>
    <row r="205" spans="1:47" s="2" customFormat="1" ht="12">
      <c r="A205" s="40"/>
      <c r="B205" s="41"/>
      <c r="C205" s="42"/>
      <c r="D205" s="246" t="s">
        <v>330</v>
      </c>
      <c r="E205" s="42"/>
      <c r="F205" s="247" t="s">
        <v>2958</v>
      </c>
      <c r="G205" s="42"/>
      <c r="H205" s="42"/>
      <c r="I205" s="150"/>
      <c r="J205" s="42"/>
      <c r="K205" s="42"/>
      <c r="L205" s="46"/>
      <c r="M205" s="248"/>
      <c r="N205" s="24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330</v>
      </c>
      <c r="AU205" s="19" t="s">
        <v>83</v>
      </c>
    </row>
    <row r="206" spans="1:65" s="2" customFormat="1" ht="16.5" customHeight="1">
      <c r="A206" s="40"/>
      <c r="B206" s="41"/>
      <c r="C206" s="233" t="s">
        <v>673</v>
      </c>
      <c r="D206" s="233" t="s">
        <v>324</v>
      </c>
      <c r="E206" s="234" t="s">
        <v>2960</v>
      </c>
      <c r="F206" s="235" t="s">
        <v>2961</v>
      </c>
      <c r="G206" s="236" t="s">
        <v>135</v>
      </c>
      <c r="H206" s="237">
        <v>306</v>
      </c>
      <c r="I206" s="238"/>
      <c r="J206" s="239">
        <f>ROUND(I206*H206,2)</f>
        <v>0</v>
      </c>
      <c r="K206" s="235" t="s">
        <v>2824</v>
      </c>
      <c r="L206" s="46"/>
      <c r="M206" s="240" t="s">
        <v>19</v>
      </c>
      <c r="N206" s="241" t="s">
        <v>42</v>
      </c>
      <c r="O206" s="86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4" t="s">
        <v>418</v>
      </c>
      <c r="AT206" s="244" t="s">
        <v>324</v>
      </c>
      <c r="AU206" s="244" t="s">
        <v>83</v>
      </c>
      <c r="AY206" s="19" t="s">
        <v>322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19" t="s">
        <v>83</v>
      </c>
      <c r="BK206" s="245">
        <f>ROUND(I206*H206,2)</f>
        <v>0</v>
      </c>
      <c r="BL206" s="19" t="s">
        <v>418</v>
      </c>
      <c r="BM206" s="244" t="s">
        <v>2962</v>
      </c>
    </row>
    <row r="207" spans="1:47" s="2" customFormat="1" ht="12">
      <c r="A207" s="40"/>
      <c r="B207" s="41"/>
      <c r="C207" s="42"/>
      <c r="D207" s="246" t="s">
        <v>330</v>
      </c>
      <c r="E207" s="42"/>
      <c r="F207" s="247" t="s">
        <v>2961</v>
      </c>
      <c r="G207" s="42"/>
      <c r="H207" s="42"/>
      <c r="I207" s="150"/>
      <c r="J207" s="42"/>
      <c r="K207" s="42"/>
      <c r="L207" s="46"/>
      <c r="M207" s="248"/>
      <c r="N207" s="24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330</v>
      </c>
      <c r="AU207" s="19" t="s">
        <v>83</v>
      </c>
    </row>
    <row r="208" spans="1:65" s="2" customFormat="1" ht="16.5" customHeight="1">
      <c r="A208" s="40"/>
      <c r="B208" s="41"/>
      <c r="C208" s="233" t="s">
        <v>678</v>
      </c>
      <c r="D208" s="233" t="s">
        <v>324</v>
      </c>
      <c r="E208" s="234" t="s">
        <v>2963</v>
      </c>
      <c r="F208" s="235" t="s">
        <v>2964</v>
      </c>
      <c r="G208" s="236" t="s">
        <v>160</v>
      </c>
      <c r="H208" s="237">
        <v>1.018</v>
      </c>
      <c r="I208" s="238"/>
      <c r="J208" s="239">
        <f>ROUND(I208*H208,2)</f>
        <v>0</v>
      </c>
      <c r="K208" s="235" t="s">
        <v>2824</v>
      </c>
      <c r="L208" s="46"/>
      <c r="M208" s="240" t="s">
        <v>19</v>
      </c>
      <c r="N208" s="241" t="s">
        <v>42</v>
      </c>
      <c r="O208" s="86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4" t="s">
        <v>418</v>
      </c>
      <c r="AT208" s="244" t="s">
        <v>324</v>
      </c>
      <c r="AU208" s="244" t="s">
        <v>83</v>
      </c>
      <c r="AY208" s="19" t="s">
        <v>322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19" t="s">
        <v>83</v>
      </c>
      <c r="BK208" s="245">
        <f>ROUND(I208*H208,2)</f>
        <v>0</v>
      </c>
      <c r="BL208" s="19" t="s">
        <v>418</v>
      </c>
      <c r="BM208" s="244" t="s">
        <v>2965</v>
      </c>
    </row>
    <row r="209" spans="1:47" s="2" customFormat="1" ht="12">
      <c r="A209" s="40"/>
      <c r="B209" s="41"/>
      <c r="C209" s="42"/>
      <c r="D209" s="246" t="s">
        <v>330</v>
      </c>
      <c r="E209" s="42"/>
      <c r="F209" s="247" t="s">
        <v>2964</v>
      </c>
      <c r="G209" s="42"/>
      <c r="H209" s="42"/>
      <c r="I209" s="150"/>
      <c r="J209" s="42"/>
      <c r="K209" s="42"/>
      <c r="L209" s="46"/>
      <c r="M209" s="248"/>
      <c r="N209" s="249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330</v>
      </c>
      <c r="AU209" s="19" t="s">
        <v>83</v>
      </c>
    </row>
    <row r="210" spans="1:63" s="12" customFormat="1" ht="22.8" customHeight="1">
      <c r="A210" s="12"/>
      <c r="B210" s="217"/>
      <c r="C210" s="218"/>
      <c r="D210" s="219" t="s">
        <v>69</v>
      </c>
      <c r="E210" s="231" t="s">
        <v>2966</v>
      </c>
      <c r="F210" s="231" t="s">
        <v>2967</v>
      </c>
      <c r="G210" s="218"/>
      <c r="H210" s="218"/>
      <c r="I210" s="221"/>
      <c r="J210" s="232">
        <f>BK210</f>
        <v>0</v>
      </c>
      <c r="K210" s="218"/>
      <c r="L210" s="223"/>
      <c r="M210" s="224"/>
      <c r="N210" s="225"/>
      <c r="O210" s="225"/>
      <c r="P210" s="226">
        <f>SUM(P211:P315)</f>
        <v>0</v>
      </c>
      <c r="Q210" s="225"/>
      <c r="R210" s="226">
        <f>SUM(R211:R315)</f>
        <v>2.8198499999999993</v>
      </c>
      <c r="S210" s="225"/>
      <c r="T210" s="227">
        <f>SUM(T211:T315)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8" t="s">
        <v>83</v>
      </c>
      <c r="AT210" s="229" t="s">
        <v>69</v>
      </c>
      <c r="AU210" s="229" t="s">
        <v>77</v>
      </c>
      <c r="AY210" s="228" t="s">
        <v>322</v>
      </c>
      <c r="BK210" s="230">
        <f>SUM(BK211:BK315)</f>
        <v>0</v>
      </c>
    </row>
    <row r="211" spans="1:65" s="2" customFormat="1" ht="16.5" customHeight="1">
      <c r="A211" s="40"/>
      <c r="B211" s="41"/>
      <c r="C211" s="233" t="s">
        <v>258</v>
      </c>
      <c r="D211" s="233" t="s">
        <v>324</v>
      </c>
      <c r="E211" s="234" t="s">
        <v>2968</v>
      </c>
      <c r="F211" s="235" t="s">
        <v>2969</v>
      </c>
      <c r="G211" s="236" t="s">
        <v>750</v>
      </c>
      <c r="H211" s="237">
        <v>1</v>
      </c>
      <c r="I211" s="238"/>
      <c r="J211" s="239">
        <f>ROUND(I211*H211,2)</f>
        <v>0</v>
      </c>
      <c r="K211" s="235" t="s">
        <v>2824</v>
      </c>
      <c r="L211" s="46"/>
      <c r="M211" s="240" t="s">
        <v>19</v>
      </c>
      <c r="N211" s="241" t="s">
        <v>42</v>
      </c>
      <c r="O211" s="86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4" t="s">
        <v>418</v>
      </c>
      <c r="AT211" s="244" t="s">
        <v>324</v>
      </c>
      <c r="AU211" s="244" t="s">
        <v>83</v>
      </c>
      <c r="AY211" s="19" t="s">
        <v>322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9" t="s">
        <v>83</v>
      </c>
      <c r="BK211" s="245">
        <f>ROUND(I211*H211,2)</f>
        <v>0</v>
      </c>
      <c r="BL211" s="19" t="s">
        <v>418</v>
      </c>
      <c r="BM211" s="244" t="s">
        <v>2970</v>
      </c>
    </row>
    <row r="212" spans="1:47" s="2" customFormat="1" ht="12">
      <c r="A212" s="40"/>
      <c r="B212" s="41"/>
      <c r="C212" s="42"/>
      <c r="D212" s="246" t="s">
        <v>330</v>
      </c>
      <c r="E212" s="42"/>
      <c r="F212" s="247" t="s">
        <v>2969</v>
      </c>
      <c r="G212" s="42"/>
      <c r="H212" s="42"/>
      <c r="I212" s="150"/>
      <c r="J212" s="42"/>
      <c r="K212" s="42"/>
      <c r="L212" s="46"/>
      <c r="M212" s="248"/>
      <c r="N212" s="249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330</v>
      </c>
      <c r="AU212" s="19" t="s">
        <v>83</v>
      </c>
    </row>
    <row r="213" spans="1:65" s="2" customFormat="1" ht="16.5" customHeight="1">
      <c r="A213" s="40"/>
      <c r="B213" s="41"/>
      <c r="C213" s="233" t="s">
        <v>692</v>
      </c>
      <c r="D213" s="233" t="s">
        <v>324</v>
      </c>
      <c r="E213" s="234" t="s">
        <v>2971</v>
      </c>
      <c r="F213" s="235" t="s">
        <v>2972</v>
      </c>
      <c r="G213" s="236" t="s">
        <v>135</v>
      </c>
      <c r="H213" s="237">
        <v>30</v>
      </c>
      <c r="I213" s="238"/>
      <c r="J213" s="239">
        <f>ROUND(I213*H213,2)</f>
        <v>0</v>
      </c>
      <c r="K213" s="235" t="s">
        <v>2824</v>
      </c>
      <c r="L213" s="46"/>
      <c r="M213" s="240" t="s">
        <v>19</v>
      </c>
      <c r="N213" s="241" t="s">
        <v>42</v>
      </c>
      <c r="O213" s="86"/>
      <c r="P213" s="242">
        <f>O213*H213</f>
        <v>0</v>
      </c>
      <c r="Q213" s="242">
        <v>0.015</v>
      </c>
      <c r="R213" s="242">
        <f>Q213*H213</f>
        <v>0.44999999999999996</v>
      </c>
      <c r="S213" s="242">
        <v>0</v>
      </c>
      <c r="T213" s="243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4" t="s">
        <v>418</v>
      </c>
      <c r="AT213" s="244" t="s">
        <v>324</v>
      </c>
      <c r="AU213" s="244" t="s">
        <v>83</v>
      </c>
      <c r="AY213" s="19" t="s">
        <v>322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9" t="s">
        <v>83</v>
      </c>
      <c r="BK213" s="245">
        <f>ROUND(I213*H213,2)</f>
        <v>0</v>
      </c>
      <c r="BL213" s="19" t="s">
        <v>418</v>
      </c>
      <c r="BM213" s="244" t="s">
        <v>2973</v>
      </c>
    </row>
    <row r="214" spans="1:47" s="2" customFormat="1" ht="12">
      <c r="A214" s="40"/>
      <c r="B214" s="41"/>
      <c r="C214" s="42"/>
      <c r="D214" s="246" t="s">
        <v>330</v>
      </c>
      <c r="E214" s="42"/>
      <c r="F214" s="247" t="s">
        <v>2972</v>
      </c>
      <c r="G214" s="42"/>
      <c r="H214" s="42"/>
      <c r="I214" s="150"/>
      <c r="J214" s="42"/>
      <c r="K214" s="42"/>
      <c r="L214" s="46"/>
      <c r="M214" s="248"/>
      <c r="N214" s="24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330</v>
      </c>
      <c r="AU214" s="19" t="s">
        <v>83</v>
      </c>
    </row>
    <row r="215" spans="1:65" s="2" customFormat="1" ht="16.5" customHeight="1">
      <c r="A215" s="40"/>
      <c r="B215" s="41"/>
      <c r="C215" s="233" t="s">
        <v>705</v>
      </c>
      <c r="D215" s="233" t="s">
        <v>324</v>
      </c>
      <c r="E215" s="234" t="s">
        <v>2974</v>
      </c>
      <c r="F215" s="235" t="s">
        <v>2975</v>
      </c>
      <c r="G215" s="236" t="s">
        <v>135</v>
      </c>
      <c r="H215" s="237">
        <v>10</v>
      </c>
      <c r="I215" s="238"/>
      <c r="J215" s="239">
        <f>ROUND(I215*H215,2)</f>
        <v>0</v>
      </c>
      <c r="K215" s="235" t="s">
        <v>2824</v>
      </c>
      <c r="L215" s="46"/>
      <c r="M215" s="240" t="s">
        <v>19</v>
      </c>
      <c r="N215" s="241" t="s">
        <v>42</v>
      </c>
      <c r="O215" s="86"/>
      <c r="P215" s="242">
        <f>O215*H215</f>
        <v>0</v>
      </c>
      <c r="Q215" s="242">
        <v>0.00028</v>
      </c>
      <c r="R215" s="242">
        <f>Q215*H215</f>
        <v>0.0027999999999999995</v>
      </c>
      <c r="S215" s="242">
        <v>0</v>
      </c>
      <c r="T215" s="243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4" t="s">
        <v>418</v>
      </c>
      <c r="AT215" s="244" t="s">
        <v>324</v>
      </c>
      <c r="AU215" s="244" t="s">
        <v>83</v>
      </c>
      <c r="AY215" s="19" t="s">
        <v>322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19" t="s">
        <v>83</v>
      </c>
      <c r="BK215" s="245">
        <f>ROUND(I215*H215,2)</f>
        <v>0</v>
      </c>
      <c r="BL215" s="19" t="s">
        <v>418</v>
      </c>
      <c r="BM215" s="244" t="s">
        <v>2976</v>
      </c>
    </row>
    <row r="216" spans="1:47" s="2" customFormat="1" ht="12">
      <c r="A216" s="40"/>
      <c r="B216" s="41"/>
      <c r="C216" s="42"/>
      <c r="D216" s="246" t="s">
        <v>330</v>
      </c>
      <c r="E216" s="42"/>
      <c r="F216" s="247" t="s">
        <v>2975</v>
      </c>
      <c r="G216" s="42"/>
      <c r="H216" s="42"/>
      <c r="I216" s="150"/>
      <c r="J216" s="42"/>
      <c r="K216" s="42"/>
      <c r="L216" s="46"/>
      <c r="M216" s="248"/>
      <c r="N216" s="249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330</v>
      </c>
      <c r="AU216" s="19" t="s">
        <v>83</v>
      </c>
    </row>
    <row r="217" spans="1:65" s="2" customFormat="1" ht="16.5" customHeight="1">
      <c r="A217" s="40"/>
      <c r="B217" s="41"/>
      <c r="C217" s="233" t="s">
        <v>716</v>
      </c>
      <c r="D217" s="233" t="s">
        <v>324</v>
      </c>
      <c r="E217" s="234" t="s">
        <v>2977</v>
      </c>
      <c r="F217" s="235" t="s">
        <v>2978</v>
      </c>
      <c r="G217" s="236" t="s">
        <v>135</v>
      </c>
      <c r="H217" s="237">
        <v>30</v>
      </c>
      <c r="I217" s="238"/>
      <c r="J217" s="239">
        <f>ROUND(I217*H217,2)</f>
        <v>0</v>
      </c>
      <c r="K217" s="235" t="s">
        <v>2824</v>
      </c>
      <c r="L217" s="46"/>
      <c r="M217" s="240" t="s">
        <v>19</v>
      </c>
      <c r="N217" s="241" t="s">
        <v>42</v>
      </c>
      <c r="O217" s="86"/>
      <c r="P217" s="242">
        <f>O217*H217</f>
        <v>0</v>
      </c>
      <c r="Q217" s="242">
        <v>0.00213</v>
      </c>
      <c r="R217" s="242">
        <f>Q217*H217</f>
        <v>0.0639</v>
      </c>
      <c r="S217" s="242">
        <v>0</v>
      </c>
      <c r="T217" s="24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4" t="s">
        <v>418</v>
      </c>
      <c r="AT217" s="244" t="s">
        <v>324</v>
      </c>
      <c r="AU217" s="244" t="s">
        <v>83</v>
      </c>
      <c r="AY217" s="19" t="s">
        <v>322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9" t="s">
        <v>83</v>
      </c>
      <c r="BK217" s="245">
        <f>ROUND(I217*H217,2)</f>
        <v>0</v>
      </c>
      <c r="BL217" s="19" t="s">
        <v>418</v>
      </c>
      <c r="BM217" s="244" t="s">
        <v>2979</v>
      </c>
    </row>
    <row r="218" spans="1:47" s="2" customFormat="1" ht="12">
      <c r="A218" s="40"/>
      <c r="B218" s="41"/>
      <c r="C218" s="42"/>
      <c r="D218" s="246" t="s">
        <v>330</v>
      </c>
      <c r="E218" s="42"/>
      <c r="F218" s="247" t="s">
        <v>2978</v>
      </c>
      <c r="G218" s="42"/>
      <c r="H218" s="42"/>
      <c r="I218" s="150"/>
      <c r="J218" s="42"/>
      <c r="K218" s="42"/>
      <c r="L218" s="46"/>
      <c r="M218" s="248"/>
      <c r="N218" s="249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330</v>
      </c>
      <c r="AU218" s="19" t="s">
        <v>83</v>
      </c>
    </row>
    <row r="219" spans="1:65" s="2" customFormat="1" ht="16.5" customHeight="1">
      <c r="A219" s="40"/>
      <c r="B219" s="41"/>
      <c r="C219" s="233" t="s">
        <v>724</v>
      </c>
      <c r="D219" s="233" t="s">
        <v>324</v>
      </c>
      <c r="E219" s="234" t="s">
        <v>2980</v>
      </c>
      <c r="F219" s="235" t="s">
        <v>2981</v>
      </c>
      <c r="G219" s="236" t="s">
        <v>135</v>
      </c>
      <c r="H219" s="237">
        <v>8</v>
      </c>
      <c r="I219" s="238"/>
      <c r="J219" s="239">
        <f>ROUND(I219*H219,2)</f>
        <v>0</v>
      </c>
      <c r="K219" s="235" t="s">
        <v>2824</v>
      </c>
      <c r="L219" s="46"/>
      <c r="M219" s="240" t="s">
        <v>19</v>
      </c>
      <c r="N219" s="241" t="s">
        <v>42</v>
      </c>
      <c r="O219" s="86"/>
      <c r="P219" s="242">
        <f>O219*H219</f>
        <v>0</v>
      </c>
      <c r="Q219" s="242">
        <v>0.0008</v>
      </c>
      <c r="R219" s="242">
        <f>Q219*H219</f>
        <v>0.0064</v>
      </c>
      <c r="S219" s="242">
        <v>0</v>
      </c>
      <c r="T219" s="24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4" t="s">
        <v>418</v>
      </c>
      <c r="AT219" s="244" t="s">
        <v>324</v>
      </c>
      <c r="AU219" s="244" t="s">
        <v>83</v>
      </c>
      <c r="AY219" s="19" t="s">
        <v>322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19" t="s">
        <v>83</v>
      </c>
      <c r="BK219" s="245">
        <f>ROUND(I219*H219,2)</f>
        <v>0</v>
      </c>
      <c r="BL219" s="19" t="s">
        <v>418</v>
      </c>
      <c r="BM219" s="244" t="s">
        <v>2982</v>
      </c>
    </row>
    <row r="220" spans="1:47" s="2" customFormat="1" ht="12">
      <c r="A220" s="40"/>
      <c r="B220" s="41"/>
      <c r="C220" s="42"/>
      <c r="D220" s="246" t="s">
        <v>330</v>
      </c>
      <c r="E220" s="42"/>
      <c r="F220" s="247" t="s">
        <v>2981</v>
      </c>
      <c r="G220" s="42"/>
      <c r="H220" s="42"/>
      <c r="I220" s="150"/>
      <c r="J220" s="42"/>
      <c r="K220" s="42"/>
      <c r="L220" s="46"/>
      <c r="M220" s="248"/>
      <c r="N220" s="249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330</v>
      </c>
      <c r="AU220" s="19" t="s">
        <v>83</v>
      </c>
    </row>
    <row r="221" spans="1:47" s="2" customFormat="1" ht="12">
      <c r="A221" s="40"/>
      <c r="B221" s="41"/>
      <c r="C221" s="42"/>
      <c r="D221" s="246" t="s">
        <v>387</v>
      </c>
      <c r="E221" s="42"/>
      <c r="F221" s="282" t="s">
        <v>2983</v>
      </c>
      <c r="G221" s="42"/>
      <c r="H221" s="42"/>
      <c r="I221" s="150"/>
      <c r="J221" s="42"/>
      <c r="K221" s="42"/>
      <c r="L221" s="46"/>
      <c r="M221" s="248"/>
      <c r="N221" s="249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387</v>
      </c>
      <c r="AU221" s="19" t="s">
        <v>83</v>
      </c>
    </row>
    <row r="222" spans="1:65" s="2" customFormat="1" ht="16.5" customHeight="1">
      <c r="A222" s="40"/>
      <c r="B222" s="41"/>
      <c r="C222" s="233" t="s">
        <v>729</v>
      </c>
      <c r="D222" s="233" t="s">
        <v>324</v>
      </c>
      <c r="E222" s="234" t="s">
        <v>2984</v>
      </c>
      <c r="F222" s="235" t="s">
        <v>2985</v>
      </c>
      <c r="G222" s="236" t="s">
        <v>135</v>
      </c>
      <c r="H222" s="237">
        <v>60</v>
      </c>
      <c r="I222" s="238"/>
      <c r="J222" s="239">
        <f>ROUND(I222*H222,2)</f>
        <v>0</v>
      </c>
      <c r="K222" s="235" t="s">
        <v>2824</v>
      </c>
      <c r="L222" s="46"/>
      <c r="M222" s="240" t="s">
        <v>19</v>
      </c>
      <c r="N222" s="241" t="s">
        <v>42</v>
      </c>
      <c r="O222" s="86"/>
      <c r="P222" s="242">
        <f>O222*H222</f>
        <v>0</v>
      </c>
      <c r="Q222" s="242">
        <v>0.00401</v>
      </c>
      <c r="R222" s="242">
        <f>Q222*H222</f>
        <v>0.24059999999999998</v>
      </c>
      <c r="S222" s="242">
        <v>0</v>
      </c>
      <c r="T222" s="243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4" t="s">
        <v>418</v>
      </c>
      <c r="AT222" s="244" t="s">
        <v>324</v>
      </c>
      <c r="AU222" s="244" t="s">
        <v>83</v>
      </c>
      <c r="AY222" s="19" t="s">
        <v>322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19" t="s">
        <v>83</v>
      </c>
      <c r="BK222" s="245">
        <f>ROUND(I222*H222,2)</f>
        <v>0</v>
      </c>
      <c r="BL222" s="19" t="s">
        <v>418</v>
      </c>
      <c r="BM222" s="244" t="s">
        <v>2986</v>
      </c>
    </row>
    <row r="223" spans="1:47" s="2" customFormat="1" ht="12">
      <c r="A223" s="40"/>
      <c r="B223" s="41"/>
      <c r="C223" s="42"/>
      <c r="D223" s="246" t="s">
        <v>330</v>
      </c>
      <c r="E223" s="42"/>
      <c r="F223" s="247" t="s">
        <v>2985</v>
      </c>
      <c r="G223" s="42"/>
      <c r="H223" s="42"/>
      <c r="I223" s="150"/>
      <c r="J223" s="42"/>
      <c r="K223" s="42"/>
      <c r="L223" s="46"/>
      <c r="M223" s="248"/>
      <c r="N223" s="24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330</v>
      </c>
      <c r="AU223" s="19" t="s">
        <v>83</v>
      </c>
    </row>
    <row r="224" spans="1:47" s="2" customFormat="1" ht="12">
      <c r="A224" s="40"/>
      <c r="B224" s="41"/>
      <c r="C224" s="42"/>
      <c r="D224" s="246" t="s">
        <v>387</v>
      </c>
      <c r="E224" s="42"/>
      <c r="F224" s="282" t="s">
        <v>2987</v>
      </c>
      <c r="G224" s="42"/>
      <c r="H224" s="42"/>
      <c r="I224" s="150"/>
      <c r="J224" s="42"/>
      <c r="K224" s="42"/>
      <c r="L224" s="46"/>
      <c r="M224" s="248"/>
      <c r="N224" s="249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387</v>
      </c>
      <c r="AU224" s="19" t="s">
        <v>83</v>
      </c>
    </row>
    <row r="225" spans="1:65" s="2" customFormat="1" ht="16.5" customHeight="1">
      <c r="A225" s="40"/>
      <c r="B225" s="41"/>
      <c r="C225" s="233" t="s">
        <v>734</v>
      </c>
      <c r="D225" s="233" t="s">
        <v>324</v>
      </c>
      <c r="E225" s="234" t="s">
        <v>2984</v>
      </c>
      <c r="F225" s="235" t="s">
        <v>2985</v>
      </c>
      <c r="G225" s="236" t="s">
        <v>135</v>
      </c>
      <c r="H225" s="237">
        <v>18</v>
      </c>
      <c r="I225" s="238"/>
      <c r="J225" s="239">
        <f>ROUND(I225*H225,2)</f>
        <v>0</v>
      </c>
      <c r="K225" s="235" t="s">
        <v>2824</v>
      </c>
      <c r="L225" s="46"/>
      <c r="M225" s="240" t="s">
        <v>19</v>
      </c>
      <c r="N225" s="241" t="s">
        <v>42</v>
      </c>
      <c r="O225" s="86"/>
      <c r="P225" s="242">
        <f>O225*H225</f>
        <v>0</v>
      </c>
      <c r="Q225" s="242">
        <v>0.00401</v>
      </c>
      <c r="R225" s="242">
        <f>Q225*H225</f>
        <v>0.07218</v>
      </c>
      <c r="S225" s="242">
        <v>0</v>
      </c>
      <c r="T225" s="243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4" t="s">
        <v>418</v>
      </c>
      <c r="AT225" s="244" t="s">
        <v>324</v>
      </c>
      <c r="AU225" s="244" t="s">
        <v>83</v>
      </c>
      <c r="AY225" s="19" t="s">
        <v>322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19" t="s">
        <v>83</v>
      </c>
      <c r="BK225" s="245">
        <f>ROUND(I225*H225,2)</f>
        <v>0</v>
      </c>
      <c r="BL225" s="19" t="s">
        <v>418</v>
      </c>
      <c r="BM225" s="244" t="s">
        <v>2988</v>
      </c>
    </row>
    <row r="226" spans="1:47" s="2" customFormat="1" ht="12">
      <c r="A226" s="40"/>
      <c r="B226" s="41"/>
      <c r="C226" s="42"/>
      <c r="D226" s="246" t="s">
        <v>330</v>
      </c>
      <c r="E226" s="42"/>
      <c r="F226" s="247" t="s">
        <v>2985</v>
      </c>
      <c r="G226" s="42"/>
      <c r="H226" s="42"/>
      <c r="I226" s="150"/>
      <c r="J226" s="42"/>
      <c r="K226" s="42"/>
      <c r="L226" s="46"/>
      <c r="M226" s="248"/>
      <c r="N226" s="249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330</v>
      </c>
      <c r="AU226" s="19" t="s">
        <v>83</v>
      </c>
    </row>
    <row r="227" spans="1:47" s="2" customFormat="1" ht="12">
      <c r="A227" s="40"/>
      <c r="B227" s="41"/>
      <c r="C227" s="42"/>
      <c r="D227" s="246" t="s">
        <v>387</v>
      </c>
      <c r="E227" s="42"/>
      <c r="F227" s="282" t="s">
        <v>2989</v>
      </c>
      <c r="G227" s="42"/>
      <c r="H227" s="42"/>
      <c r="I227" s="150"/>
      <c r="J227" s="42"/>
      <c r="K227" s="42"/>
      <c r="L227" s="46"/>
      <c r="M227" s="248"/>
      <c r="N227" s="249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387</v>
      </c>
      <c r="AU227" s="19" t="s">
        <v>83</v>
      </c>
    </row>
    <row r="228" spans="1:65" s="2" customFormat="1" ht="16.5" customHeight="1">
      <c r="A228" s="40"/>
      <c r="B228" s="41"/>
      <c r="C228" s="233" t="s">
        <v>739</v>
      </c>
      <c r="D228" s="233" t="s">
        <v>324</v>
      </c>
      <c r="E228" s="234" t="s">
        <v>2990</v>
      </c>
      <c r="F228" s="235" t="s">
        <v>2991</v>
      </c>
      <c r="G228" s="236" t="s">
        <v>135</v>
      </c>
      <c r="H228" s="237">
        <v>210</v>
      </c>
      <c r="I228" s="238"/>
      <c r="J228" s="239">
        <f>ROUND(I228*H228,2)</f>
        <v>0</v>
      </c>
      <c r="K228" s="235" t="s">
        <v>2824</v>
      </c>
      <c r="L228" s="46"/>
      <c r="M228" s="240" t="s">
        <v>19</v>
      </c>
      <c r="N228" s="241" t="s">
        <v>42</v>
      </c>
      <c r="O228" s="86"/>
      <c r="P228" s="242">
        <f>O228*H228</f>
        <v>0</v>
      </c>
      <c r="Q228" s="242">
        <v>0.00522</v>
      </c>
      <c r="R228" s="242">
        <f>Q228*H228</f>
        <v>1.0962</v>
      </c>
      <c r="S228" s="242">
        <v>0</v>
      </c>
      <c r="T228" s="243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4" t="s">
        <v>418</v>
      </c>
      <c r="AT228" s="244" t="s">
        <v>324</v>
      </c>
      <c r="AU228" s="244" t="s">
        <v>83</v>
      </c>
      <c r="AY228" s="19" t="s">
        <v>322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19" t="s">
        <v>83</v>
      </c>
      <c r="BK228" s="245">
        <f>ROUND(I228*H228,2)</f>
        <v>0</v>
      </c>
      <c r="BL228" s="19" t="s">
        <v>418</v>
      </c>
      <c r="BM228" s="244" t="s">
        <v>2992</v>
      </c>
    </row>
    <row r="229" spans="1:47" s="2" customFormat="1" ht="12">
      <c r="A229" s="40"/>
      <c r="B229" s="41"/>
      <c r="C229" s="42"/>
      <c r="D229" s="246" t="s">
        <v>330</v>
      </c>
      <c r="E229" s="42"/>
      <c r="F229" s="247" t="s">
        <v>2991</v>
      </c>
      <c r="G229" s="42"/>
      <c r="H229" s="42"/>
      <c r="I229" s="150"/>
      <c r="J229" s="42"/>
      <c r="K229" s="42"/>
      <c r="L229" s="46"/>
      <c r="M229" s="248"/>
      <c r="N229" s="24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330</v>
      </c>
      <c r="AU229" s="19" t="s">
        <v>83</v>
      </c>
    </row>
    <row r="230" spans="1:47" s="2" customFormat="1" ht="12">
      <c r="A230" s="40"/>
      <c r="B230" s="41"/>
      <c r="C230" s="42"/>
      <c r="D230" s="246" t="s">
        <v>387</v>
      </c>
      <c r="E230" s="42"/>
      <c r="F230" s="282" t="s">
        <v>2987</v>
      </c>
      <c r="G230" s="42"/>
      <c r="H230" s="42"/>
      <c r="I230" s="150"/>
      <c r="J230" s="42"/>
      <c r="K230" s="42"/>
      <c r="L230" s="46"/>
      <c r="M230" s="248"/>
      <c r="N230" s="249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387</v>
      </c>
      <c r="AU230" s="19" t="s">
        <v>83</v>
      </c>
    </row>
    <row r="231" spans="1:65" s="2" customFormat="1" ht="16.5" customHeight="1">
      <c r="A231" s="40"/>
      <c r="B231" s="41"/>
      <c r="C231" s="233" t="s">
        <v>743</v>
      </c>
      <c r="D231" s="233" t="s">
        <v>324</v>
      </c>
      <c r="E231" s="234" t="s">
        <v>2990</v>
      </c>
      <c r="F231" s="235" t="s">
        <v>2991</v>
      </c>
      <c r="G231" s="236" t="s">
        <v>135</v>
      </c>
      <c r="H231" s="237">
        <v>40</v>
      </c>
      <c r="I231" s="238"/>
      <c r="J231" s="239">
        <f>ROUND(I231*H231,2)</f>
        <v>0</v>
      </c>
      <c r="K231" s="235" t="s">
        <v>2824</v>
      </c>
      <c r="L231" s="46"/>
      <c r="M231" s="240" t="s">
        <v>19</v>
      </c>
      <c r="N231" s="241" t="s">
        <v>42</v>
      </c>
      <c r="O231" s="86"/>
      <c r="P231" s="242">
        <f>O231*H231</f>
        <v>0</v>
      </c>
      <c r="Q231" s="242">
        <v>0.00522</v>
      </c>
      <c r="R231" s="242">
        <f>Q231*H231</f>
        <v>0.20879999999999999</v>
      </c>
      <c r="S231" s="242">
        <v>0</v>
      </c>
      <c r="T231" s="243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4" t="s">
        <v>418</v>
      </c>
      <c r="AT231" s="244" t="s">
        <v>324</v>
      </c>
      <c r="AU231" s="244" t="s">
        <v>83</v>
      </c>
      <c r="AY231" s="19" t="s">
        <v>322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19" t="s">
        <v>83</v>
      </c>
      <c r="BK231" s="245">
        <f>ROUND(I231*H231,2)</f>
        <v>0</v>
      </c>
      <c r="BL231" s="19" t="s">
        <v>418</v>
      </c>
      <c r="BM231" s="244" t="s">
        <v>2993</v>
      </c>
    </row>
    <row r="232" spans="1:47" s="2" customFormat="1" ht="12">
      <c r="A232" s="40"/>
      <c r="B232" s="41"/>
      <c r="C232" s="42"/>
      <c r="D232" s="246" t="s">
        <v>330</v>
      </c>
      <c r="E232" s="42"/>
      <c r="F232" s="247" t="s">
        <v>2991</v>
      </c>
      <c r="G232" s="42"/>
      <c r="H232" s="42"/>
      <c r="I232" s="150"/>
      <c r="J232" s="42"/>
      <c r="K232" s="42"/>
      <c r="L232" s="46"/>
      <c r="M232" s="248"/>
      <c r="N232" s="249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330</v>
      </c>
      <c r="AU232" s="19" t="s">
        <v>83</v>
      </c>
    </row>
    <row r="233" spans="1:47" s="2" customFormat="1" ht="12">
      <c r="A233" s="40"/>
      <c r="B233" s="41"/>
      <c r="C233" s="42"/>
      <c r="D233" s="246" t="s">
        <v>387</v>
      </c>
      <c r="E233" s="42"/>
      <c r="F233" s="282" t="s">
        <v>2989</v>
      </c>
      <c r="G233" s="42"/>
      <c r="H233" s="42"/>
      <c r="I233" s="150"/>
      <c r="J233" s="42"/>
      <c r="K233" s="42"/>
      <c r="L233" s="46"/>
      <c r="M233" s="248"/>
      <c r="N233" s="249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387</v>
      </c>
      <c r="AU233" s="19" t="s">
        <v>83</v>
      </c>
    </row>
    <row r="234" spans="1:65" s="2" customFormat="1" ht="16.5" customHeight="1">
      <c r="A234" s="40"/>
      <c r="B234" s="41"/>
      <c r="C234" s="233" t="s">
        <v>747</v>
      </c>
      <c r="D234" s="233" t="s">
        <v>324</v>
      </c>
      <c r="E234" s="234" t="s">
        <v>2994</v>
      </c>
      <c r="F234" s="235" t="s">
        <v>2995</v>
      </c>
      <c r="G234" s="236" t="s">
        <v>135</v>
      </c>
      <c r="H234" s="237">
        <v>40</v>
      </c>
      <c r="I234" s="238"/>
      <c r="J234" s="239">
        <f>ROUND(I234*H234,2)</f>
        <v>0</v>
      </c>
      <c r="K234" s="235" t="s">
        <v>2824</v>
      </c>
      <c r="L234" s="46"/>
      <c r="M234" s="240" t="s">
        <v>19</v>
      </c>
      <c r="N234" s="241" t="s">
        <v>42</v>
      </c>
      <c r="O234" s="86"/>
      <c r="P234" s="242">
        <f>O234*H234</f>
        <v>0</v>
      </c>
      <c r="Q234" s="242">
        <v>0.00541</v>
      </c>
      <c r="R234" s="242">
        <f>Q234*H234</f>
        <v>0.21639999999999998</v>
      </c>
      <c r="S234" s="242">
        <v>0</v>
      </c>
      <c r="T234" s="243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4" t="s">
        <v>418</v>
      </c>
      <c r="AT234" s="244" t="s">
        <v>324</v>
      </c>
      <c r="AU234" s="244" t="s">
        <v>83</v>
      </c>
      <c r="AY234" s="19" t="s">
        <v>322</v>
      </c>
      <c r="BE234" s="245">
        <f>IF(N234="základní",J234,0)</f>
        <v>0</v>
      </c>
      <c r="BF234" s="245">
        <f>IF(N234="snížená",J234,0)</f>
        <v>0</v>
      </c>
      <c r="BG234" s="245">
        <f>IF(N234="zákl. přenesená",J234,0)</f>
        <v>0</v>
      </c>
      <c r="BH234" s="245">
        <f>IF(N234="sníž. přenesená",J234,0)</f>
        <v>0</v>
      </c>
      <c r="BI234" s="245">
        <f>IF(N234="nulová",J234,0)</f>
        <v>0</v>
      </c>
      <c r="BJ234" s="19" t="s">
        <v>83</v>
      </c>
      <c r="BK234" s="245">
        <f>ROUND(I234*H234,2)</f>
        <v>0</v>
      </c>
      <c r="BL234" s="19" t="s">
        <v>418</v>
      </c>
      <c r="BM234" s="244" t="s">
        <v>2996</v>
      </c>
    </row>
    <row r="235" spans="1:47" s="2" customFormat="1" ht="12">
      <c r="A235" s="40"/>
      <c r="B235" s="41"/>
      <c r="C235" s="42"/>
      <c r="D235" s="246" t="s">
        <v>330</v>
      </c>
      <c r="E235" s="42"/>
      <c r="F235" s="247" t="s">
        <v>2995</v>
      </c>
      <c r="G235" s="42"/>
      <c r="H235" s="42"/>
      <c r="I235" s="150"/>
      <c r="J235" s="42"/>
      <c r="K235" s="42"/>
      <c r="L235" s="46"/>
      <c r="M235" s="248"/>
      <c r="N235" s="24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330</v>
      </c>
      <c r="AU235" s="19" t="s">
        <v>83</v>
      </c>
    </row>
    <row r="236" spans="1:65" s="2" customFormat="1" ht="16.5" customHeight="1">
      <c r="A236" s="40"/>
      <c r="B236" s="41"/>
      <c r="C236" s="233" t="s">
        <v>752</v>
      </c>
      <c r="D236" s="233" t="s">
        <v>324</v>
      </c>
      <c r="E236" s="234" t="s">
        <v>2997</v>
      </c>
      <c r="F236" s="235" t="s">
        <v>2998</v>
      </c>
      <c r="G236" s="236" t="s">
        <v>135</v>
      </c>
      <c r="H236" s="237">
        <v>50</v>
      </c>
      <c r="I236" s="238"/>
      <c r="J236" s="239">
        <f>ROUND(I236*H236,2)</f>
        <v>0</v>
      </c>
      <c r="K236" s="235" t="s">
        <v>2824</v>
      </c>
      <c r="L236" s="46"/>
      <c r="M236" s="240" t="s">
        <v>19</v>
      </c>
      <c r="N236" s="241" t="s">
        <v>42</v>
      </c>
      <c r="O236" s="86"/>
      <c r="P236" s="242">
        <f>O236*H236</f>
        <v>0</v>
      </c>
      <c r="Q236" s="242">
        <v>0.00573</v>
      </c>
      <c r="R236" s="242">
        <f>Q236*H236</f>
        <v>0.2865</v>
      </c>
      <c r="S236" s="242">
        <v>0</v>
      </c>
      <c r="T236" s="243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4" t="s">
        <v>418</v>
      </c>
      <c r="AT236" s="244" t="s">
        <v>324</v>
      </c>
      <c r="AU236" s="244" t="s">
        <v>83</v>
      </c>
      <c r="AY236" s="19" t="s">
        <v>322</v>
      </c>
      <c r="BE236" s="245">
        <f>IF(N236="základní",J236,0)</f>
        <v>0</v>
      </c>
      <c r="BF236" s="245">
        <f>IF(N236="snížená",J236,0)</f>
        <v>0</v>
      </c>
      <c r="BG236" s="245">
        <f>IF(N236="zákl. přenesená",J236,0)</f>
        <v>0</v>
      </c>
      <c r="BH236" s="245">
        <f>IF(N236="sníž. přenesená",J236,0)</f>
        <v>0</v>
      </c>
      <c r="BI236" s="245">
        <f>IF(N236="nulová",J236,0)</f>
        <v>0</v>
      </c>
      <c r="BJ236" s="19" t="s">
        <v>83</v>
      </c>
      <c r="BK236" s="245">
        <f>ROUND(I236*H236,2)</f>
        <v>0</v>
      </c>
      <c r="BL236" s="19" t="s">
        <v>418</v>
      </c>
      <c r="BM236" s="244" t="s">
        <v>2999</v>
      </c>
    </row>
    <row r="237" spans="1:47" s="2" customFormat="1" ht="12">
      <c r="A237" s="40"/>
      <c r="B237" s="41"/>
      <c r="C237" s="42"/>
      <c r="D237" s="246" t="s">
        <v>330</v>
      </c>
      <c r="E237" s="42"/>
      <c r="F237" s="247" t="s">
        <v>2998</v>
      </c>
      <c r="G237" s="42"/>
      <c r="H237" s="42"/>
      <c r="I237" s="150"/>
      <c r="J237" s="42"/>
      <c r="K237" s="42"/>
      <c r="L237" s="46"/>
      <c r="M237" s="248"/>
      <c r="N237" s="249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330</v>
      </c>
      <c r="AU237" s="19" t="s">
        <v>83</v>
      </c>
    </row>
    <row r="238" spans="1:65" s="2" customFormat="1" ht="16.5" customHeight="1">
      <c r="A238" s="40"/>
      <c r="B238" s="41"/>
      <c r="C238" s="233" t="s">
        <v>756</v>
      </c>
      <c r="D238" s="233" t="s">
        <v>324</v>
      </c>
      <c r="E238" s="234" t="s">
        <v>3000</v>
      </c>
      <c r="F238" s="235" t="s">
        <v>3001</v>
      </c>
      <c r="G238" s="236" t="s">
        <v>546</v>
      </c>
      <c r="H238" s="237">
        <v>10</v>
      </c>
      <c r="I238" s="238"/>
      <c r="J238" s="239">
        <f>ROUND(I238*H238,2)</f>
        <v>0</v>
      </c>
      <c r="K238" s="235" t="s">
        <v>2824</v>
      </c>
      <c r="L238" s="46"/>
      <c r="M238" s="240" t="s">
        <v>19</v>
      </c>
      <c r="N238" s="241" t="s">
        <v>42</v>
      </c>
      <c r="O238" s="86"/>
      <c r="P238" s="242">
        <f>O238*H238</f>
        <v>0</v>
      </c>
      <c r="Q238" s="242">
        <v>0.00028</v>
      </c>
      <c r="R238" s="242">
        <f>Q238*H238</f>
        <v>0.0027999999999999995</v>
      </c>
      <c r="S238" s="242">
        <v>0</v>
      </c>
      <c r="T238" s="243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4" t="s">
        <v>418</v>
      </c>
      <c r="AT238" s="244" t="s">
        <v>324</v>
      </c>
      <c r="AU238" s="244" t="s">
        <v>83</v>
      </c>
      <c r="AY238" s="19" t="s">
        <v>322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19" t="s">
        <v>83</v>
      </c>
      <c r="BK238" s="245">
        <f>ROUND(I238*H238,2)</f>
        <v>0</v>
      </c>
      <c r="BL238" s="19" t="s">
        <v>418</v>
      </c>
      <c r="BM238" s="244" t="s">
        <v>3002</v>
      </c>
    </row>
    <row r="239" spans="1:47" s="2" customFormat="1" ht="12">
      <c r="A239" s="40"/>
      <c r="B239" s="41"/>
      <c r="C239" s="42"/>
      <c r="D239" s="246" t="s">
        <v>330</v>
      </c>
      <c r="E239" s="42"/>
      <c r="F239" s="247" t="s">
        <v>3001</v>
      </c>
      <c r="G239" s="42"/>
      <c r="H239" s="42"/>
      <c r="I239" s="150"/>
      <c r="J239" s="42"/>
      <c r="K239" s="42"/>
      <c r="L239" s="46"/>
      <c r="M239" s="248"/>
      <c r="N239" s="249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330</v>
      </c>
      <c r="AU239" s="19" t="s">
        <v>83</v>
      </c>
    </row>
    <row r="240" spans="1:65" s="2" customFormat="1" ht="16.5" customHeight="1">
      <c r="A240" s="40"/>
      <c r="B240" s="41"/>
      <c r="C240" s="233" t="s">
        <v>760</v>
      </c>
      <c r="D240" s="233" t="s">
        <v>324</v>
      </c>
      <c r="E240" s="234" t="s">
        <v>3003</v>
      </c>
      <c r="F240" s="235" t="s">
        <v>3004</v>
      </c>
      <c r="G240" s="236" t="s">
        <v>546</v>
      </c>
      <c r="H240" s="237">
        <v>18</v>
      </c>
      <c r="I240" s="238"/>
      <c r="J240" s="239">
        <f>ROUND(I240*H240,2)</f>
        <v>0</v>
      </c>
      <c r="K240" s="235" t="s">
        <v>2824</v>
      </c>
      <c r="L240" s="46"/>
      <c r="M240" s="240" t="s">
        <v>19</v>
      </c>
      <c r="N240" s="241" t="s">
        <v>42</v>
      </c>
      <c r="O240" s="86"/>
      <c r="P240" s="242">
        <f>O240*H240</f>
        <v>0</v>
      </c>
      <c r="Q240" s="242">
        <v>0.00035</v>
      </c>
      <c r="R240" s="242">
        <f>Q240*H240</f>
        <v>0.0063</v>
      </c>
      <c r="S240" s="242">
        <v>0</v>
      </c>
      <c r="T240" s="243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4" t="s">
        <v>418</v>
      </c>
      <c r="AT240" s="244" t="s">
        <v>324</v>
      </c>
      <c r="AU240" s="244" t="s">
        <v>83</v>
      </c>
      <c r="AY240" s="19" t="s">
        <v>322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19" t="s">
        <v>83</v>
      </c>
      <c r="BK240" s="245">
        <f>ROUND(I240*H240,2)</f>
        <v>0</v>
      </c>
      <c r="BL240" s="19" t="s">
        <v>418</v>
      </c>
      <c r="BM240" s="244" t="s">
        <v>3005</v>
      </c>
    </row>
    <row r="241" spans="1:47" s="2" customFormat="1" ht="12">
      <c r="A241" s="40"/>
      <c r="B241" s="41"/>
      <c r="C241" s="42"/>
      <c r="D241" s="246" t="s">
        <v>330</v>
      </c>
      <c r="E241" s="42"/>
      <c r="F241" s="247" t="s">
        <v>3004</v>
      </c>
      <c r="G241" s="42"/>
      <c r="H241" s="42"/>
      <c r="I241" s="150"/>
      <c r="J241" s="42"/>
      <c r="K241" s="42"/>
      <c r="L241" s="46"/>
      <c r="M241" s="248"/>
      <c r="N241" s="249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330</v>
      </c>
      <c r="AU241" s="19" t="s">
        <v>83</v>
      </c>
    </row>
    <row r="242" spans="1:65" s="2" customFormat="1" ht="16.5" customHeight="1">
      <c r="A242" s="40"/>
      <c r="B242" s="41"/>
      <c r="C242" s="233" t="s">
        <v>764</v>
      </c>
      <c r="D242" s="233" t="s">
        <v>324</v>
      </c>
      <c r="E242" s="234" t="s">
        <v>3006</v>
      </c>
      <c r="F242" s="235" t="s">
        <v>3007</v>
      </c>
      <c r="G242" s="236" t="s">
        <v>135</v>
      </c>
      <c r="H242" s="237">
        <v>60</v>
      </c>
      <c r="I242" s="238"/>
      <c r="J242" s="239">
        <f>ROUND(I242*H242,2)</f>
        <v>0</v>
      </c>
      <c r="K242" s="235" t="s">
        <v>2824</v>
      </c>
      <c r="L242" s="46"/>
      <c r="M242" s="240" t="s">
        <v>19</v>
      </c>
      <c r="N242" s="241" t="s">
        <v>42</v>
      </c>
      <c r="O242" s="86"/>
      <c r="P242" s="242">
        <f>O242*H242</f>
        <v>0</v>
      </c>
      <c r="Q242" s="242">
        <v>2E-05</v>
      </c>
      <c r="R242" s="242">
        <f>Q242*H242</f>
        <v>0.0012000000000000001</v>
      </c>
      <c r="S242" s="242">
        <v>0</v>
      </c>
      <c r="T242" s="243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4" t="s">
        <v>418</v>
      </c>
      <c r="AT242" s="244" t="s">
        <v>324</v>
      </c>
      <c r="AU242" s="244" t="s">
        <v>83</v>
      </c>
      <c r="AY242" s="19" t="s">
        <v>322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19" t="s">
        <v>83</v>
      </c>
      <c r="BK242" s="245">
        <f>ROUND(I242*H242,2)</f>
        <v>0</v>
      </c>
      <c r="BL242" s="19" t="s">
        <v>418</v>
      </c>
      <c r="BM242" s="244" t="s">
        <v>3008</v>
      </c>
    </row>
    <row r="243" spans="1:47" s="2" customFormat="1" ht="12">
      <c r="A243" s="40"/>
      <c r="B243" s="41"/>
      <c r="C243" s="42"/>
      <c r="D243" s="246" t="s">
        <v>330</v>
      </c>
      <c r="E243" s="42"/>
      <c r="F243" s="247" t="s">
        <v>3007</v>
      </c>
      <c r="G243" s="42"/>
      <c r="H243" s="42"/>
      <c r="I243" s="150"/>
      <c r="J243" s="42"/>
      <c r="K243" s="42"/>
      <c r="L243" s="46"/>
      <c r="M243" s="248"/>
      <c r="N243" s="249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330</v>
      </c>
      <c r="AU243" s="19" t="s">
        <v>83</v>
      </c>
    </row>
    <row r="244" spans="1:47" s="2" customFormat="1" ht="12">
      <c r="A244" s="40"/>
      <c r="B244" s="41"/>
      <c r="C244" s="42"/>
      <c r="D244" s="246" t="s">
        <v>387</v>
      </c>
      <c r="E244" s="42"/>
      <c r="F244" s="282" t="s">
        <v>3009</v>
      </c>
      <c r="G244" s="42"/>
      <c r="H244" s="42"/>
      <c r="I244" s="150"/>
      <c r="J244" s="42"/>
      <c r="K244" s="42"/>
      <c r="L244" s="46"/>
      <c r="M244" s="248"/>
      <c r="N244" s="249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387</v>
      </c>
      <c r="AU244" s="19" t="s">
        <v>83</v>
      </c>
    </row>
    <row r="245" spans="1:65" s="2" customFormat="1" ht="16.5" customHeight="1">
      <c r="A245" s="40"/>
      <c r="B245" s="41"/>
      <c r="C245" s="233" t="s">
        <v>768</v>
      </c>
      <c r="D245" s="233" t="s">
        <v>324</v>
      </c>
      <c r="E245" s="234" t="s">
        <v>3010</v>
      </c>
      <c r="F245" s="235" t="s">
        <v>3011</v>
      </c>
      <c r="G245" s="236" t="s">
        <v>135</v>
      </c>
      <c r="H245" s="237">
        <v>210</v>
      </c>
      <c r="I245" s="238"/>
      <c r="J245" s="239">
        <f>ROUND(I245*H245,2)</f>
        <v>0</v>
      </c>
      <c r="K245" s="235" t="s">
        <v>2824</v>
      </c>
      <c r="L245" s="46"/>
      <c r="M245" s="240" t="s">
        <v>19</v>
      </c>
      <c r="N245" s="241" t="s">
        <v>42</v>
      </c>
      <c r="O245" s="86"/>
      <c r="P245" s="242">
        <f>O245*H245</f>
        <v>0</v>
      </c>
      <c r="Q245" s="242">
        <v>4E-05</v>
      </c>
      <c r="R245" s="242">
        <f>Q245*H245</f>
        <v>0.008400000000000001</v>
      </c>
      <c r="S245" s="242">
        <v>0</v>
      </c>
      <c r="T245" s="24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4" t="s">
        <v>418</v>
      </c>
      <c r="AT245" s="244" t="s">
        <v>324</v>
      </c>
      <c r="AU245" s="244" t="s">
        <v>83</v>
      </c>
      <c r="AY245" s="19" t="s">
        <v>322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19" t="s">
        <v>83</v>
      </c>
      <c r="BK245" s="245">
        <f>ROUND(I245*H245,2)</f>
        <v>0</v>
      </c>
      <c r="BL245" s="19" t="s">
        <v>418</v>
      </c>
      <c r="BM245" s="244" t="s">
        <v>3012</v>
      </c>
    </row>
    <row r="246" spans="1:47" s="2" customFormat="1" ht="12">
      <c r="A246" s="40"/>
      <c r="B246" s="41"/>
      <c r="C246" s="42"/>
      <c r="D246" s="246" t="s">
        <v>330</v>
      </c>
      <c r="E246" s="42"/>
      <c r="F246" s="247" t="s">
        <v>3011</v>
      </c>
      <c r="G246" s="42"/>
      <c r="H246" s="42"/>
      <c r="I246" s="150"/>
      <c r="J246" s="42"/>
      <c r="K246" s="42"/>
      <c r="L246" s="46"/>
      <c r="M246" s="248"/>
      <c r="N246" s="24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330</v>
      </c>
      <c r="AU246" s="19" t="s">
        <v>83</v>
      </c>
    </row>
    <row r="247" spans="1:47" s="2" customFormat="1" ht="12">
      <c r="A247" s="40"/>
      <c r="B247" s="41"/>
      <c r="C247" s="42"/>
      <c r="D247" s="246" t="s">
        <v>387</v>
      </c>
      <c r="E247" s="42"/>
      <c r="F247" s="282" t="s">
        <v>3009</v>
      </c>
      <c r="G247" s="42"/>
      <c r="H247" s="42"/>
      <c r="I247" s="150"/>
      <c r="J247" s="42"/>
      <c r="K247" s="42"/>
      <c r="L247" s="46"/>
      <c r="M247" s="248"/>
      <c r="N247" s="249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387</v>
      </c>
      <c r="AU247" s="19" t="s">
        <v>83</v>
      </c>
    </row>
    <row r="248" spans="1:65" s="2" customFormat="1" ht="21.75" customHeight="1">
      <c r="A248" s="40"/>
      <c r="B248" s="41"/>
      <c r="C248" s="233" t="s">
        <v>772</v>
      </c>
      <c r="D248" s="233" t="s">
        <v>324</v>
      </c>
      <c r="E248" s="234" t="s">
        <v>3013</v>
      </c>
      <c r="F248" s="235" t="s">
        <v>3014</v>
      </c>
      <c r="G248" s="236" t="s">
        <v>135</v>
      </c>
      <c r="H248" s="237">
        <v>18</v>
      </c>
      <c r="I248" s="238"/>
      <c r="J248" s="239">
        <f>ROUND(I248*H248,2)</f>
        <v>0</v>
      </c>
      <c r="K248" s="235" t="s">
        <v>2824</v>
      </c>
      <c r="L248" s="46"/>
      <c r="M248" s="240" t="s">
        <v>19</v>
      </c>
      <c r="N248" s="241" t="s">
        <v>42</v>
      </c>
      <c r="O248" s="86"/>
      <c r="P248" s="242">
        <f>O248*H248</f>
        <v>0</v>
      </c>
      <c r="Q248" s="242">
        <v>4E-05</v>
      </c>
      <c r="R248" s="242">
        <f>Q248*H248</f>
        <v>0.00072</v>
      </c>
      <c r="S248" s="242">
        <v>0</v>
      </c>
      <c r="T248" s="243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4" t="s">
        <v>418</v>
      </c>
      <c r="AT248" s="244" t="s">
        <v>324</v>
      </c>
      <c r="AU248" s="244" t="s">
        <v>83</v>
      </c>
      <c r="AY248" s="19" t="s">
        <v>322</v>
      </c>
      <c r="BE248" s="245">
        <f>IF(N248="základní",J248,0)</f>
        <v>0</v>
      </c>
      <c r="BF248" s="245">
        <f>IF(N248="snížená",J248,0)</f>
        <v>0</v>
      </c>
      <c r="BG248" s="245">
        <f>IF(N248="zákl. přenesená",J248,0)</f>
        <v>0</v>
      </c>
      <c r="BH248" s="245">
        <f>IF(N248="sníž. přenesená",J248,0)</f>
        <v>0</v>
      </c>
      <c r="BI248" s="245">
        <f>IF(N248="nulová",J248,0)</f>
        <v>0</v>
      </c>
      <c r="BJ248" s="19" t="s">
        <v>83</v>
      </c>
      <c r="BK248" s="245">
        <f>ROUND(I248*H248,2)</f>
        <v>0</v>
      </c>
      <c r="BL248" s="19" t="s">
        <v>418</v>
      </c>
      <c r="BM248" s="244" t="s">
        <v>3015</v>
      </c>
    </row>
    <row r="249" spans="1:47" s="2" customFormat="1" ht="12">
      <c r="A249" s="40"/>
      <c r="B249" s="41"/>
      <c r="C249" s="42"/>
      <c r="D249" s="246" t="s">
        <v>330</v>
      </c>
      <c r="E249" s="42"/>
      <c r="F249" s="247" t="s">
        <v>3014</v>
      </c>
      <c r="G249" s="42"/>
      <c r="H249" s="42"/>
      <c r="I249" s="150"/>
      <c r="J249" s="42"/>
      <c r="K249" s="42"/>
      <c r="L249" s="46"/>
      <c r="M249" s="248"/>
      <c r="N249" s="249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330</v>
      </c>
      <c r="AU249" s="19" t="s">
        <v>83</v>
      </c>
    </row>
    <row r="250" spans="1:47" s="2" customFormat="1" ht="12">
      <c r="A250" s="40"/>
      <c r="B250" s="41"/>
      <c r="C250" s="42"/>
      <c r="D250" s="246" t="s">
        <v>387</v>
      </c>
      <c r="E250" s="42"/>
      <c r="F250" s="282" t="s">
        <v>3009</v>
      </c>
      <c r="G250" s="42"/>
      <c r="H250" s="42"/>
      <c r="I250" s="150"/>
      <c r="J250" s="42"/>
      <c r="K250" s="42"/>
      <c r="L250" s="46"/>
      <c r="M250" s="248"/>
      <c r="N250" s="249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387</v>
      </c>
      <c r="AU250" s="19" t="s">
        <v>83</v>
      </c>
    </row>
    <row r="251" spans="1:65" s="2" customFormat="1" ht="21.75" customHeight="1">
      <c r="A251" s="40"/>
      <c r="B251" s="41"/>
      <c r="C251" s="233" t="s">
        <v>776</v>
      </c>
      <c r="D251" s="233" t="s">
        <v>324</v>
      </c>
      <c r="E251" s="234" t="s">
        <v>3016</v>
      </c>
      <c r="F251" s="235" t="s">
        <v>3017</v>
      </c>
      <c r="G251" s="236" t="s">
        <v>135</v>
      </c>
      <c r="H251" s="237">
        <v>40</v>
      </c>
      <c r="I251" s="238"/>
      <c r="J251" s="239">
        <f>ROUND(I251*H251,2)</f>
        <v>0</v>
      </c>
      <c r="K251" s="235" t="s">
        <v>2824</v>
      </c>
      <c r="L251" s="46"/>
      <c r="M251" s="240" t="s">
        <v>19</v>
      </c>
      <c r="N251" s="241" t="s">
        <v>42</v>
      </c>
      <c r="O251" s="86"/>
      <c r="P251" s="242">
        <f>O251*H251</f>
        <v>0</v>
      </c>
      <c r="Q251" s="242">
        <v>8E-05</v>
      </c>
      <c r="R251" s="242">
        <f>Q251*H251</f>
        <v>0.0032</v>
      </c>
      <c r="S251" s="242">
        <v>0</v>
      </c>
      <c r="T251" s="243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4" t="s">
        <v>418</v>
      </c>
      <c r="AT251" s="244" t="s">
        <v>324</v>
      </c>
      <c r="AU251" s="244" t="s">
        <v>83</v>
      </c>
      <c r="AY251" s="19" t="s">
        <v>322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19" t="s">
        <v>83</v>
      </c>
      <c r="BK251" s="245">
        <f>ROUND(I251*H251,2)</f>
        <v>0</v>
      </c>
      <c r="BL251" s="19" t="s">
        <v>418</v>
      </c>
      <c r="BM251" s="244" t="s">
        <v>3018</v>
      </c>
    </row>
    <row r="252" spans="1:47" s="2" customFormat="1" ht="12">
      <c r="A252" s="40"/>
      <c r="B252" s="41"/>
      <c r="C252" s="42"/>
      <c r="D252" s="246" t="s">
        <v>330</v>
      </c>
      <c r="E252" s="42"/>
      <c r="F252" s="247" t="s">
        <v>3017</v>
      </c>
      <c r="G252" s="42"/>
      <c r="H252" s="42"/>
      <c r="I252" s="150"/>
      <c r="J252" s="42"/>
      <c r="K252" s="42"/>
      <c r="L252" s="46"/>
      <c r="M252" s="248"/>
      <c r="N252" s="249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330</v>
      </c>
      <c r="AU252" s="19" t="s">
        <v>83</v>
      </c>
    </row>
    <row r="253" spans="1:47" s="2" customFormat="1" ht="12">
      <c r="A253" s="40"/>
      <c r="B253" s="41"/>
      <c r="C253" s="42"/>
      <c r="D253" s="246" t="s">
        <v>387</v>
      </c>
      <c r="E253" s="42"/>
      <c r="F253" s="282" t="s">
        <v>3009</v>
      </c>
      <c r="G253" s="42"/>
      <c r="H253" s="42"/>
      <c r="I253" s="150"/>
      <c r="J253" s="42"/>
      <c r="K253" s="42"/>
      <c r="L253" s="46"/>
      <c r="M253" s="248"/>
      <c r="N253" s="249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387</v>
      </c>
      <c r="AU253" s="19" t="s">
        <v>83</v>
      </c>
    </row>
    <row r="254" spans="1:65" s="2" customFormat="1" ht="21.75" customHeight="1">
      <c r="A254" s="40"/>
      <c r="B254" s="41"/>
      <c r="C254" s="233" t="s">
        <v>186</v>
      </c>
      <c r="D254" s="233" t="s">
        <v>324</v>
      </c>
      <c r="E254" s="234" t="s">
        <v>3019</v>
      </c>
      <c r="F254" s="235" t="s">
        <v>3020</v>
      </c>
      <c r="G254" s="236" t="s">
        <v>135</v>
      </c>
      <c r="H254" s="237">
        <v>40</v>
      </c>
      <c r="I254" s="238"/>
      <c r="J254" s="239">
        <f>ROUND(I254*H254,2)</f>
        <v>0</v>
      </c>
      <c r="K254" s="235" t="s">
        <v>2824</v>
      </c>
      <c r="L254" s="46"/>
      <c r="M254" s="240" t="s">
        <v>19</v>
      </c>
      <c r="N254" s="241" t="s">
        <v>42</v>
      </c>
      <c r="O254" s="86"/>
      <c r="P254" s="242">
        <f>O254*H254</f>
        <v>0</v>
      </c>
      <c r="Q254" s="242">
        <v>7E-05</v>
      </c>
      <c r="R254" s="242">
        <f>Q254*H254</f>
        <v>0.0027999999999999995</v>
      </c>
      <c r="S254" s="242">
        <v>0</v>
      </c>
      <c r="T254" s="243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4" t="s">
        <v>418</v>
      </c>
      <c r="AT254" s="244" t="s">
        <v>324</v>
      </c>
      <c r="AU254" s="244" t="s">
        <v>83</v>
      </c>
      <c r="AY254" s="19" t="s">
        <v>322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19" t="s">
        <v>83</v>
      </c>
      <c r="BK254" s="245">
        <f>ROUND(I254*H254,2)</f>
        <v>0</v>
      </c>
      <c r="BL254" s="19" t="s">
        <v>418</v>
      </c>
      <c r="BM254" s="244" t="s">
        <v>3021</v>
      </c>
    </row>
    <row r="255" spans="1:47" s="2" customFormat="1" ht="12">
      <c r="A255" s="40"/>
      <c r="B255" s="41"/>
      <c r="C255" s="42"/>
      <c r="D255" s="246" t="s">
        <v>330</v>
      </c>
      <c r="E255" s="42"/>
      <c r="F255" s="247" t="s">
        <v>3020</v>
      </c>
      <c r="G255" s="42"/>
      <c r="H255" s="42"/>
      <c r="I255" s="150"/>
      <c r="J255" s="42"/>
      <c r="K255" s="42"/>
      <c r="L255" s="46"/>
      <c r="M255" s="248"/>
      <c r="N255" s="249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330</v>
      </c>
      <c r="AU255" s="19" t="s">
        <v>83</v>
      </c>
    </row>
    <row r="256" spans="1:47" s="2" customFormat="1" ht="12">
      <c r="A256" s="40"/>
      <c r="B256" s="41"/>
      <c r="C256" s="42"/>
      <c r="D256" s="246" t="s">
        <v>387</v>
      </c>
      <c r="E256" s="42"/>
      <c r="F256" s="282" t="s">
        <v>3009</v>
      </c>
      <c r="G256" s="42"/>
      <c r="H256" s="42"/>
      <c r="I256" s="150"/>
      <c r="J256" s="42"/>
      <c r="K256" s="42"/>
      <c r="L256" s="46"/>
      <c r="M256" s="248"/>
      <c r="N256" s="249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387</v>
      </c>
      <c r="AU256" s="19" t="s">
        <v>83</v>
      </c>
    </row>
    <row r="257" spans="1:65" s="2" customFormat="1" ht="21.75" customHeight="1">
      <c r="A257" s="40"/>
      <c r="B257" s="41"/>
      <c r="C257" s="233" t="s">
        <v>229</v>
      </c>
      <c r="D257" s="233" t="s">
        <v>324</v>
      </c>
      <c r="E257" s="234" t="s">
        <v>3022</v>
      </c>
      <c r="F257" s="235" t="s">
        <v>3023</v>
      </c>
      <c r="G257" s="236" t="s">
        <v>135</v>
      </c>
      <c r="H257" s="237">
        <v>50</v>
      </c>
      <c r="I257" s="238"/>
      <c r="J257" s="239">
        <f>ROUND(I257*H257,2)</f>
        <v>0</v>
      </c>
      <c r="K257" s="235" t="s">
        <v>2824</v>
      </c>
      <c r="L257" s="46"/>
      <c r="M257" s="240" t="s">
        <v>19</v>
      </c>
      <c r="N257" s="241" t="s">
        <v>42</v>
      </c>
      <c r="O257" s="86"/>
      <c r="P257" s="242">
        <f>O257*H257</f>
        <v>0</v>
      </c>
      <c r="Q257" s="242">
        <v>0.00012</v>
      </c>
      <c r="R257" s="242">
        <f>Q257*H257</f>
        <v>0.006</v>
      </c>
      <c r="S257" s="242">
        <v>0</v>
      </c>
      <c r="T257" s="243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4" t="s">
        <v>418</v>
      </c>
      <c r="AT257" s="244" t="s">
        <v>324</v>
      </c>
      <c r="AU257" s="244" t="s">
        <v>83</v>
      </c>
      <c r="AY257" s="19" t="s">
        <v>322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19" t="s">
        <v>83</v>
      </c>
      <c r="BK257" s="245">
        <f>ROUND(I257*H257,2)</f>
        <v>0</v>
      </c>
      <c r="BL257" s="19" t="s">
        <v>418</v>
      </c>
      <c r="BM257" s="244" t="s">
        <v>3024</v>
      </c>
    </row>
    <row r="258" spans="1:47" s="2" customFormat="1" ht="12">
      <c r="A258" s="40"/>
      <c r="B258" s="41"/>
      <c r="C258" s="42"/>
      <c r="D258" s="246" t="s">
        <v>330</v>
      </c>
      <c r="E258" s="42"/>
      <c r="F258" s="247" t="s">
        <v>3023</v>
      </c>
      <c r="G258" s="42"/>
      <c r="H258" s="42"/>
      <c r="I258" s="150"/>
      <c r="J258" s="42"/>
      <c r="K258" s="42"/>
      <c r="L258" s="46"/>
      <c r="M258" s="248"/>
      <c r="N258" s="249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330</v>
      </c>
      <c r="AU258" s="19" t="s">
        <v>83</v>
      </c>
    </row>
    <row r="259" spans="1:47" s="2" customFormat="1" ht="12">
      <c r="A259" s="40"/>
      <c r="B259" s="41"/>
      <c r="C259" s="42"/>
      <c r="D259" s="246" t="s">
        <v>387</v>
      </c>
      <c r="E259" s="42"/>
      <c r="F259" s="282" t="s">
        <v>3009</v>
      </c>
      <c r="G259" s="42"/>
      <c r="H259" s="42"/>
      <c r="I259" s="150"/>
      <c r="J259" s="42"/>
      <c r="K259" s="42"/>
      <c r="L259" s="46"/>
      <c r="M259" s="248"/>
      <c r="N259" s="249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387</v>
      </c>
      <c r="AU259" s="19" t="s">
        <v>83</v>
      </c>
    </row>
    <row r="260" spans="1:65" s="2" customFormat="1" ht="21.75" customHeight="1">
      <c r="A260" s="40"/>
      <c r="B260" s="41"/>
      <c r="C260" s="233" t="s">
        <v>791</v>
      </c>
      <c r="D260" s="233" t="s">
        <v>324</v>
      </c>
      <c r="E260" s="234" t="s">
        <v>3025</v>
      </c>
      <c r="F260" s="235" t="s">
        <v>3026</v>
      </c>
      <c r="G260" s="236" t="s">
        <v>546</v>
      </c>
      <c r="H260" s="237">
        <v>120</v>
      </c>
      <c r="I260" s="238"/>
      <c r="J260" s="239">
        <f>ROUND(I260*H260,2)</f>
        <v>0</v>
      </c>
      <c r="K260" s="235" t="s">
        <v>2824</v>
      </c>
      <c r="L260" s="46"/>
      <c r="M260" s="240" t="s">
        <v>19</v>
      </c>
      <c r="N260" s="241" t="s">
        <v>42</v>
      </c>
      <c r="O260" s="86"/>
      <c r="P260" s="242">
        <f>O260*H260</f>
        <v>0</v>
      </c>
      <c r="Q260" s="242">
        <v>0</v>
      </c>
      <c r="R260" s="242">
        <f>Q260*H260</f>
        <v>0</v>
      </c>
      <c r="S260" s="242">
        <v>0</v>
      </c>
      <c r="T260" s="243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4" t="s">
        <v>418</v>
      </c>
      <c r="AT260" s="244" t="s">
        <v>324</v>
      </c>
      <c r="AU260" s="244" t="s">
        <v>83</v>
      </c>
      <c r="AY260" s="19" t="s">
        <v>322</v>
      </c>
      <c r="BE260" s="245">
        <f>IF(N260="základní",J260,0)</f>
        <v>0</v>
      </c>
      <c r="BF260" s="245">
        <f>IF(N260="snížená",J260,0)</f>
        <v>0</v>
      </c>
      <c r="BG260" s="245">
        <f>IF(N260="zákl. přenesená",J260,0)</f>
        <v>0</v>
      </c>
      <c r="BH260" s="245">
        <f>IF(N260="sníž. přenesená",J260,0)</f>
        <v>0</v>
      </c>
      <c r="BI260" s="245">
        <f>IF(N260="nulová",J260,0)</f>
        <v>0</v>
      </c>
      <c r="BJ260" s="19" t="s">
        <v>83</v>
      </c>
      <c r="BK260" s="245">
        <f>ROUND(I260*H260,2)</f>
        <v>0</v>
      </c>
      <c r="BL260" s="19" t="s">
        <v>418</v>
      </c>
      <c r="BM260" s="244" t="s">
        <v>3027</v>
      </c>
    </row>
    <row r="261" spans="1:47" s="2" customFormat="1" ht="12">
      <c r="A261" s="40"/>
      <c r="B261" s="41"/>
      <c r="C261" s="42"/>
      <c r="D261" s="246" t="s">
        <v>330</v>
      </c>
      <c r="E261" s="42"/>
      <c r="F261" s="247" t="s">
        <v>3026</v>
      </c>
      <c r="G261" s="42"/>
      <c r="H261" s="42"/>
      <c r="I261" s="150"/>
      <c r="J261" s="42"/>
      <c r="K261" s="42"/>
      <c r="L261" s="46"/>
      <c r="M261" s="248"/>
      <c r="N261" s="249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330</v>
      </c>
      <c r="AU261" s="19" t="s">
        <v>83</v>
      </c>
    </row>
    <row r="262" spans="1:47" s="2" customFormat="1" ht="12">
      <c r="A262" s="40"/>
      <c r="B262" s="41"/>
      <c r="C262" s="42"/>
      <c r="D262" s="246" t="s">
        <v>387</v>
      </c>
      <c r="E262" s="42"/>
      <c r="F262" s="282" t="s">
        <v>3009</v>
      </c>
      <c r="G262" s="42"/>
      <c r="H262" s="42"/>
      <c r="I262" s="150"/>
      <c r="J262" s="42"/>
      <c r="K262" s="42"/>
      <c r="L262" s="46"/>
      <c r="M262" s="248"/>
      <c r="N262" s="249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387</v>
      </c>
      <c r="AU262" s="19" t="s">
        <v>83</v>
      </c>
    </row>
    <row r="263" spans="1:65" s="2" customFormat="1" ht="16.5" customHeight="1">
      <c r="A263" s="40"/>
      <c r="B263" s="41"/>
      <c r="C263" s="233" t="s">
        <v>797</v>
      </c>
      <c r="D263" s="233" t="s">
        <v>324</v>
      </c>
      <c r="E263" s="234" t="s">
        <v>3028</v>
      </c>
      <c r="F263" s="235" t="s">
        <v>3029</v>
      </c>
      <c r="G263" s="236" t="s">
        <v>546</v>
      </c>
      <c r="H263" s="237">
        <v>60</v>
      </c>
      <c r="I263" s="238"/>
      <c r="J263" s="239">
        <f>ROUND(I263*H263,2)</f>
        <v>0</v>
      </c>
      <c r="K263" s="235" t="s">
        <v>2824</v>
      </c>
      <c r="L263" s="46"/>
      <c r="M263" s="240" t="s">
        <v>19</v>
      </c>
      <c r="N263" s="241" t="s">
        <v>42</v>
      </c>
      <c r="O263" s="86"/>
      <c r="P263" s="242">
        <f>O263*H263</f>
        <v>0</v>
      </c>
      <c r="Q263" s="242">
        <v>0</v>
      </c>
      <c r="R263" s="242">
        <f>Q263*H263</f>
        <v>0</v>
      </c>
      <c r="S263" s="242">
        <v>0</v>
      </c>
      <c r="T263" s="243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4" t="s">
        <v>418</v>
      </c>
      <c r="AT263" s="244" t="s">
        <v>324</v>
      </c>
      <c r="AU263" s="244" t="s">
        <v>83</v>
      </c>
      <c r="AY263" s="19" t="s">
        <v>322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19" t="s">
        <v>83</v>
      </c>
      <c r="BK263" s="245">
        <f>ROUND(I263*H263,2)</f>
        <v>0</v>
      </c>
      <c r="BL263" s="19" t="s">
        <v>418</v>
      </c>
      <c r="BM263" s="244" t="s">
        <v>3030</v>
      </c>
    </row>
    <row r="264" spans="1:47" s="2" customFormat="1" ht="12">
      <c r="A264" s="40"/>
      <c r="B264" s="41"/>
      <c r="C264" s="42"/>
      <c r="D264" s="246" t="s">
        <v>330</v>
      </c>
      <c r="E264" s="42"/>
      <c r="F264" s="247" t="s">
        <v>3029</v>
      </c>
      <c r="G264" s="42"/>
      <c r="H264" s="42"/>
      <c r="I264" s="150"/>
      <c r="J264" s="42"/>
      <c r="K264" s="42"/>
      <c r="L264" s="46"/>
      <c r="M264" s="248"/>
      <c r="N264" s="249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330</v>
      </c>
      <c r="AU264" s="19" t="s">
        <v>83</v>
      </c>
    </row>
    <row r="265" spans="1:65" s="2" customFormat="1" ht="16.5" customHeight="1">
      <c r="A265" s="40"/>
      <c r="B265" s="41"/>
      <c r="C265" s="233" t="s">
        <v>804</v>
      </c>
      <c r="D265" s="233" t="s">
        <v>324</v>
      </c>
      <c r="E265" s="234" t="s">
        <v>3031</v>
      </c>
      <c r="F265" s="235" t="s">
        <v>3032</v>
      </c>
      <c r="G265" s="236" t="s">
        <v>3033</v>
      </c>
      <c r="H265" s="237">
        <v>1</v>
      </c>
      <c r="I265" s="238"/>
      <c r="J265" s="239">
        <f>ROUND(I265*H265,2)</f>
        <v>0</v>
      </c>
      <c r="K265" s="235" t="s">
        <v>2824</v>
      </c>
      <c r="L265" s="46"/>
      <c r="M265" s="240" t="s">
        <v>19</v>
      </c>
      <c r="N265" s="241" t="s">
        <v>42</v>
      </c>
      <c r="O265" s="86"/>
      <c r="P265" s="242">
        <f>O265*H265</f>
        <v>0</v>
      </c>
      <c r="Q265" s="242">
        <v>0.00541</v>
      </c>
      <c r="R265" s="242">
        <f>Q265*H265</f>
        <v>0.00541</v>
      </c>
      <c r="S265" s="242">
        <v>0</v>
      </c>
      <c r="T265" s="243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4" t="s">
        <v>418</v>
      </c>
      <c r="AT265" s="244" t="s">
        <v>324</v>
      </c>
      <c r="AU265" s="244" t="s">
        <v>83</v>
      </c>
      <c r="AY265" s="19" t="s">
        <v>322</v>
      </c>
      <c r="BE265" s="245">
        <f>IF(N265="základní",J265,0)</f>
        <v>0</v>
      </c>
      <c r="BF265" s="245">
        <f>IF(N265="snížená",J265,0)</f>
        <v>0</v>
      </c>
      <c r="BG265" s="245">
        <f>IF(N265="zákl. přenesená",J265,0)</f>
        <v>0</v>
      </c>
      <c r="BH265" s="245">
        <f>IF(N265="sníž. přenesená",J265,0)</f>
        <v>0</v>
      </c>
      <c r="BI265" s="245">
        <f>IF(N265="nulová",J265,0)</f>
        <v>0</v>
      </c>
      <c r="BJ265" s="19" t="s">
        <v>83</v>
      </c>
      <c r="BK265" s="245">
        <f>ROUND(I265*H265,2)</f>
        <v>0</v>
      </c>
      <c r="BL265" s="19" t="s">
        <v>418</v>
      </c>
      <c r="BM265" s="244" t="s">
        <v>3034</v>
      </c>
    </row>
    <row r="266" spans="1:47" s="2" customFormat="1" ht="12">
      <c r="A266" s="40"/>
      <c r="B266" s="41"/>
      <c r="C266" s="42"/>
      <c r="D266" s="246" t="s">
        <v>330</v>
      </c>
      <c r="E266" s="42"/>
      <c r="F266" s="247" t="s">
        <v>3032</v>
      </c>
      <c r="G266" s="42"/>
      <c r="H266" s="42"/>
      <c r="I266" s="150"/>
      <c r="J266" s="42"/>
      <c r="K266" s="42"/>
      <c r="L266" s="46"/>
      <c r="M266" s="248"/>
      <c r="N266" s="249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330</v>
      </c>
      <c r="AU266" s="19" t="s">
        <v>83</v>
      </c>
    </row>
    <row r="267" spans="1:65" s="2" customFormat="1" ht="16.5" customHeight="1">
      <c r="A267" s="40"/>
      <c r="B267" s="41"/>
      <c r="C267" s="233" t="s">
        <v>811</v>
      </c>
      <c r="D267" s="233" t="s">
        <v>324</v>
      </c>
      <c r="E267" s="234" t="s">
        <v>3035</v>
      </c>
      <c r="F267" s="235" t="s">
        <v>3036</v>
      </c>
      <c r="G267" s="236" t="s">
        <v>3033</v>
      </c>
      <c r="H267" s="237">
        <v>2</v>
      </c>
      <c r="I267" s="238"/>
      <c r="J267" s="239">
        <f>ROUND(I267*H267,2)</f>
        <v>0</v>
      </c>
      <c r="K267" s="235" t="s">
        <v>2824</v>
      </c>
      <c r="L267" s="46"/>
      <c r="M267" s="240" t="s">
        <v>19</v>
      </c>
      <c r="N267" s="241" t="s">
        <v>42</v>
      </c>
      <c r="O267" s="86"/>
      <c r="P267" s="242">
        <f>O267*H267</f>
        <v>0</v>
      </c>
      <c r="Q267" s="242">
        <v>0.00704</v>
      </c>
      <c r="R267" s="242">
        <f>Q267*H267</f>
        <v>0.01408</v>
      </c>
      <c r="S267" s="242">
        <v>0</v>
      </c>
      <c r="T267" s="243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4" t="s">
        <v>418</v>
      </c>
      <c r="AT267" s="244" t="s">
        <v>324</v>
      </c>
      <c r="AU267" s="244" t="s">
        <v>83</v>
      </c>
      <c r="AY267" s="19" t="s">
        <v>322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9" t="s">
        <v>83</v>
      </c>
      <c r="BK267" s="245">
        <f>ROUND(I267*H267,2)</f>
        <v>0</v>
      </c>
      <c r="BL267" s="19" t="s">
        <v>418</v>
      </c>
      <c r="BM267" s="244" t="s">
        <v>3037</v>
      </c>
    </row>
    <row r="268" spans="1:47" s="2" customFormat="1" ht="12">
      <c r="A268" s="40"/>
      <c r="B268" s="41"/>
      <c r="C268" s="42"/>
      <c r="D268" s="246" t="s">
        <v>330</v>
      </c>
      <c r="E268" s="42"/>
      <c r="F268" s="247" t="s">
        <v>3036</v>
      </c>
      <c r="G268" s="42"/>
      <c r="H268" s="42"/>
      <c r="I268" s="150"/>
      <c r="J268" s="42"/>
      <c r="K268" s="42"/>
      <c r="L268" s="46"/>
      <c r="M268" s="248"/>
      <c r="N268" s="249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330</v>
      </c>
      <c r="AU268" s="19" t="s">
        <v>83</v>
      </c>
    </row>
    <row r="269" spans="1:65" s="2" customFormat="1" ht="16.5" customHeight="1">
      <c r="A269" s="40"/>
      <c r="B269" s="41"/>
      <c r="C269" s="233" t="s">
        <v>818</v>
      </c>
      <c r="D269" s="233" t="s">
        <v>324</v>
      </c>
      <c r="E269" s="234" t="s">
        <v>3038</v>
      </c>
      <c r="F269" s="235" t="s">
        <v>3039</v>
      </c>
      <c r="G269" s="236" t="s">
        <v>3033</v>
      </c>
      <c r="H269" s="237">
        <v>4</v>
      </c>
      <c r="I269" s="238"/>
      <c r="J269" s="239">
        <f>ROUND(I269*H269,2)</f>
        <v>0</v>
      </c>
      <c r="K269" s="235" t="s">
        <v>2824</v>
      </c>
      <c r="L269" s="46"/>
      <c r="M269" s="240" t="s">
        <v>19</v>
      </c>
      <c r="N269" s="241" t="s">
        <v>42</v>
      </c>
      <c r="O269" s="86"/>
      <c r="P269" s="242">
        <f>O269*H269</f>
        <v>0</v>
      </c>
      <c r="Q269" s="242">
        <v>0.00992</v>
      </c>
      <c r="R269" s="242">
        <f>Q269*H269</f>
        <v>0.03968</v>
      </c>
      <c r="S269" s="242">
        <v>0</v>
      </c>
      <c r="T269" s="243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4" t="s">
        <v>418</v>
      </c>
      <c r="AT269" s="244" t="s">
        <v>324</v>
      </c>
      <c r="AU269" s="244" t="s">
        <v>83</v>
      </c>
      <c r="AY269" s="19" t="s">
        <v>322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19" t="s">
        <v>83</v>
      </c>
      <c r="BK269" s="245">
        <f>ROUND(I269*H269,2)</f>
        <v>0</v>
      </c>
      <c r="BL269" s="19" t="s">
        <v>418</v>
      </c>
      <c r="BM269" s="244" t="s">
        <v>3040</v>
      </c>
    </row>
    <row r="270" spans="1:47" s="2" customFormat="1" ht="12">
      <c r="A270" s="40"/>
      <c r="B270" s="41"/>
      <c r="C270" s="42"/>
      <c r="D270" s="246" t="s">
        <v>330</v>
      </c>
      <c r="E270" s="42"/>
      <c r="F270" s="247" t="s">
        <v>3039</v>
      </c>
      <c r="G270" s="42"/>
      <c r="H270" s="42"/>
      <c r="I270" s="150"/>
      <c r="J270" s="42"/>
      <c r="K270" s="42"/>
      <c r="L270" s="46"/>
      <c r="M270" s="248"/>
      <c r="N270" s="249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330</v>
      </c>
      <c r="AU270" s="19" t="s">
        <v>83</v>
      </c>
    </row>
    <row r="271" spans="1:65" s="2" customFormat="1" ht="16.5" customHeight="1">
      <c r="A271" s="40"/>
      <c r="B271" s="41"/>
      <c r="C271" s="233" t="s">
        <v>824</v>
      </c>
      <c r="D271" s="233" t="s">
        <v>324</v>
      </c>
      <c r="E271" s="234" t="s">
        <v>3041</v>
      </c>
      <c r="F271" s="235" t="s">
        <v>3042</v>
      </c>
      <c r="G271" s="236" t="s">
        <v>3033</v>
      </c>
      <c r="H271" s="237">
        <v>1</v>
      </c>
      <c r="I271" s="238"/>
      <c r="J271" s="239">
        <f>ROUND(I271*H271,2)</f>
        <v>0</v>
      </c>
      <c r="K271" s="235" t="s">
        <v>2824</v>
      </c>
      <c r="L271" s="46"/>
      <c r="M271" s="240" t="s">
        <v>19</v>
      </c>
      <c r="N271" s="241" t="s">
        <v>42</v>
      </c>
      <c r="O271" s="86"/>
      <c r="P271" s="242">
        <f>O271*H271</f>
        <v>0</v>
      </c>
      <c r="Q271" s="242">
        <v>0.01371</v>
      </c>
      <c r="R271" s="242">
        <f>Q271*H271</f>
        <v>0.01371</v>
      </c>
      <c r="S271" s="242">
        <v>0</v>
      </c>
      <c r="T271" s="243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4" t="s">
        <v>418</v>
      </c>
      <c r="AT271" s="244" t="s">
        <v>324</v>
      </c>
      <c r="AU271" s="244" t="s">
        <v>83</v>
      </c>
      <c r="AY271" s="19" t="s">
        <v>322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19" t="s">
        <v>83</v>
      </c>
      <c r="BK271" s="245">
        <f>ROUND(I271*H271,2)</f>
        <v>0</v>
      </c>
      <c r="BL271" s="19" t="s">
        <v>418</v>
      </c>
      <c r="BM271" s="244" t="s">
        <v>3043</v>
      </c>
    </row>
    <row r="272" spans="1:47" s="2" customFormat="1" ht="12">
      <c r="A272" s="40"/>
      <c r="B272" s="41"/>
      <c r="C272" s="42"/>
      <c r="D272" s="246" t="s">
        <v>330</v>
      </c>
      <c r="E272" s="42"/>
      <c r="F272" s="247" t="s">
        <v>3042</v>
      </c>
      <c r="G272" s="42"/>
      <c r="H272" s="42"/>
      <c r="I272" s="150"/>
      <c r="J272" s="42"/>
      <c r="K272" s="42"/>
      <c r="L272" s="46"/>
      <c r="M272" s="248"/>
      <c r="N272" s="249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330</v>
      </c>
      <c r="AU272" s="19" t="s">
        <v>83</v>
      </c>
    </row>
    <row r="273" spans="1:65" s="2" customFormat="1" ht="16.5" customHeight="1">
      <c r="A273" s="40"/>
      <c r="B273" s="41"/>
      <c r="C273" s="233" t="s">
        <v>830</v>
      </c>
      <c r="D273" s="233" t="s">
        <v>324</v>
      </c>
      <c r="E273" s="234" t="s">
        <v>3044</v>
      </c>
      <c r="F273" s="235" t="s">
        <v>3045</v>
      </c>
      <c r="G273" s="236" t="s">
        <v>546</v>
      </c>
      <c r="H273" s="237">
        <v>77</v>
      </c>
      <c r="I273" s="238"/>
      <c r="J273" s="239">
        <f>ROUND(I273*H273,2)</f>
        <v>0</v>
      </c>
      <c r="K273" s="235" t="s">
        <v>2824</v>
      </c>
      <c r="L273" s="46"/>
      <c r="M273" s="240" t="s">
        <v>19</v>
      </c>
      <c r="N273" s="241" t="s">
        <v>42</v>
      </c>
      <c r="O273" s="86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4" t="s">
        <v>418</v>
      </c>
      <c r="AT273" s="244" t="s">
        <v>324</v>
      </c>
      <c r="AU273" s="244" t="s">
        <v>83</v>
      </c>
      <c r="AY273" s="19" t="s">
        <v>322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19" t="s">
        <v>83</v>
      </c>
      <c r="BK273" s="245">
        <f>ROUND(I273*H273,2)</f>
        <v>0</v>
      </c>
      <c r="BL273" s="19" t="s">
        <v>418</v>
      </c>
      <c r="BM273" s="244" t="s">
        <v>3046</v>
      </c>
    </row>
    <row r="274" spans="1:47" s="2" customFormat="1" ht="12">
      <c r="A274" s="40"/>
      <c r="B274" s="41"/>
      <c r="C274" s="42"/>
      <c r="D274" s="246" t="s">
        <v>330</v>
      </c>
      <c r="E274" s="42"/>
      <c r="F274" s="247" t="s">
        <v>3045</v>
      </c>
      <c r="G274" s="42"/>
      <c r="H274" s="42"/>
      <c r="I274" s="150"/>
      <c r="J274" s="42"/>
      <c r="K274" s="42"/>
      <c r="L274" s="46"/>
      <c r="M274" s="248"/>
      <c r="N274" s="249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330</v>
      </c>
      <c r="AU274" s="19" t="s">
        <v>83</v>
      </c>
    </row>
    <row r="275" spans="1:65" s="2" customFormat="1" ht="16.5" customHeight="1">
      <c r="A275" s="40"/>
      <c r="B275" s="41"/>
      <c r="C275" s="233" t="s">
        <v>835</v>
      </c>
      <c r="D275" s="233" t="s">
        <v>324</v>
      </c>
      <c r="E275" s="234" t="s">
        <v>3047</v>
      </c>
      <c r="F275" s="235" t="s">
        <v>3048</v>
      </c>
      <c r="G275" s="236" t="s">
        <v>546</v>
      </c>
      <c r="H275" s="237">
        <v>6</v>
      </c>
      <c r="I275" s="238"/>
      <c r="J275" s="239">
        <f>ROUND(I275*H275,2)</f>
        <v>0</v>
      </c>
      <c r="K275" s="235" t="s">
        <v>2824</v>
      </c>
      <c r="L275" s="46"/>
      <c r="M275" s="240" t="s">
        <v>19</v>
      </c>
      <c r="N275" s="241" t="s">
        <v>42</v>
      </c>
      <c r="O275" s="86"/>
      <c r="P275" s="242">
        <f>O275*H275</f>
        <v>0</v>
      </c>
      <c r="Q275" s="242">
        <v>0</v>
      </c>
      <c r="R275" s="242">
        <f>Q275*H275</f>
        <v>0</v>
      </c>
      <c r="S275" s="242">
        <v>0</v>
      </c>
      <c r="T275" s="243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4" t="s">
        <v>418</v>
      </c>
      <c r="AT275" s="244" t="s">
        <v>324</v>
      </c>
      <c r="AU275" s="244" t="s">
        <v>83</v>
      </c>
      <c r="AY275" s="19" t="s">
        <v>322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19" t="s">
        <v>83</v>
      </c>
      <c r="BK275" s="245">
        <f>ROUND(I275*H275,2)</f>
        <v>0</v>
      </c>
      <c r="BL275" s="19" t="s">
        <v>418</v>
      </c>
      <c r="BM275" s="244" t="s">
        <v>3049</v>
      </c>
    </row>
    <row r="276" spans="1:47" s="2" customFormat="1" ht="12">
      <c r="A276" s="40"/>
      <c r="B276" s="41"/>
      <c r="C276" s="42"/>
      <c r="D276" s="246" t="s">
        <v>330</v>
      </c>
      <c r="E276" s="42"/>
      <c r="F276" s="247" t="s">
        <v>3048</v>
      </c>
      <c r="G276" s="42"/>
      <c r="H276" s="42"/>
      <c r="I276" s="150"/>
      <c r="J276" s="42"/>
      <c r="K276" s="42"/>
      <c r="L276" s="46"/>
      <c r="M276" s="248"/>
      <c r="N276" s="249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330</v>
      </c>
      <c r="AU276" s="19" t="s">
        <v>83</v>
      </c>
    </row>
    <row r="277" spans="1:65" s="2" customFormat="1" ht="16.5" customHeight="1">
      <c r="A277" s="40"/>
      <c r="B277" s="41"/>
      <c r="C277" s="233" t="s">
        <v>870</v>
      </c>
      <c r="D277" s="233" t="s">
        <v>324</v>
      </c>
      <c r="E277" s="234" t="s">
        <v>3050</v>
      </c>
      <c r="F277" s="235" t="s">
        <v>3051</v>
      </c>
      <c r="G277" s="236" t="s">
        <v>3033</v>
      </c>
      <c r="H277" s="237">
        <v>36</v>
      </c>
      <c r="I277" s="238"/>
      <c r="J277" s="239">
        <f>ROUND(I277*H277,2)</f>
        <v>0</v>
      </c>
      <c r="K277" s="235" t="s">
        <v>2824</v>
      </c>
      <c r="L277" s="46"/>
      <c r="M277" s="240" t="s">
        <v>19</v>
      </c>
      <c r="N277" s="241" t="s">
        <v>42</v>
      </c>
      <c r="O277" s="86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4" t="s">
        <v>418</v>
      </c>
      <c r="AT277" s="244" t="s">
        <v>324</v>
      </c>
      <c r="AU277" s="244" t="s">
        <v>83</v>
      </c>
      <c r="AY277" s="19" t="s">
        <v>322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19" t="s">
        <v>83</v>
      </c>
      <c r="BK277" s="245">
        <f>ROUND(I277*H277,2)</f>
        <v>0</v>
      </c>
      <c r="BL277" s="19" t="s">
        <v>418</v>
      </c>
      <c r="BM277" s="244" t="s">
        <v>3052</v>
      </c>
    </row>
    <row r="278" spans="1:47" s="2" customFormat="1" ht="12">
      <c r="A278" s="40"/>
      <c r="B278" s="41"/>
      <c r="C278" s="42"/>
      <c r="D278" s="246" t="s">
        <v>330</v>
      </c>
      <c r="E278" s="42"/>
      <c r="F278" s="247" t="s">
        <v>3051</v>
      </c>
      <c r="G278" s="42"/>
      <c r="H278" s="42"/>
      <c r="I278" s="150"/>
      <c r="J278" s="42"/>
      <c r="K278" s="42"/>
      <c r="L278" s="46"/>
      <c r="M278" s="248"/>
      <c r="N278" s="24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330</v>
      </c>
      <c r="AU278" s="19" t="s">
        <v>83</v>
      </c>
    </row>
    <row r="279" spans="1:65" s="2" customFormat="1" ht="16.5" customHeight="1">
      <c r="A279" s="40"/>
      <c r="B279" s="41"/>
      <c r="C279" s="233" t="s">
        <v>876</v>
      </c>
      <c r="D279" s="233" t="s">
        <v>324</v>
      </c>
      <c r="E279" s="234" t="s">
        <v>3053</v>
      </c>
      <c r="F279" s="235" t="s">
        <v>3054</v>
      </c>
      <c r="G279" s="236" t="s">
        <v>3033</v>
      </c>
      <c r="H279" s="237">
        <v>9</v>
      </c>
      <c r="I279" s="238"/>
      <c r="J279" s="239">
        <f>ROUND(I279*H279,2)</f>
        <v>0</v>
      </c>
      <c r="K279" s="235" t="s">
        <v>2824</v>
      </c>
      <c r="L279" s="46"/>
      <c r="M279" s="240" t="s">
        <v>19</v>
      </c>
      <c r="N279" s="241" t="s">
        <v>42</v>
      </c>
      <c r="O279" s="86"/>
      <c r="P279" s="242">
        <f>O279*H279</f>
        <v>0</v>
      </c>
      <c r="Q279" s="242">
        <v>0</v>
      </c>
      <c r="R279" s="242">
        <f>Q279*H279</f>
        <v>0</v>
      </c>
      <c r="S279" s="242">
        <v>0</v>
      </c>
      <c r="T279" s="243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4" t="s">
        <v>418</v>
      </c>
      <c r="AT279" s="244" t="s">
        <v>324</v>
      </c>
      <c r="AU279" s="244" t="s">
        <v>83</v>
      </c>
      <c r="AY279" s="19" t="s">
        <v>322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19" t="s">
        <v>83</v>
      </c>
      <c r="BK279" s="245">
        <f>ROUND(I279*H279,2)</f>
        <v>0</v>
      </c>
      <c r="BL279" s="19" t="s">
        <v>418</v>
      </c>
      <c r="BM279" s="244" t="s">
        <v>3055</v>
      </c>
    </row>
    <row r="280" spans="1:47" s="2" customFormat="1" ht="12">
      <c r="A280" s="40"/>
      <c r="B280" s="41"/>
      <c r="C280" s="42"/>
      <c r="D280" s="246" t="s">
        <v>330</v>
      </c>
      <c r="E280" s="42"/>
      <c r="F280" s="247" t="s">
        <v>3054</v>
      </c>
      <c r="G280" s="42"/>
      <c r="H280" s="42"/>
      <c r="I280" s="150"/>
      <c r="J280" s="42"/>
      <c r="K280" s="42"/>
      <c r="L280" s="46"/>
      <c r="M280" s="248"/>
      <c r="N280" s="249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330</v>
      </c>
      <c r="AU280" s="19" t="s">
        <v>83</v>
      </c>
    </row>
    <row r="281" spans="1:65" s="2" customFormat="1" ht="16.5" customHeight="1">
      <c r="A281" s="40"/>
      <c r="B281" s="41"/>
      <c r="C281" s="233" t="s">
        <v>887</v>
      </c>
      <c r="D281" s="233" t="s">
        <v>324</v>
      </c>
      <c r="E281" s="234" t="s">
        <v>3056</v>
      </c>
      <c r="F281" s="235" t="s">
        <v>3057</v>
      </c>
      <c r="G281" s="236" t="s">
        <v>546</v>
      </c>
      <c r="H281" s="237">
        <v>77</v>
      </c>
      <c r="I281" s="238"/>
      <c r="J281" s="239">
        <f>ROUND(I281*H281,2)</f>
        <v>0</v>
      </c>
      <c r="K281" s="235" t="s">
        <v>2824</v>
      </c>
      <c r="L281" s="46"/>
      <c r="M281" s="240" t="s">
        <v>19</v>
      </c>
      <c r="N281" s="241" t="s">
        <v>42</v>
      </c>
      <c r="O281" s="86"/>
      <c r="P281" s="242">
        <f>O281*H281</f>
        <v>0</v>
      </c>
      <c r="Q281" s="242">
        <v>0.00018</v>
      </c>
      <c r="R281" s="242">
        <f>Q281*H281</f>
        <v>0.01386</v>
      </c>
      <c r="S281" s="242">
        <v>0</v>
      </c>
      <c r="T281" s="243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44" t="s">
        <v>418</v>
      </c>
      <c r="AT281" s="244" t="s">
        <v>324</v>
      </c>
      <c r="AU281" s="244" t="s">
        <v>83</v>
      </c>
      <c r="AY281" s="19" t="s">
        <v>322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19" t="s">
        <v>83</v>
      </c>
      <c r="BK281" s="245">
        <f>ROUND(I281*H281,2)</f>
        <v>0</v>
      </c>
      <c r="BL281" s="19" t="s">
        <v>418</v>
      </c>
      <c r="BM281" s="244" t="s">
        <v>3058</v>
      </c>
    </row>
    <row r="282" spans="1:47" s="2" customFormat="1" ht="12">
      <c r="A282" s="40"/>
      <c r="B282" s="41"/>
      <c r="C282" s="42"/>
      <c r="D282" s="246" t="s">
        <v>330</v>
      </c>
      <c r="E282" s="42"/>
      <c r="F282" s="247" t="s">
        <v>3057</v>
      </c>
      <c r="G282" s="42"/>
      <c r="H282" s="42"/>
      <c r="I282" s="150"/>
      <c r="J282" s="42"/>
      <c r="K282" s="42"/>
      <c r="L282" s="46"/>
      <c r="M282" s="248"/>
      <c r="N282" s="249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330</v>
      </c>
      <c r="AU282" s="19" t="s">
        <v>83</v>
      </c>
    </row>
    <row r="283" spans="1:47" s="2" customFormat="1" ht="12">
      <c r="A283" s="40"/>
      <c r="B283" s="41"/>
      <c r="C283" s="42"/>
      <c r="D283" s="246" t="s">
        <v>387</v>
      </c>
      <c r="E283" s="42"/>
      <c r="F283" s="282" t="s">
        <v>3059</v>
      </c>
      <c r="G283" s="42"/>
      <c r="H283" s="42"/>
      <c r="I283" s="150"/>
      <c r="J283" s="42"/>
      <c r="K283" s="42"/>
      <c r="L283" s="46"/>
      <c r="M283" s="248"/>
      <c r="N283" s="249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387</v>
      </c>
      <c r="AU283" s="19" t="s">
        <v>83</v>
      </c>
    </row>
    <row r="284" spans="1:65" s="2" customFormat="1" ht="16.5" customHeight="1">
      <c r="A284" s="40"/>
      <c r="B284" s="41"/>
      <c r="C284" s="233" t="s">
        <v>892</v>
      </c>
      <c r="D284" s="233" t="s">
        <v>324</v>
      </c>
      <c r="E284" s="234" t="s">
        <v>3060</v>
      </c>
      <c r="F284" s="235" t="s">
        <v>3061</v>
      </c>
      <c r="G284" s="236" t="s">
        <v>546</v>
      </c>
      <c r="H284" s="237">
        <v>9</v>
      </c>
      <c r="I284" s="238"/>
      <c r="J284" s="239">
        <f>ROUND(I284*H284,2)</f>
        <v>0</v>
      </c>
      <c r="K284" s="235" t="s">
        <v>2824</v>
      </c>
      <c r="L284" s="46"/>
      <c r="M284" s="240" t="s">
        <v>19</v>
      </c>
      <c r="N284" s="241" t="s">
        <v>42</v>
      </c>
      <c r="O284" s="86"/>
      <c r="P284" s="242">
        <f>O284*H284</f>
        <v>0</v>
      </c>
      <c r="Q284" s="242">
        <v>0</v>
      </c>
      <c r="R284" s="242">
        <f>Q284*H284</f>
        <v>0</v>
      </c>
      <c r="S284" s="242">
        <v>0</v>
      </c>
      <c r="T284" s="243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4" t="s">
        <v>418</v>
      </c>
      <c r="AT284" s="244" t="s">
        <v>324</v>
      </c>
      <c r="AU284" s="244" t="s">
        <v>83</v>
      </c>
      <c r="AY284" s="19" t="s">
        <v>322</v>
      </c>
      <c r="BE284" s="245">
        <f>IF(N284="základní",J284,0)</f>
        <v>0</v>
      </c>
      <c r="BF284" s="245">
        <f>IF(N284="snížená",J284,0)</f>
        <v>0</v>
      </c>
      <c r="BG284" s="245">
        <f>IF(N284="zákl. přenesená",J284,0)</f>
        <v>0</v>
      </c>
      <c r="BH284" s="245">
        <f>IF(N284="sníž. přenesená",J284,0)</f>
        <v>0</v>
      </c>
      <c r="BI284" s="245">
        <f>IF(N284="nulová",J284,0)</f>
        <v>0</v>
      </c>
      <c r="BJ284" s="19" t="s">
        <v>83</v>
      </c>
      <c r="BK284" s="245">
        <f>ROUND(I284*H284,2)</f>
        <v>0</v>
      </c>
      <c r="BL284" s="19" t="s">
        <v>418</v>
      </c>
      <c r="BM284" s="244" t="s">
        <v>3062</v>
      </c>
    </row>
    <row r="285" spans="1:47" s="2" customFormat="1" ht="12">
      <c r="A285" s="40"/>
      <c r="B285" s="41"/>
      <c r="C285" s="42"/>
      <c r="D285" s="246" t="s">
        <v>330</v>
      </c>
      <c r="E285" s="42"/>
      <c r="F285" s="247" t="s">
        <v>3061</v>
      </c>
      <c r="G285" s="42"/>
      <c r="H285" s="42"/>
      <c r="I285" s="150"/>
      <c r="J285" s="42"/>
      <c r="K285" s="42"/>
      <c r="L285" s="46"/>
      <c r="M285" s="248"/>
      <c r="N285" s="249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330</v>
      </c>
      <c r="AU285" s="19" t="s">
        <v>83</v>
      </c>
    </row>
    <row r="286" spans="1:65" s="2" customFormat="1" ht="16.5" customHeight="1">
      <c r="A286" s="40"/>
      <c r="B286" s="41"/>
      <c r="C286" s="233" t="s">
        <v>897</v>
      </c>
      <c r="D286" s="233" t="s">
        <v>324</v>
      </c>
      <c r="E286" s="234" t="s">
        <v>3063</v>
      </c>
      <c r="F286" s="235" t="s">
        <v>3064</v>
      </c>
      <c r="G286" s="236" t="s">
        <v>546</v>
      </c>
      <c r="H286" s="237">
        <v>1</v>
      </c>
      <c r="I286" s="238"/>
      <c r="J286" s="239">
        <f>ROUND(I286*H286,2)</f>
        <v>0</v>
      </c>
      <c r="K286" s="235" t="s">
        <v>2824</v>
      </c>
      <c r="L286" s="46"/>
      <c r="M286" s="240" t="s">
        <v>19</v>
      </c>
      <c r="N286" s="241" t="s">
        <v>42</v>
      </c>
      <c r="O286" s="86"/>
      <c r="P286" s="242">
        <f>O286*H286</f>
        <v>0</v>
      </c>
      <c r="Q286" s="242">
        <v>0.00031</v>
      </c>
      <c r="R286" s="242">
        <f>Q286*H286</f>
        <v>0.00031</v>
      </c>
      <c r="S286" s="242">
        <v>0</v>
      </c>
      <c r="T286" s="243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4" t="s">
        <v>418</v>
      </c>
      <c r="AT286" s="244" t="s">
        <v>324</v>
      </c>
      <c r="AU286" s="244" t="s">
        <v>83</v>
      </c>
      <c r="AY286" s="19" t="s">
        <v>322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19" t="s">
        <v>83</v>
      </c>
      <c r="BK286" s="245">
        <f>ROUND(I286*H286,2)</f>
        <v>0</v>
      </c>
      <c r="BL286" s="19" t="s">
        <v>418</v>
      </c>
      <c r="BM286" s="244" t="s">
        <v>3065</v>
      </c>
    </row>
    <row r="287" spans="1:47" s="2" customFormat="1" ht="12">
      <c r="A287" s="40"/>
      <c r="B287" s="41"/>
      <c r="C287" s="42"/>
      <c r="D287" s="246" t="s">
        <v>330</v>
      </c>
      <c r="E287" s="42"/>
      <c r="F287" s="247" t="s">
        <v>3064</v>
      </c>
      <c r="G287" s="42"/>
      <c r="H287" s="42"/>
      <c r="I287" s="150"/>
      <c r="J287" s="42"/>
      <c r="K287" s="42"/>
      <c r="L287" s="46"/>
      <c r="M287" s="248"/>
      <c r="N287" s="249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330</v>
      </c>
      <c r="AU287" s="19" t="s">
        <v>83</v>
      </c>
    </row>
    <row r="288" spans="1:65" s="2" customFormat="1" ht="16.5" customHeight="1">
      <c r="A288" s="40"/>
      <c r="B288" s="41"/>
      <c r="C288" s="233" t="s">
        <v>954</v>
      </c>
      <c r="D288" s="233" t="s">
        <v>324</v>
      </c>
      <c r="E288" s="234" t="s">
        <v>3066</v>
      </c>
      <c r="F288" s="235" t="s">
        <v>3067</v>
      </c>
      <c r="G288" s="236" t="s">
        <v>546</v>
      </c>
      <c r="H288" s="237">
        <v>2</v>
      </c>
      <c r="I288" s="238"/>
      <c r="J288" s="239">
        <f>ROUND(I288*H288,2)</f>
        <v>0</v>
      </c>
      <c r="K288" s="235" t="s">
        <v>2824</v>
      </c>
      <c r="L288" s="46"/>
      <c r="M288" s="240" t="s">
        <v>19</v>
      </c>
      <c r="N288" s="241" t="s">
        <v>42</v>
      </c>
      <c r="O288" s="86"/>
      <c r="P288" s="242">
        <f>O288*H288</f>
        <v>0</v>
      </c>
      <c r="Q288" s="242">
        <v>0.0016</v>
      </c>
      <c r="R288" s="242">
        <f>Q288*H288</f>
        <v>0.0032</v>
      </c>
      <c r="S288" s="242">
        <v>0</v>
      </c>
      <c r="T288" s="243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4" t="s">
        <v>418</v>
      </c>
      <c r="AT288" s="244" t="s">
        <v>324</v>
      </c>
      <c r="AU288" s="244" t="s">
        <v>83</v>
      </c>
      <c r="AY288" s="19" t="s">
        <v>322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19" t="s">
        <v>83</v>
      </c>
      <c r="BK288" s="245">
        <f>ROUND(I288*H288,2)</f>
        <v>0</v>
      </c>
      <c r="BL288" s="19" t="s">
        <v>418</v>
      </c>
      <c r="BM288" s="244" t="s">
        <v>3068</v>
      </c>
    </row>
    <row r="289" spans="1:47" s="2" customFormat="1" ht="12">
      <c r="A289" s="40"/>
      <c r="B289" s="41"/>
      <c r="C289" s="42"/>
      <c r="D289" s="246" t="s">
        <v>330</v>
      </c>
      <c r="E289" s="42"/>
      <c r="F289" s="247" t="s">
        <v>3067</v>
      </c>
      <c r="G289" s="42"/>
      <c r="H289" s="42"/>
      <c r="I289" s="150"/>
      <c r="J289" s="42"/>
      <c r="K289" s="42"/>
      <c r="L289" s="46"/>
      <c r="M289" s="248"/>
      <c r="N289" s="249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330</v>
      </c>
      <c r="AU289" s="19" t="s">
        <v>83</v>
      </c>
    </row>
    <row r="290" spans="1:65" s="2" customFormat="1" ht="16.5" customHeight="1">
      <c r="A290" s="40"/>
      <c r="B290" s="41"/>
      <c r="C290" s="233" t="s">
        <v>961</v>
      </c>
      <c r="D290" s="233" t="s">
        <v>324</v>
      </c>
      <c r="E290" s="234" t="s">
        <v>3069</v>
      </c>
      <c r="F290" s="235" t="s">
        <v>3070</v>
      </c>
      <c r="G290" s="236" t="s">
        <v>546</v>
      </c>
      <c r="H290" s="237">
        <v>2</v>
      </c>
      <c r="I290" s="238"/>
      <c r="J290" s="239">
        <f>ROUND(I290*H290,2)</f>
        <v>0</v>
      </c>
      <c r="K290" s="235" t="s">
        <v>2824</v>
      </c>
      <c r="L290" s="46"/>
      <c r="M290" s="240" t="s">
        <v>19</v>
      </c>
      <c r="N290" s="241" t="s">
        <v>42</v>
      </c>
      <c r="O290" s="86"/>
      <c r="P290" s="242">
        <f>O290*H290</f>
        <v>0</v>
      </c>
      <c r="Q290" s="242">
        <v>0.00014</v>
      </c>
      <c r="R290" s="242">
        <f>Q290*H290</f>
        <v>0.00028</v>
      </c>
      <c r="S290" s="242">
        <v>0</v>
      </c>
      <c r="T290" s="243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4" t="s">
        <v>418</v>
      </c>
      <c r="AT290" s="244" t="s">
        <v>324</v>
      </c>
      <c r="AU290" s="244" t="s">
        <v>83</v>
      </c>
      <c r="AY290" s="19" t="s">
        <v>322</v>
      </c>
      <c r="BE290" s="245">
        <f>IF(N290="základní",J290,0)</f>
        <v>0</v>
      </c>
      <c r="BF290" s="245">
        <f>IF(N290="snížená",J290,0)</f>
        <v>0</v>
      </c>
      <c r="BG290" s="245">
        <f>IF(N290="zákl. přenesená",J290,0)</f>
        <v>0</v>
      </c>
      <c r="BH290" s="245">
        <f>IF(N290="sníž. přenesená",J290,0)</f>
        <v>0</v>
      </c>
      <c r="BI290" s="245">
        <f>IF(N290="nulová",J290,0)</f>
        <v>0</v>
      </c>
      <c r="BJ290" s="19" t="s">
        <v>83</v>
      </c>
      <c r="BK290" s="245">
        <f>ROUND(I290*H290,2)</f>
        <v>0</v>
      </c>
      <c r="BL290" s="19" t="s">
        <v>418</v>
      </c>
      <c r="BM290" s="244" t="s">
        <v>3071</v>
      </c>
    </row>
    <row r="291" spans="1:47" s="2" customFormat="1" ht="12">
      <c r="A291" s="40"/>
      <c r="B291" s="41"/>
      <c r="C291" s="42"/>
      <c r="D291" s="246" t="s">
        <v>330</v>
      </c>
      <c r="E291" s="42"/>
      <c r="F291" s="247" t="s">
        <v>3070</v>
      </c>
      <c r="G291" s="42"/>
      <c r="H291" s="42"/>
      <c r="I291" s="150"/>
      <c r="J291" s="42"/>
      <c r="K291" s="42"/>
      <c r="L291" s="46"/>
      <c r="M291" s="248"/>
      <c r="N291" s="249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330</v>
      </c>
      <c r="AU291" s="19" t="s">
        <v>83</v>
      </c>
    </row>
    <row r="292" spans="1:65" s="2" customFormat="1" ht="16.5" customHeight="1">
      <c r="A292" s="40"/>
      <c r="B292" s="41"/>
      <c r="C292" s="233" t="s">
        <v>967</v>
      </c>
      <c r="D292" s="233" t="s">
        <v>324</v>
      </c>
      <c r="E292" s="234" t="s">
        <v>3072</v>
      </c>
      <c r="F292" s="235" t="s">
        <v>3073</v>
      </c>
      <c r="G292" s="236" t="s">
        <v>546</v>
      </c>
      <c r="H292" s="237">
        <v>23</v>
      </c>
      <c r="I292" s="238"/>
      <c r="J292" s="239">
        <f>ROUND(I292*H292,2)</f>
        <v>0</v>
      </c>
      <c r="K292" s="235" t="s">
        <v>2824</v>
      </c>
      <c r="L292" s="46"/>
      <c r="M292" s="240" t="s">
        <v>19</v>
      </c>
      <c r="N292" s="241" t="s">
        <v>42</v>
      </c>
      <c r="O292" s="86"/>
      <c r="P292" s="242">
        <f>O292*H292</f>
        <v>0</v>
      </c>
      <c r="Q292" s="242">
        <v>0.0002</v>
      </c>
      <c r="R292" s="242">
        <f>Q292*H292</f>
        <v>0.0046</v>
      </c>
      <c r="S292" s="242">
        <v>0</v>
      </c>
      <c r="T292" s="243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4" t="s">
        <v>418</v>
      </c>
      <c r="AT292" s="244" t="s">
        <v>324</v>
      </c>
      <c r="AU292" s="244" t="s">
        <v>83</v>
      </c>
      <c r="AY292" s="19" t="s">
        <v>322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19" t="s">
        <v>83</v>
      </c>
      <c r="BK292" s="245">
        <f>ROUND(I292*H292,2)</f>
        <v>0</v>
      </c>
      <c r="BL292" s="19" t="s">
        <v>418</v>
      </c>
      <c r="BM292" s="244" t="s">
        <v>3074</v>
      </c>
    </row>
    <row r="293" spans="1:47" s="2" customFormat="1" ht="12">
      <c r="A293" s="40"/>
      <c r="B293" s="41"/>
      <c r="C293" s="42"/>
      <c r="D293" s="246" t="s">
        <v>330</v>
      </c>
      <c r="E293" s="42"/>
      <c r="F293" s="247" t="s">
        <v>3073</v>
      </c>
      <c r="G293" s="42"/>
      <c r="H293" s="42"/>
      <c r="I293" s="150"/>
      <c r="J293" s="42"/>
      <c r="K293" s="42"/>
      <c r="L293" s="46"/>
      <c r="M293" s="248"/>
      <c r="N293" s="249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330</v>
      </c>
      <c r="AU293" s="19" t="s">
        <v>83</v>
      </c>
    </row>
    <row r="294" spans="1:65" s="2" customFormat="1" ht="16.5" customHeight="1">
      <c r="A294" s="40"/>
      <c r="B294" s="41"/>
      <c r="C294" s="233" t="s">
        <v>972</v>
      </c>
      <c r="D294" s="233" t="s">
        <v>324</v>
      </c>
      <c r="E294" s="234" t="s">
        <v>3075</v>
      </c>
      <c r="F294" s="235" t="s">
        <v>3076</v>
      </c>
      <c r="G294" s="236" t="s">
        <v>546</v>
      </c>
      <c r="H294" s="237">
        <v>2</v>
      </c>
      <c r="I294" s="238"/>
      <c r="J294" s="239">
        <f>ROUND(I294*H294,2)</f>
        <v>0</v>
      </c>
      <c r="K294" s="235" t="s">
        <v>2824</v>
      </c>
      <c r="L294" s="46"/>
      <c r="M294" s="240" t="s">
        <v>19</v>
      </c>
      <c r="N294" s="241" t="s">
        <v>42</v>
      </c>
      <c r="O294" s="86"/>
      <c r="P294" s="242">
        <f>O294*H294</f>
        <v>0</v>
      </c>
      <c r="Q294" s="242">
        <v>0.00032</v>
      </c>
      <c r="R294" s="242">
        <f>Q294*H294</f>
        <v>0.00064</v>
      </c>
      <c r="S294" s="242">
        <v>0</v>
      </c>
      <c r="T294" s="243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4" t="s">
        <v>418</v>
      </c>
      <c r="AT294" s="244" t="s">
        <v>324</v>
      </c>
      <c r="AU294" s="244" t="s">
        <v>83</v>
      </c>
      <c r="AY294" s="19" t="s">
        <v>322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19" t="s">
        <v>83</v>
      </c>
      <c r="BK294" s="245">
        <f>ROUND(I294*H294,2)</f>
        <v>0</v>
      </c>
      <c r="BL294" s="19" t="s">
        <v>418</v>
      </c>
      <c r="BM294" s="244" t="s">
        <v>3077</v>
      </c>
    </row>
    <row r="295" spans="1:47" s="2" customFormat="1" ht="12">
      <c r="A295" s="40"/>
      <c r="B295" s="41"/>
      <c r="C295" s="42"/>
      <c r="D295" s="246" t="s">
        <v>330</v>
      </c>
      <c r="E295" s="42"/>
      <c r="F295" s="247" t="s">
        <v>3076</v>
      </c>
      <c r="G295" s="42"/>
      <c r="H295" s="42"/>
      <c r="I295" s="150"/>
      <c r="J295" s="42"/>
      <c r="K295" s="42"/>
      <c r="L295" s="46"/>
      <c r="M295" s="248"/>
      <c r="N295" s="249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330</v>
      </c>
      <c r="AU295" s="19" t="s">
        <v>83</v>
      </c>
    </row>
    <row r="296" spans="1:65" s="2" customFormat="1" ht="16.5" customHeight="1">
      <c r="A296" s="40"/>
      <c r="B296" s="41"/>
      <c r="C296" s="233" t="s">
        <v>977</v>
      </c>
      <c r="D296" s="233" t="s">
        <v>324</v>
      </c>
      <c r="E296" s="234" t="s">
        <v>3078</v>
      </c>
      <c r="F296" s="235" t="s">
        <v>3079</v>
      </c>
      <c r="G296" s="236" t="s">
        <v>546</v>
      </c>
      <c r="H296" s="237">
        <v>5</v>
      </c>
      <c r="I296" s="238"/>
      <c r="J296" s="239">
        <f>ROUND(I296*H296,2)</f>
        <v>0</v>
      </c>
      <c r="K296" s="235" t="s">
        <v>2824</v>
      </c>
      <c r="L296" s="46"/>
      <c r="M296" s="240" t="s">
        <v>19</v>
      </c>
      <c r="N296" s="241" t="s">
        <v>42</v>
      </c>
      <c r="O296" s="86"/>
      <c r="P296" s="242">
        <f>O296*H296</f>
        <v>0</v>
      </c>
      <c r="Q296" s="242">
        <v>0.00052</v>
      </c>
      <c r="R296" s="242">
        <f>Q296*H296</f>
        <v>0.0026</v>
      </c>
      <c r="S296" s="242">
        <v>0</v>
      </c>
      <c r="T296" s="243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4" t="s">
        <v>418</v>
      </c>
      <c r="AT296" s="244" t="s">
        <v>324</v>
      </c>
      <c r="AU296" s="244" t="s">
        <v>83</v>
      </c>
      <c r="AY296" s="19" t="s">
        <v>322</v>
      </c>
      <c r="BE296" s="245">
        <f>IF(N296="základní",J296,0)</f>
        <v>0</v>
      </c>
      <c r="BF296" s="245">
        <f>IF(N296="snížená",J296,0)</f>
        <v>0</v>
      </c>
      <c r="BG296" s="245">
        <f>IF(N296="zákl. přenesená",J296,0)</f>
        <v>0</v>
      </c>
      <c r="BH296" s="245">
        <f>IF(N296="sníž. přenesená",J296,0)</f>
        <v>0</v>
      </c>
      <c r="BI296" s="245">
        <f>IF(N296="nulová",J296,0)</f>
        <v>0</v>
      </c>
      <c r="BJ296" s="19" t="s">
        <v>83</v>
      </c>
      <c r="BK296" s="245">
        <f>ROUND(I296*H296,2)</f>
        <v>0</v>
      </c>
      <c r="BL296" s="19" t="s">
        <v>418</v>
      </c>
      <c r="BM296" s="244" t="s">
        <v>3080</v>
      </c>
    </row>
    <row r="297" spans="1:47" s="2" customFormat="1" ht="12">
      <c r="A297" s="40"/>
      <c r="B297" s="41"/>
      <c r="C297" s="42"/>
      <c r="D297" s="246" t="s">
        <v>330</v>
      </c>
      <c r="E297" s="42"/>
      <c r="F297" s="247" t="s">
        <v>3079</v>
      </c>
      <c r="G297" s="42"/>
      <c r="H297" s="42"/>
      <c r="I297" s="150"/>
      <c r="J297" s="42"/>
      <c r="K297" s="42"/>
      <c r="L297" s="46"/>
      <c r="M297" s="248"/>
      <c r="N297" s="249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330</v>
      </c>
      <c r="AU297" s="19" t="s">
        <v>83</v>
      </c>
    </row>
    <row r="298" spans="1:65" s="2" customFormat="1" ht="16.5" customHeight="1">
      <c r="A298" s="40"/>
      <c r="B298" s="41"/>
      <c r="C298" s="233" t="s">
        <v>982</v>
      </c>
      <c r="D298" s="233" t="s">
        <v>324</v>
      </c>
      <c r="E298" s="234" t="s">
        <v>3081</v>
      </c>
      <c r="F298" s="235" t="s">
        <v>3082</v>
      </c>
      <c r="G298" s="236" t="s">
        <v>546</v>
      </c>
      <c r="H298" s="237">
        <v>2</v>
      </c>
      <c r="I298" s="238"/>
      <c r="J298" s="239">
        <f>ROUND(I298*H298,2)</f>
        <v>0</v>
      </c>
      <c r="K298" s="235" t="s">
        <v>2824</v>
      </c>
      <c r="L298" s="46"/>
      <c r="M298" s="240" t="s">
        <v>19</v>
      </c>
      <c r="N298" s="241" t="s">
        <v>42</v>
      </c>
      <c r="O298" s="86"/>
      <c r="P298" s="242">
        <f>O298*H298</f>
        <v>0</v>
      </c>
      <c r="Q298" s="242">
        <v>0.00026</v>
      </c>
      <c r="R298" s="242">
        <f>Q298*H298</f>
        <v>0.00052</v>
      </c>
      <c r="S298" s="242">
        <v>0</v>
      </c>
      <c r="T298" s="243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44" t="s">
        <v>418</v>
      </c>
      <c r="AT298" s="244" t="s">
        <v>324</v>
      </c>
      <c r="AU298" s="244" t="s">
        <v>83</v>
      </c>
      <c r="AY298" s="19" t="s">
        <v>322</v>
      </c>
      <c r="BE298" s="245">
        <f>IF(N298="základní",J298,0)</f>
        <v>0</v>
      </c>
      <c r="BF298" s="245">
        <f>IF(N298="snížená",J298,0)</f>
        <v>0</v>
      </c>
      <c r="BG298" s="245">
        <f>IF(N298="zákl. přenesená",J298,0)</f>
        <v>0</v>
      </c>
      <c r="BH298" s="245">
        <f>IF(N298="sníž. přenesená",J298,0)</f>
        <v>0</v>
      </c>
      <c r="BI298" s="245">
        <f>IF(N298="nulová",J298,0)</f>
        <v>0</v>
      </c>
      <c r="BJ298" s="19" t="s">
        <v>83</v>
      </c>
      <c r="BK298" s="245">
        <f>ROUND(I298*H298,2)</f>
        <v>0</v>
      </c>
      <c r="BL298" s="19" t="s">
        <v>418</v>
      </c>
      <c r="BM298" s="244" t="s">
        <v>3083</v>
      </c>
    </row>
    <row r="299" spans="1:47" s="2" customFormat="1" ht="12">
      <c r="A299" s="40"/>
      <c r="B299" s="41"/>
      <c r="C299" s="42"/>
      <c r="D299" s="246" t="s">
        <v>330</v>
      </c>
      <c r="E299" s="42"/>
      <c r="F299" s="247" t="s">
        <v>3082</v>
      </c>
      <c r="G299" s="42"/>
      <c r="H299" s="42"/>
      <c r="I299" s="150"/>
      <c r="J299" s="42"/>
      <c r="K299" s="42"/>
      <c r="L299" s="46"/>
      <c r="M299" s="248"/>
      <c r="N299" s="249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330</v>
      </c>
      <c r="AU299" s="19" t="s">
        <v>83</v>
      </c>
    </row>
    <row r="300" spans="1:65" s="2" customFormat="1" ht="16.5" customHeight="1">
      <c r="A300" s="40"/>
      <c r="B300" s="41"/>
      <c r="C300" s="233" t="s">
        <v>987</v>
      </c>
      <c r="D300" s="233" t="s">
        <v>324</v>
      </c>
      <c r="E300" s="234" t="s">
        <v>3084</v>
      </c>
      <c r="F300" s="235" t="s">
        <v>3085</v>
      </c>
      <c r="G300" s="236" t="s">
        <v>546</v>
      </c>
      <c r="H300" s="237">
        <v>1</v>
      </c>
      <c r="I300" s="238"/>
      <c r="J300" s="239">
        <f>ROUND(I300*H300,2)</f>
        <v>0</v>
      </c>
      <c r="K300" s="235" t="s">
        <v>2824</v>
      </c>
      <c r="L300" s="46"/>
      <c r="M300" s="240" t="s">
        <v>19</v>
      </c>
      <c r="N300" s="241" t="s">
        <v>42</v>
      </c>
      <c r="O300" s="86"/>
      <c r="P300" s="242">
        <f>O300*H300</f>
        <v>0</v>
      </c>
      <c r="Q300" s="242">
        <v>0.00025</v>
      </c>
      <c r="R300" s="242">
        <f>Q300*H300</f>
        <v>0.00025</v>
      </c>
      <c r="S300" s="242">
        <v>0</v>
      </c>
      <c r="T300" s="243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44" t="s">
        <v>418</v>
      </c>
      <c r="AT300" s="244" t="s">
        <v>324</v>
      </c>
      <c r="AU300" s="244" t="s">
        <v>83</v>
      </c>
      <c r="AY300" s="19" t="s">
        <v>322</v>
      </c>
      <c r="BE300" s="245">
        <f>IF(N300="základní",J300,0)</f>
        <v>0</v>
      </c>
      <c r="BF300" s="245">
        <f>IF(N300="snížená",J300,0)</f>
        <v>0</v>
      </c>
      <c r="BG300" s="245">
        <f>IF(N300="zákl. přenesená",J300,0)</f>
        <v>0</v>
      </c>
      <c r="BH300" s="245">
        <f>IF(N300="sníž. přenesená",J300,0)</f>
        <v>0</v>
      </c>
      <c r="BI300" s="245">
        <f>IF(N300="nulová",J300,0)</f>
        <v>0</v>
      </c>
      <c r="BJ300" s="19" t="s">
        <v>83</v>
      </c>
      <c r="BK300" s="245">
        <f>ROUND(I300*H300,2)</f>
        <v>0</v>
      </c>
      <c r="BL300" s="19" t="s">
        <v>418</v>
      </c>
      <c r="BM300" s="244" t="s">
        <v>3086</v>
      </c>
    </row>
    <row r="301" spans="1:47" s="2" customFormat="1" ht="12">
      <c r="A301" s="40"/>
      <c r="B301" s="41"/>
      <c r="C301" s="42"/>
      <c r="D301" s="246" t="s">
        <v>330</v>
      </c>
      <c r="E301" s="42"/>
      <c r="F301" s="247" t="s">
        <v>3085</v>
      </c>
      <c r="G301" s="42"/>
      <c r="H301" s="42"/>
      <c r="I301" s="150"/>
      <c r="J301" s="42"/>
      <c r="K301" s="42"/>
      <c r="L301" s="46"/>
      <c r="M301" s="248"/>
      <c r="N301" s="24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330</v>
      </c>
      <c r="AU301" s="19" t="s">
        <v>83</v>
      </c>
    </row>
    <row r="302" spans="1:65" s="2" customFormat="1" ht="16.5" customHeight="1">
      <c r="A302" s="40"/>
      <c r="B302" s="41"/>
      <c r="C302" s="233" t="s">
        <v>992</v>
      </c>
      <c r="D302" s="233" t="s">
        <v>324</v>
      </c>
      <c r="E302" s="234" t="s">
        <v>3087</v>
      </c>
      <c r="F302" s="235" t="s">
        <v>3088</v>
      </c>
      <c r="G302" s="236" t="s">
        <v>546</v>
      </c>
      <c r="H302" s="237">
        <v>1</v>
      </c>
      <c r="I302" s="238"/>
      <c r="J302" s="239">
        <f>ROUND(I302*H302,2)</f>
        <v>0</v>
      </c>
      <c r="K302" s="235" t="s">
        <v>2824</v>
      </c>
      <c r="L302" s="46"/>
      <c r="M302" s="240" t="s">
        <v>19</v>
      </c>
      <c r="N302" s="241" t="s">
        <v>42</v>
      </c>
      <c r="O302" s="86"/>
      <c r="P302" s="242">
        <f>O302*H302</f>
        <v>0</v>
      </c>
      <c r="Q302" s="242">
        <v>0.0007</v>
      </c>
      <c r="R302" s="242">
        <f>Q302*H302</f>
        <v>0.0007</v>
      </c>
      <c r="S302" s="242">
        <v>0</v>
      </c>
      <c r="T302" s="243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4" t="s">
        <v>418</v>
      </c>
      <c r="AT302" s="244" t="s">
        <v>324</v>
      </c>
      <c r="AU302" s="244" t="s">
        <v>83</v>
      </c>
      <c r="AY302" s="19" t="s">
        <v>322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19" t="s">
        <v>83</v>
      </c>
      <c r="BK302" s="245">
        <f>ROUND(I302*H302,2)</f>
        <v>0</v>
      </c>
      <c r="BL302" s="19" t="s">
        <v>418</v>
      </c>
      <c r="BM302" s="244" t="s">
        <v>3089</v>
      </c>
    </row>
    <row r="303" spans="1:47" s="2" customFormat="1" ht="12">
      <c r="A303" s="40"/>
      <c r="B303" s="41"/>
      <c r="C303" s="42"/>
      <c r="D303" s="246" t="s">
        <v>330</v>
      </c>
      <c r="E303" s="42"/>
      <c r="F303" s="247" t="s">
        <v>3088</v>
      </c>
      <c r="G303" s="42"/>
      <c r="H303" s="42"/>
      <c r="I303" s="150"/>
      <c r="J303" s="42"/>
      <c r="K303" s="42"/>
      <c r="L303" s="46"/>
      <c r="M303" s="248"/>
      <c r="N303" s="249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330</v>
      </c>
      <c r="AU303" s="19" t="s">
        <v>83</v>
      </c>
    </row>
    <row r="304" spans="1:65" s="2" customFormat="1" ht="16.5" customHeight="1">
      <c r="A304" s="40"/>
      <c r="B304" s="41"/>
      <c r="C304" s="233" t="s">
        <v>1051</v>
      </c>
      <c r="D304" s="233" t="s">
        <v>324</v>
      </c>
      <c r="E304" s="234" t="s">
        <v>3090</v>
      </c>
      <c r="F304" s="235" t="s">
        <v>3091</v>
      </c>
      <c r="G304" s="236" t="s">
        <v>546</v>
      </c>
      <c r="H304" s="237">
        <v>1</v>
      </c>
      <c r="I304" s="238"/>
      <c r="J304" s="239">
        <f>ROUND(I304*H304,2)</f>
        <v>0</v>
      </c>
      <c r="K304" s="235" t="s">
        <v>2824</v>
      </c>
      <c r="L304" s="46"/>
      <c r="M304" s="240" t="s">
        <v>19</v>
      </c>
      <c r="N304" s="241" t="s">
        <v>42</v>
      </c>
      <c r="O304" s="86"/>
      <c r="P304" s="242">
        <f>O304*H304</f>
        <v>0</v>
      </c>
      <c r="Q304" s="242">
        <v>0.00037</v>
      </c>
      <c r="R304" s="242">
        <f>Q304*H304</f>
        <v>0.00037</v>
      </c>
      <c r="S304" s="242">
        <v>0</v>
      </c>
      <c r="T304" s="243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44" t="s">
        <v>418</v>
      </c>
      <c r="AT304" s="244" t="s">
        <v>324</v>
      </c>
      <c r="AU304" s="244" t="s">
        <v>83</v>
      </c>
      <c r="AY304" s="19" t="s">
        <v>322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19" t="s">
        <v>83</v>
      </c>
      <c r="BK304" s="245">
        <f>ROUND(I304*H304,2)</f>
        <v>0</v>
      </c>
      <c r="BL304" s="19" t="s">
        <v>418</v>
      </c>
      <c r="BM304" s="244" t="s">
        <v>3092</v>
      </c>
    </row>
    <row r="305" spans="1:47" s="2" customFormat="1" ht="12">
      <c r="A305" s="40"/>
      <c r="B305" s="41"/>
      <c r="C305" s="42"/>
      <c r="D305" s="246" t="s">
        <v>330</v>
      </c>
      <c r="E305" s="42"/>
      <c r="F305" s="247" t="s">
        <v>3091</v>
      </c>
      <c r="G305" s="42"/>
      <c r="H305" s="42"/>
      <c r="I305" s="150"/>
      <c r="J305" s="42"/>
      <c r="K305" s="42"/>
      <c r="L305" s="46"/>
      <c r="M305" s="248"/>
      <c r="N305" s="249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330</v>
      </c>
      <c r="AU305" s="19" t="s">
        <v>83</v>
      </c>
    </row>
    <row r="306" spans="1:65" s="2" customFormat="1" ht="16.5" customHeight="1">
      <c r="A306" s="40"/>
      <c r="B306" s="41"/>
      <c r="C306" s="233" t="s">
        <v>1057</v>
      </c>
      <c r="D306" s="233" t="s">
        <v>324</v>
      </c>
      <c r="E306" s="234" t="s">
        <v>3093</v>
      </c>
      <c r="F306" s="235" t="s">
        <v>3094</v>
      </c>
      <c r="G306" s="236" t="s">
        <v>546</v>
      </c>
      <c r="H306" s="237">
        <v>10</v>
      </c>
      <c r="I306" s="238"/>
      <c r="J306" s="239">
        <f>ROUND(I306*H306,2)</f>
        <v>0</v>
      </c>
      <c r="K306" s="235" t="s">
        <v>2824</v>
      </c>
      <c r="L306" s="46"/>
      <c r="M306" s="240" t="s">
        <v>19</v>
      </c>
      <c r="N306" s="241" t="s">
        <v>42</v>
      </c>
      <c r="O306" s="86"/>
      <c r="P306" s="242">
        <f>O306*H306</f>
        <v>0</v>
      </c>
      <c r="Q306" s="242">
        <v>0.00214</v>
      </c>
      <c r="R306" s="242">
        <f>Q306*H306</f>
        <v>0.0214</v>
      </c>
      <c r="S306" s="242">
        <v>0</v>
      </c>
      <c r="T306" s="243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4" t="s">
        <v>418</v>
      </c>
      <c r="AT306" s="244" t="s">
        <v>324</v>
      </c>
      <c r="AU306" s="244" t="s">
        <v>83</v>
      </c>
      <c r="AY306" s="19" t="s">
        <v>322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19" t="s">
        <v>83</v>
      </c>
      <c r="BK306" s="245">
        <f>ROUND(I306*H306,2)</f>
        <v>0</v>
      </c>
      <c r="BL306" s="19" t="s">
        <v>418</v>
      </c>
      <c r="BM306" s="244" t="s">
        <v>3095</v>
      </c>
    </row>
    <row r="307" spans="1:47" s="2" customFormat="1" ht="12">
      <c r="A307" s="40"/>
      <c r="B307" s="41"/>
      <c r="C307" s="42"/>
      <c r="D307" s="246" t="s">
        <v>330</v>
      </c>
      <c r="E307" s="42"/>
      <c r="F307" s="247" t="s">
        <v>3094</v>
      </c>
      <c r="G307" s="42"/>
      <c r="H307" s="42"/>
      <c r="I307" s="150"/>
      <c r="J307" s="42"/>
      <c r="K307" s="42"/>
      <c r="L307" s="46"/>
      <c r="M307" s="248"/>
      <c r="N307" s="24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330</v>
      </c>
      <c r="AU307" s="19" t="s">
        <v>83</v>
      </c>
    </row>
    <row r="308" spans="1:65" s="2" customFormat="1" ht="16.5" customHeight="1">
      <c r="A308" s="40"/>
      <c r="B308" s="41"/>
      <c r="C308" s="233" t="s">
        <v>1063</v>
      </c>
      <c r="D308" s="233" t="s">
        <v>324</v>
      </c>
      <c r="E308" s="234" t="s">
        <v>3096</v>
      </c>
      <c r="F308" s="235" t="s">
        <v>3097</v>
      </c>
      <c r="G308" s="236" t="s">
        <v>546</v>
      </c>
      <c r="H308" s="237">
        <v>9</v>
      </c>
      <c r="I308" s="238"/>
      <c r="J308" s="239">
        <f>ROUND(I308*H308,2)</f>
        <v>0</v>
      </c>
      <c r="K308" s="235" t="s">
        <v>2824</v>
      </c>
      <c r="L308" s="46"/>
      <c r="M308" s="240" t="s">
        <v>19</v>
      </c>
      <c r="N308" s="241" t="s">
        <v>42</v>
      </c>
      <c r="O308" s="86"/>
      <c r="P308" s="242">
        <f>O308*H308</f>
        <v>0</v>
      </c>
      <c r="Q308" s="242">
        <v>0.00214</v>
      </c>
      <c r="R308" s="242">
        <f>Q308*H308</f>
        <v>0.01926</v>
      </c>
      <c r="S308" s="242">
        <v>0</v>
      </c>
      <c r="T308" s="243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4" t="s">
        <v>418</v>
      </c>
      <c r="AT308" s="244" t="s">
        <v>324</v>
      </c>
      <c r="AU308" s="244" t="s">
        <v>83</v>
      </c>
      <c r="AY308" s="19" t="s">
        <v>322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19" t="s">
        <v>83</v>
      </c>
      <c r="BK308" s="245">
        <f>ROUND(I308*H308,2)</f>
        <v>0</v>
      </c>
      <c r="BL308" s="19" t="s">
        <v>418</v>
      </c>
      <c r="BM308" s="244" t="s">
        <v>3098</v>
      </c>
    </row>
    <row r="309" spans="1:47" s="2" customFormat="1" ht="12">
      <c r="A309" s="40"/>
      <c r="B309" s="41"/>
      <c r="C309" s="42"/>
      <c r="D309" s="246" t="s">
        <v>330</v>
      </c>
      <c r="E309" s="42"/>
      <c r="F309" s="247" t="s">
        <v>3097</v>
      </c>
      <c r="G309" s="42"/>
      <c r="H309" s="42"/>
      <c r="I309" s="150"/>
      <c r="J309" s="42"/>
      <c r="K309" s="42"/>
      <c r="L309" s="46"/>
      <c r="M309" s="248"/>
      <c r="N309" s="249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330</v>
      </c>
      <c r="AU309" s="19" t="s">
        <v>83</v>
      </c>
    </row>
    <row r="310" spans="1:65" s="2" customFormat="1" ht="16.5" customHeight="1">
      <c r="A310" s="40"/>
      <c r="B310" s="41"/>
      <c r="C310" s="233" t="s">
        <v>1068</v>
      </c>
      <c r="D310" s="233" t="s">
        <v>324</v>
      </c>
      <c r="E310" s="234" t="s">
        <v>3099</v>
      </c>
      <c r="F310" s="235" t="s">
        <v>3100</v>
      </c>
      <c r="G310" s="236" t="s">
        <v>135</v>
      </c>
      <c r="H310" s="237">
        <v>378</v>
      </c>
      <c r="I310" s="238"/>
      <c r="J310" s="239">
        <f>ROUND(I310*H310,2)</f>
        <v>0</v>
      </c>
      <c r="K310" s="235" t="s">
        <v>2824</v>
      </c>
      <c r="L310" s="46"/>
      <c r="M310" s="240" t="s">
        <v>19</v>
      </c>
      <c r="N310" s="241" t="s">
        <v>42</v>
      </c>
      <c r="O310" s="86"/>
      <c r="P310" s="242">
        <f>O310*H310</f>
        <v>0</v>
      </c>
      <c r="Q310" s="242">
        <v>0</v>
      </c>
      <c r="R310" s="242">
        <f>Q310*H310</f>
        <v>0</v>
      </c>
      <c r="S310" s="242">
        <v>0</v>
      </c>
      <c r="T310" s="243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4" t="s">
        <v>418</v>
      </c>
      <c r="AT310" s="244" t="s">
        <v>324</v>
      </c>
      <c r="AU310" s="244" t="s">
        <v>83</v>
      </c>
      <c r="AY310" s="19" t="s">
        <v>322</v>
      </c>
      <c r="BE310" s="245">
        <f>IF(N310="základní",J310,0)</f>
        <v>0</v>
      </c>
      <c r="BF310" s="245">
        <f>IF(N310="snížená",J310,0)</f>
        <v>0</v>
      </c>
      <c r="BG310" s="245">
        <f>IF(N310="zákl. přenesená",J310,0)</f>
        <v>0</v>
      </c>
      <c r="BH310" s="245">
        <f>IF(N310="sníž. přenesená",J310,0)</f>
        <v>0</v>
      </c>
      <c r="BI310" s="245">
        <f>IF(N310="nulová",J310,0)</f>
        <v>0</v>
      </c>
      <c r="BJ310" s="19" t="s">
        <v>83</v>
      </c>
      <c r="BK310" s="245">
        <f>ROUND(I310*H310,2)</f>
        <v>0</v>
      </c>
      <c r="BL310" s="19" t="s">
        <v>418</v>
      </c>
      <c r="BM310" s="244" t="s">
        <v>3101</v>
      </c>
    </row>
    <row r="311" spans="1:47" s="2" customFormat="1" ht="12">
      <c r="A311" s="40"/>
      <c r="B311" s="41"/>
      <c r="C311" s="42"/>
      <c r="D311" s="246" t="s">
        <v>330</v>
      </c>
      <c r="E311" s="42"/>
      <c r="F311" s="247" t="s">
        <v>3100</v>
      </c>
      <c r="G311" s="42"/>
      <c r="H311" s="42"/>
      <c r="I311" s="150"/>
      <c r="J311" s="42"/>
      <c r="K311" s="42"/>
      <c r="L311" s="46"/>
      <c r="M311" s="248"/>
      <c r="N311" s="249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330</v>
      </c>
      <c r="AU311" s="19" t="s">
        <v>83</v>
      </c>
    </row>
    <row r="312" spans="1:65" s="2" customFormat="1" ht="16.5" customHeight="1">
      <c r="A312" s="40"/>
      <c r="B312" s="41"/>
      <c r="C312" s="233" t="s">
        <v>1073</v>
      </c>
      <c r="D312" s="233" t="s">
        <v>324</v>
      </c>
      <c r="E312" s="234" t="s">
        <v>3102</v>
      </c>
      <c r="F312" s="235" t="s">
        <v>3103</v>
      </c>
      <c r="G312" s="236" t="s">
        <v>135</v>
      </c>
      <c r="H312" s="237">
        <v>378</v>
      </c>
      <c r="I312" s="238"/>
      <c r="J312" s="239">
        <f>ROUND(I312*H312,2)</f>
        <v>0</v>
      </c>
      <c r="K312" s="235" t="s">
        <v>2824</v>
      </c>
      <c r="L312" s="46"/>
      <c r="M312" s="240" t="s">
        <v>19</v>
      </c>
      <c r="N312" s="241" t="s">
        <v>42</v>
      </c>
      <c r="O312" s="86"/>
      <c r="P312" s="242">
        <f>O312*H312</f>
        <v>0</v>
      </c>
      <c r="Q312" s="242">
        <v>1E-05</v>
      </c>
      <c r="R312" s="242">
        <f>Q312*H312</f>
        <v>0.0037800000000000004</v>
      </c>
      <c r="S312" s="242">
        <v>0</v>
      </c>
      <c r="T312" s="243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4" t="s">
        <v>418</v>
      </c>
      <c r="AT312" s="244" t="s">
        <v>324</v>
      </c>
      <c r="AU312" s="244" t="s">
        <v>83</v>
      </c>
      <c r="AY312" s="19" t="s">
        <v>322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19" t="s">
        <v>83</v>
      </c>
      <c r="BK312" s="245">
        <f>ROUND(I312*H312,2)</f>
        <v>0</v>
      </c>
      <c r="BL312" s="19" t="s">
        <v>418</v>
      </c>
      <c r="BM312" s="244" t="s">
        <v>3104</v>
      </c>
    </row>
    <row r="313" spans="1:47" s="2" customFormat="1" ht="12">
      <c r="A313" s="40"/>
      <c r="B313" s="41"/>
      <c r="C313" s="42"/>
      <c r="D313" s="246" t="s">
        <v>330</v>
      </c>
      <c r="E313" s="42"/>
      <c r="F313" s="247" t="s">
        <v>3103</v>
      </c>
      <c r="G313" s="42"/>
      <c r="H313" s="42"/>
      <c r="I313" s="150"/>
      <c r="J313" s="42"/>
      <c r="K313" s="42"/>
      <c r="L313" s="46"/>
      <c r="M313" s="248"/>
      <c r="N313" s="24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330</v>
      </c>
      <c r="AU313" s="19" t="s">
        <v>83</v>
      </c>
    </row>
    <row r="314" spans="1:65" s="2" customFormat="1" ht="16.5" customHeight="1">
      <c r="A314" s="40"/>
      <c r="B314" s="41"/>
      <c r="C314" s="233" t="s">
        <v>1077</v>
      </c>
      <c r="D314" s="233" t="s">
        <v>324</v>
      </c>
      <c r="E314" s="234" t="s">
        <v>3105</v>
      </c>
      <c r="F314" s="235" t="s">
        <v>3106</v>
      </c>
      <c r="G314" s="236" t="s">
        <v>160</v>
      </c>
      <c r="H314" s="237">
        <v>2.82</v>
      </c>
      <c r="I314" s="238"/>
      <c r="J314" s="239">
        <f>ROUND(I314*H314,2)</f>
        <v>0</v>
      </c>
      <c r="K314" s="235" t="s">
        <v>2824</v>
      </c>
      <c r="L314" s="46"/>
      <c r="M314" s="240" t="s">
        <v>19</v>
      </c>
      <c r="N314" s="241" t="s">
        <v>42</v>
      </c>
      <c r="O314" s="86"/>
      <c r="P314" s="242">
        <f>O314*H314</f>
        <v>0</v>
      </c>
      <c r="Q314" s="242">
        <v>0</v>
      </c>
      <c r="R314" s="242">
        <f>Q314*H314</f>
        <v>0</v>
      </c>
      <c r="S314" s="242">
        <v>0</v>
      </c>
      <c r="T314" s="243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4" t="s">
        <v>418</v>
      </c>
      <c r="AT314" s="244" t="s">
        <v>324</v>
      </c>
      <c r="AU314" s="244" t="s">
        <v>83</v>
      </c>
      <c r="AY314" s="19" t="s">
        <v>322</v>
      </c>
      <c r="BE314" s="245">
        <f>IF(N314="základní",J314,0)</f>
        <v>0</v>
      </c>
      <c r="BF314" s="245">
        <f>IF(N314="snížená",J314,0)</f>
        <v>0</v>
      </c>
      <c r="BG314" s="245">
        <f>IF(N314="zákl. přenesená",J314,0)</f>
        <v>0</v>
      </c>
      <c r="BH314" s="245">
        <f>IF(N314="sníž. přenesená",J314,0)</f>
        <v>0</v>
      </c>
      <c r="BI314" s="245">
        <f>IF(N314="nulová",J314,0)</f>
        <v>0</v>
      </c>
      <c r="BJ314" s="19" t="s">
        <v>83</v>
      </c>
      <c r="BK314" s="245">
        <f>ROUND(I314*H314,2)</f>
        <v>0</v>
      </c>
      <c r="BL314" s="19" t="s">
        <v>418</v>
      </c>
      <c r="BM314" s="244" t="s">
        <v>3107</v>
      </c>
    </row>
    <row r="315" spans="1:47" s="2" customFormat="1" ht="12">
      <c r="A315" s="40"/>
      <c r="B315" s="41"/>
      <c r="C315" s="42"/>
      <c r="D315" s="246" t="s">
        <v>330</v>
      </c>
      <c r="E315" s="42"/>
      <c r="F315" s="247" t="s">
        <v>3106</v>
      </c>
      <c r="G315" s="42"/>
      <c r="H315" s="42"/>
      <c r="I315" s="150"/>
      <c r="J315" s="42"/>
      <c r="K315" s="42"/>
      <c r="L315" s="46"/>
      <c r="M315" s="248"/>
      <c r="N315" s="249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330</v>
      </c>
      <c r="AU315" s="19" t="s">
        <v>83</v>
      </c>
    </row>
    <row r="316" spans="1:63" s="12" customFormat="1" ht="22.8" customHeight="1">
      <c r="A316" s="12"/>
      <c r="B316" s="217"/>
      <c r="C316" s="218"/>
      <c r="D316" s="219" t="s">
        <v>69</v>
      </c>
      <c r="E316" s="231" t="s">
        <v>3108</v>
      </c>
      <c r="F316" s="231" t="s">
        <v>3109</v>
      </c>
      <c r="G316" s="218"/>
      <c r="H316" s="218"/>
      <c r="I316" s="221"/>
      <c r="J316" s="232">
        <f>BK316</f>
        <v>0</v>
      </c>
      <c r="K316" s="218"/>
      <c r="L316" s="223"/>
      <c r="M316" s="224"/>
      <c r="N316" s="225"/>
      <c r="O316" s="225"/>
      <c r="P316" s="226">
        <f>SUM(P317:P323)</f>
        <v>0</v>
      </c>
      <c r="Q316" s="225"/>
      <c r="R316" s="226">
        <f>SUM(R317:R323)</f>
        <v>0.06</v>
      </c>
      <c r="S316" s="225"/>
      <c r="T316" s="227">
        <f>SUM(T317:T323)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28" t="s">
        <v>83</v>
      </c>
      <c r="AT316" s="229" t="s">
        <v>69</v>
      </c>
      <c r="AU316" s="229" t="s">
        <v>77</v>
      </c>
      <c r="AY316" s="228" t="s">
        <v>322</v>
      </c>
      <c r="BK316" s="230">
        <f>SUM(BK317:BK323)</f>
        <v>0</v>
      </c>
    </row>
    <row r="317" spans="1:65" s="2" customFormat="1" ht="16.5" customHeight="1">
      <c r="A317" s="40"/>
      <c r="B317" s="41"/>
      <c r="C317" s="233" t="s">
        <v>1081</v>
      </c>
      <c r="D317" s="233" t="s">
        <v>324</v>
      </c>
      <c r="E317" s="234" t="s">
        <v>3110</v>
      </c>
      <c r="F317" s="235" t="s">
        <v>3111</v>
      </c>
      <c r="G317" s="236" t="s">
        <v>2688</v>
      </c>
      <c r="H317" s="237">
        <v>1</v>
      </c>
      <c r="I317" s="238"/>
      <c r="J317" s="239">
        <f>ROUND(I317*H317,2)</f>
        <v>0</v>
      </c>
      <c r="K317" s="235" t="s">
        <v>2824</v>
      </c>
      <c r="L317" s="46"/>
      <c r="M317" s="240" t="s">
        <v>19</v>
      </c>
      <c r="N317" s="241" t="s">
        <v>42</v>
      </c>
      <c r="O317" s="86"/>
      <c r="P317" s="242">
        <f>O317*H317</f>
        <v>0</v>
      </c>
      <c r="Q317" s="242">
        <v>0.04</v>
      </c>
      <c r="R317" s="242">
        <f>Q317*H317</f>
        <v>0.04</v>
      </c>
      <c r="S317" s="242">
        <v>0</v>
      </c>
      <c r="T317" s="243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44" t="s">
        <v>418</v>
      </c>
      <c r="AT317" s="244" t="s">
        <v>324</v>
      </c>
      <c r="AU317" s="244" t="s">
        <v>83</v>
      </c>
      <c r="AY317" s="19" t="s">
        <v>322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19" t="s">
        <v>83</v>
      </c>
      <c r="BK317" s="245">
        <f>ROUND(I317*H317,2)</f>
        <v>0</v>
      </c>
      <c r="BL317" s="19" t="s">
        <v>418</v>
      </c>
      <c r="BM317" s="244" t="s">
        <v>3112</v>
      </c>
    </row>
    <row r="318" spans="1:47" s="2" customFormat="1" ht="12">
      <c r="A318" s="40"/>
      <c r="B318" s="41"/>
      <c r="C318" s="42"/>
      <c r="D318" s="246" t="s">
        <v>330</v>
      </c>
      <c r="E318" s="42"/>
      <c r="F318" s="247" t="s">
        <v>3111</v>
      </c>
      <c r="G318" s="42"/>
      <c r="H318" s="42"/>
      <c r="I318" s="150"/>
      <c r="J318" s="42"/>
      <c r="K318" s="42"/>
      <c r="L318" s="46"/>
      <c r="M318" s="248"/>
      <c r="N318" s="249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330</v>
      </c>
      <c r="AU318" s="19" t="s">
        <v>83</v>
      </c>
    </row>
    <row r="319" spans="1:47" s="2" customFormat="1" ht="12">
      <c r="A319" s="40"/>
      <c r="B319" s="41"/>
      <c r="C319" s="42"/>
      <c r="D319" s="246" t="s">
        <v>387</v>
      </c>
      <c r="E319" s="42"/>
      <c r="F319" s="282" t="s">
        <v>3113</v>
      </c>
      <c r="G319" s="42"/>
      <c r="H319" s="42"/>
      <c r="I319" s="150"/>
      <c r="J319" s="42"/>
      <c r="K319" s="42"/>
      <c r="L319" s="46"/>
      <c r="M319" s="248"/>
      <c r="N319" s="24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387</v>
      </c>
      <c r="AU319" s="19" t="s">
        <v>83</v>
      </c>
    </row>
    <row r="320" spans="1:65" s="2" customFormat="1" ht="16.5" customHeight="1">
      <c r="A320" s="40"/>
      <c r="B320" s="41"/>
      <c r="C320" s="233" t="s">
        <v>1085</v>
      </c>
      <c r="D320" s="233" t="s">
        <v>324</v>
      </c>
      <c r="E320" s="234" t="s">
        <v>3114</v>
      </c>
      <c r="F320" s="235" t="s">
        <v>3115</v>
      </c>
      <c r="G320" s="236" t="s">
        <v>750</v>
      </c>
      <c r="H320" s="237">
        <v>1</v>
      </c>
      <c r="I320" s="238"/>
      <c r="J320" s="239">
        <f>ROUND(I320*H320,2)</f>
        <v>0</v>
      </c>
      <c r="K320" s="235" t="s">
        <v>2824</v>
      </c>
      <c r="L320" s="46"/>
      <c r="M320" s="240" t="s">
        <v>19</v>
      </c>
      <c r="N320" s="241" t="s">
        <v>42</v>
      </c>
      <c r="O320" s="86"/>
      <c r="P320" s="242">
        <f>O320*H320</f>
        <v>0</v>
      </c>
      <c r="Q320" s="242">
        <v>0.02</v>
      </c>
      <c r="R320" s="242">
        <f>Q320*H320</f>
        <v>0.02</v>
      </c>
      <c r="S320" s="242">
        <v>0</v>
      </c>
      <c r="T320" s="243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4" t="s">
        <v>418</v>
      </c>
      <c r="AT320" s="244" t="s">
        <v>324</v>
      </c>
      <c r="AU320" s="244" t="s">
        <v>83</v>
      </c>
      <c r="AY320" s="19" t="s">
        <v>322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19" t="s">
        <v>83</v>
      </c>
      <c r="BK320" s="245">
        <f>ROUND(I320*H320,2)</f>
        <v>0</v>
      </c>
      <c r="BL320" s="19" t="s">
        <v>418</v>
      </c>
      <c r="BM320" s="244" t="s">
        <v>3116</v>
      </c>
    </row>
    <row r="321" spans="1:47" s="2" customFormat="1" ht="12">
      <c r="A321" s="40"/>
      <c r="B321" s="41"/>
      <c r="C321" s="42"/>
      <c r="D321" s="246" t="s">
        <v>330</v>
      </c>
      <c r="E321" s="42"/>
      <c r="F321" s="247" t="s">
        <v>3115</v>
      </c>
      <c r="G321" s="42"/>
      <c r="H321" s="42"/>
      <c r="I321" s="150"/>
      <c r="J321" s="42"/>
      <c r="K321" s="42"/>
      <c r="L321" s="46"/>
      <c r="M321" s="248"/>
      <c r="N321" s="249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330</v>
      </c>
      <c r="AU321" s="19" t="s">
        <v>83</v>
      </c>
    </row>
    <row r="322" spans="1:65" s="2" customFormat="1" ht="16.5" customHeight="1">
      <c r="A322" s="40"/>
      <c r="B322" s="41"/>
      <c r="C322" s="233" t="s">
        <v>1089</v>
      </c>
      <c r="D322" s="233" t="s">
        <v>324</v>
      </c>
      <c r="E322" s="234" t="s">
        <v>3117</v>
      </c>
      <c r="F322" s="235" t="s">
        <v>3118</v>
      </c>
      <c r="G322" s="236" t="s">
        <v>160</v>
      </c>
      <c r="H322" s="237">
        <v>0.06</v>
      </c>
      <c r="I322" s="238"/>
      <c r="J322" s="239">
        <f>ROUND(I322*H322,2)</f>
        <v>0</v>
      </c>
      <c r="K322" s="235" t="s">
        <v>2824</v>
      </c>
      <c r="L322" s="46"/>
      <c r="M322" s="240" t="s">
        <v>19</v>
      </c>
      <c r="N322" s="241" t="s">
        <v>42</v>
      </c>
      <c r="O322" s="86"/>
      <c r="P322" s="242">
        <f>O322*H322</f>
        <v>0</v>
      </c>
      <c r="Q322" s="242">
        <v>0</v>
      </c>
      <c r="R322" s="242">
        <f>Q322*H322</f>
        <v>0</v>
      </c>
      <c r="S322" s="242">
        <v>0</v>
      </c>
      <c r="T322" s="243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4" t="s">
        <v>418</v>
      </c>
      <c r="AT322" s="244" t="s">
        <v>324</v>
      </c>
      <c r="AU322" s="244" t="s">
        <v>83</v>
      </c>
      <c r="AY322" s="19" t="s">
        <v>322</v>
      </c>
      <c r="BE322" s="245">
        <f>IF(N322="základní",J322,0)</f>
        <v>0</v>
      </c>
      <c r="BF322" s="245">
        <f>IF(N322="snížená",J322,0)</f>
        <v>0</v>
      </c>
      <c r="BG322" s="245">
        <f>IF(N322="zákl. přenesená",J322,0)</f>
        <v>0</v>
      </c>
      <c r="BH322" s="245">
        <f>IF(N322="sníž. přenesená",J322,0)</f>
        <v>0</v>
      </c>
      <c r="BI322" s="245">
        <f>IF(N322="nulová",J322,0)</f>
        <v>0</v>
      </c>
      <c r="BJ322" s="19" t="s">
        <v>83</v>
      </c>
      <c r="BK322" s="245">
        <f>ROUND(I322*H322,2)</f>
        <v>0</v>
      </c>
      <c r="BL322" s="19" t="s">
        <v>418</v>
      </c>
      <c r="BM322" s="244" t="s">
        <v>3119</v>
      </c>
    </row>
    <row r="323" spans="1:47" s="2" customFormat="1" ht="12">
      <c r="A323" s="40"/>
      <c r="B323" s="41"/>
      <c r="C323" s="42"/>
      <c r="D323" s="246" t="s">
        <v>330</v>
      </c>
      <c r="E323" s="42"/>
      <c r="F323" s="247" t="s">
        <v>3118</v>
      </c>
      <c r="G323" s="42"/>
      <c r="H323" s="42"/>
      <c r="I323" s="150"/>
      <c r="J323" s="42"/>
      <c r="K323" s="42"/>
      <c r="L323" s="46"/>
      <c r="M323" s="248"/>
      <c r="N323" s="249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330</v>
      </c>
      <c r="AU323" s="19" t="s">
        <v>83</v>
      </c>
    </row>
    <row r="324" spans="1:63" s="12" customFormat="1" ht="22.8" customHeight="1">
      <c r="A324" s="12"/>
      <c r="B324" s="217"/>
      <c r="C324" s="218"/>
      <c r="D324" s="219" t="s">
        <v>69</v>
      </c>
      <c r="E324" s="231" t="s">
        <v>3120</v>
      </c>
      <c r="F324" s="231" t="s">
        <v>3121</v>
      </c>
      <c r="G324" s="218"/>
      <c r="H324" s="218"/>
      <c r="I324" s="221"/>
      <c r="J324" s="232">
        <f>BK324</f>
        <v>0</v>
      </c>
      <c r="K324" s="218"/>
      <c r="L324" s="223"/>
      <c r="M324" s="224"/>
      <c r="N324" s="225"/>
      <c r="O324" s="225"/>
      <c r="P324" s="226">
        <f>SUM(P325:P383)</f>
        <v>0</v>
      </c>
      <c r="Q324" s="225"/>
      <c r="R324" s="226">
        <f>SUM(R325:R383)</f>
        <v>0.87816</v>
      </c>
      <c r="S324" s="225"/>
      <c r="T324" s="227">
        <f>SUM(T325:T383)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8" t="s">
        <v>83</v>
      </c>
      <c r="AT324" s="229" t="s">
        <v>69</v>
      </c>
      <c r="AU324" s="229" t="s">
        <v>77</v>
      </c>
      <c r="AY324" s="228" t="s">
        <v>322</v>
      </c>
      <c r="BK324" s="230">
        <f>SUM(BK325:BK383)</f>
        <v>0</v>
      </c>
    </row>
    <row r="325" spans="1:65" s="2" customFormat="1" ht="16.5" customHeight="1">
      <c r="A325" s="40"/>
      <c r="B325" s="41"/>
      <c r="C325" s="233" t="s">
        <v>1093</v>
      </c>
      <c r="D325" s="233" t="s">
        <v>324</v>
      </c>
      <c r="E325" s="234" t="s">
        <v>3122</v>
      </c>
      <c r="F325" s="235" t="s">
        <v>3123</v>
      </c>
      <c r="G325" s="236" t="s">
        <v>750</v>
      </c>
      <c r="H325" s="237">
        <v>9</v>
      </c>
      <c r="I325" s="238"/>
      <c r="J325" s="239">
        <f>ROUND(I325*H325,2)</f>
        <v>0</v>
      </c>
      <c r="K325" s="235" t="s">
        <v>2824</v>
      </c>
      <c r="L325" s="46"/>
      <c r="M325" s="240" t="s">
        <v>19</v>
      </c>
      <c r="N325" s="241" t="s">
        <v>42</v>
      </c>
      <c r="O325" s="86"/>
      <c r="P325" s="242">
        <f>O325*H325</f>
        <v>0</v>
      </c>
      <c r="Q325" s="242">
        <v>0</v>
      </c>
      <c r="R325" s="242">
        <f>Q325*H325</f>
        <v>0</v>
      </c>
      <c r="S325" s="242">
        <v>0</v>
      </c>
      <c r="T325" s="243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44" t="s">
        <v>418</v>
      </c>
      <c r="AT325" s="244" t="s">
        <v>324</v>
      </c>
      <c r="AU325" s="244" t="s">
        <v>83</v>
      </c>
      <c r="AY325" s="19" t="s">
        <v>322</v>
      </c>
      <c r="BE325" s="245">
        <f>IF(N325="základní",J325,0)</f>
        <v>0</v>
      </c>
      <c r="BF325" s="245">
        <f>IF(N325="snížená",J325,0)</f>
        <v>0</v>
      </c>
      <c r="BG325" s="245">
        <f>IF(N325="zákl. přenesená",J325,0)</f>
        <v>0</v>
      </c>
      <c r="BH325" s="245">
        <f>IF(N325="sníž. přenesená",J325,0)</f>
        <v>0</v>
      </c>
      <c r="BI325" s="245">
        <f>IF(N325="nulová",J325,0)</f>
        <v>0</v>
      </c>
      <c r="BJ325" s="19" t="s">
        <v>83</v>
      </c>
      <c r="BK325" s="245">
        <f>ROUND(I325*H325,2)</f>
        <v>0</v>
      </c>
      <c r="BL325" s="19" t="s">
        <v>418</v>
      </c>
      <c r="BM325" s="244" t="s">
        <v>3124</v>
      </c>
    </row>
    <row r="326" spans="1:47" s="2" customFormat="1" ht="12">
      <c r="A326" s="40"/>
      <c r="B326" s="41"/>
      <c r="C326" s="42"/>
      <c r="D326" s="246" t="s">
        <v>330</v>
      </c>
      <c r="E326" s="42"/>
      <c r="F326" s="247" t="s">
        <v>3123</v>
      </c>
      <c r="G326" s="42"/>
      <c r="H326" s="42"/>
      <c r="I326" s="150"/>
      <c r="J326" s="42"/>
      <c r="K326" s="42"/>
      <c r="L326" s="46"/>
      <c r="M326" s="248"/>
      <c r="N326" s="249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330</v>
      </c>
      <c r="AU326" s="19" t="s">
        <v>83</v>
      </c>
    </row>
    <row r="327" spans="1:65" s="2" customFormat="1" ht="16.5" customHeight="1">
      <c r="A327" s="40"/>
      <c r="B327" s="41"/>
      <c r="C327" s="233" t="s">
        <v>1097</v>
      </c>
      <c r="D327" s="233" t="s">
        <v>324</v>
      </c>
      <c r="E327" s="234" t="s">
        <v>3125</v>
      </c>
      <c r="F327" s="235" t="s">
        <v>3126</v>
      </c>
      <c r="G327" s="236" t="s">
        <v>750</v>
      </c>
      <c r="H327" s="237">
        <v>8</v>
      </c>
      <c r="I327" s="238"/>
      <c r="J327" s="239">
        <f>ROUND(I327*H327,2)</f>
        <v>0</v>
      </c>
      <c r="K327" s="235" t="s">
        <v>2824</v>
      </c>
      <c r="L327" s="46"/>
      <c r="M327" s="240" t="s">
        <v>19</v>
      </c>
      <c r="N327" s="241" t="s">
        <v>42</v>
      </c>
      <c r="O327" s="86"/>
      <c r="P327" s="242">
        <f>O327*H327</f>
        <v>0</v>
      </c>
      <c r="Q327" s="242">
        <v>0.04</v>
      </c>
      <c r="R327" s="242">
        <f>Q327*H327</f>
        <v>0.32</v>
      </c>
      <c r="S327" s="242">
        <v>0</v>
      </c>
      <c r="T327" s="243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4" t="s">
        <v>418</v>
      </c>
      <c r="AT327" s="244" t="s">
        <v>324</v>
      </c>
      <c r="AU327" s="244" t="s">
        <v>83</v>
      </c>
      <c r="AY327" s="19" t="s">
        <v>322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19" t="s">
        <v>83</v>
      </c>
      <c r="BK327" s="245">
        <f>ROUND(I327*H327,2)</f>
        <v>0</v>
      </c>
      <c r="BL327" s="19" t="s">
        <v>418</v>
      </c>
      <c r="BM327" s="244" t="s">
        <v>3127</v>
      </c>
    </row>
    <row r="328" spans="1:47" s="2" customFormat="1" ht="12">
      <c r="A328" s="40"/>
      <c r="B328" s="41"/>
      <c r="C328" s="42"/>
      <c r="D328" s="246" t="s">
        <v>330</v>
      </c>
      <c r="E328" s="42"/>
      <c r="F328" s="247" t="s">
        <v>3126</v>
      </c>
      <c r="G328" s="42"/>
      <c r="H328" s="42"/>
      <c r="I328" s="150"/>
      <c r="J328" s="42"/>
      <c r="K328" s="42"/>
      <c r="L328" s="46"/>
      <c r="M328" s="248"/>
      <c r="N328" s="249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330</v>
      </c>
      <c r="AU328" s="19" t="s">
        <v>83</v>
      </c>
    </row>
    <row r="329" spans="1:47" s="2" customFormat="1" ht="12">
      <c r="A329" s="40"/>
      <c r="B329" s="41"/>
      <c r="C329" s="42"/>
      <c r="D329" s="246" t="s">
        <v>387</v>
      </c>
      <c r="E329" s="42"/>
      <c r="F329" s="282" t="s">
        <v>3128</v>
      </c>
      <c r="G329" s="42"/>
      <c r="H329" s="42"/>
      <c r="I329" s="150"/>
      <c r="J329" s="42"/>
      <c r="K329" s="42"/>
      <c r="L329" s="46"/>
      <c r="M329" s="248"/>
      <c r="N329" s="249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387</v>
      </c>
      <c r="AU329" s="19" t="s">
        <v>83</v>
      </c>
    </row>
    <row r="330" spans="1:65" s="2" customFormat="1" ht="16.5" customHeight="1">
      <c r="A330" s="40"/>
      <c r="B330" s="41"/>
      <c r="C330" s="233" t="s">
        <v>1102</v>
      </c>
      <c r="D330" s="233" t="s">
        <v>324</v>
      </c>
      <c r="E330" s="234" t="s">
        <v>3129</v>
      </c>
      <c r="F330" s="235" t="s">
        <v>3130</v>
      </c>
      <c r="G330" s="236" t="s">
        <v>2688</v>
      </c>
      <c r="H330" s="237">
        <v>1</v>
      </c>
      <c r="I330" s="238"/>
      <c r="J330" s="239">
        <f>ROUND(I330*H330,2)</f>
        <v>0</v>
      </c>
      <c r="K330" s="235" t="s">
        <v>2824</v>
      </c>
      <c r="L330" s="46"/>
      <c r="M330" s="240" t="s">
        <v>19</v>
      </c>
      <c r="N330" s="241" t="s">
        <v>42</v>
      </c>
      <c r="O330" s="86"/>
      <c r="P330" s="242">
        <f>O330*H330</f>
        <v>0</v>
      </c>
      <c r="Q330" s="242">
        <v>0.08</v>
      </c>
      <c r="R330" s="242">
        <f>Q330*H330</f>
        <v>0.08</v>
      </c>
      <c r="S330" s="242">
        <v>0</v>
      </c>
      <c r="T330" s="243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44" t="s">
        <v>418</v>
      </c>
      <c r="AT330" s="244" t="s">
        <v>324</v>
      </c>
      <c r="AU330" s="244" t="s">
        <v>83</v>
      </c>
      <c r="AY330" s="19" t="s">
        <v>322</v>
      </c>
      <c r="BE330" s="245">
        <f>IF(N330="základní",J330,0)</f>
        <v>0</v>
      </c>
      <c r="BF330" s="245">
        <f>IF(N330="snížená",J330,0)</f>
        <v>0</v>
      </c>
      <c r="BG330" s="245">
        <f>IF(N330="zákl. přenesená",J330,0)</f>
        <v>0</v>
      </c>
      <c r="BH330" s="245">
        <f>IF(N330="sníž. přenesená",J330,0)</f>
        <v>0</v>
      </c>
      <c r="BI330" s="245">
        <f>IF(N330="nulová",J330,0)</f>
        <v>0</v>
      </c>
      <c r="BJ330" s="19" t="s">
        <v>83</v>
      </c>
      <c r="BK330" s="245">
        <f>ROUND(I330*H330,2)</f>
        <v>0</v>
      </c>
      <c r="BL330" s="19" t="s">
        <v>418</v>
      </c>
      <c r="BM330" s="244" t="s">
        <v>3131</v>
      </c>
    </row>
    <row r="331" spans="1:47" s="2" customFormat="1" ht="12">
      <c r="A331" s="40"/>
      <c r="B331" s="41"/>
      <c r="C331" s="42"/>
      <c r="D331" s="246" t="s">
        <v>330</v>
      </c>
      <c r="E331" s="42"/>
      <c r="F331" s="247" t="s">
        <v>3130</v>
      </c>
      <c r="G331" s="42"/>
      <c r="H331" s="42"/>
      <c r="I331" s="150"/>
      <c r="J331" s="42"/>
      <c r="K331" s="42"/>
      <c r="L331" s="46"/>
      <c r="M331" s="248"/>
      <c r="N331" s="24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330</v>
      </c>
      <c r="AU331" s="19" t="s">
        <v>83</v>
      </c>
    </row>
    <row r="332" spans="1:65" s="2" customFormat="1" ht="16.5" customHeight="1">
      <c r="A332" s="40"/>
      <c r="B332" s="41"/>
      <c r="C332" s="233" t="s">
        <v>1106</v>
      </c>
      <c r="D332" s="233" t="s">
        <v>324</v>
      </c>
      <c r="E332" s="234" t="s">
        <v>3132</v>
      </c>
      <c r="F332" s="235" t="s">
        <v>3133</v>
      </c>
      <c r="G332" s="236" t="s">
        <v>3033</v>
      </c>
      <c r="H332" s="237">
        <v>9</v>
      </c>
      <c r="I332" s="238"/>
      <c r="J332" s="239">
        <f>ROUND(I332*H332,2)</f>
        <v>0</v>
      </c>
      <c r="K332" s="235" t="s">
        <v>2824</v>
      </c>
      <c r="L332" s="46"/>
      <c r="M332" s="240" t="s">
        <v>19</v>
      </c>
      <c r="N332" s="241" t="s">
        <v>42</v>
      </c>
      <c r="O332" s="86"/>
      <c r="P332" s="242">
        <f>O332*H332</f>
        <v>0</v>
      </c>
      <c r="Q332" s="242">
        <v>0.01772</v>
      </c>
      <c r="R332" s="242">
        <f>Q332*H332</f>
        <v>0.15948</v>
      </c>
      <c r="S332" s="242">
        <v>0</v>
      </c>
      <c r="T332" s="243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44" t="s">
        <v>418</v>
      </c>
      <c r="AT332" s="244" t="s">
        <v>324</v>
      </c>
      <c r="AU332" s="244" t="s">
        <v>83</v>
      </c>
      <c r="AY332" s="19" t="s">
        <v>322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19" t="s">
        <v>83</v>
      </c>
      <c r="BK332" s="245">
        <f>ROUND(I332*H332,2)</f>
        <v>0</v>
      </c>
      <c r="BL332" s="19" t="s">
        <v>418</v>
      </c>
      <c r="BM332" s="244" t="s">
        <v>3134</v>
      </c>
    </row>
    <row r="333" spans="1:47" s="2" customFormat="1" ht="12">
      <c r="A333" s="40"/>
      <c r="B333" s="41"/>
      <c r="C333" s="42"/>
      <c r="D333" s="246" t="s">
        <v>330</v>
      </c>
      <c r="E333" s="42"/>
      <c r="F333" s="247" t="s">
        <v>3133</v>
      </c>
      <c r="G333" s="42"/>
      <c r="H333" s="42"/>
      <c r="I333" s="150"/>
      <c r="J333" s="42"/>
      <c r="K333" s="42"/>
      <c r="L333" s="46"/>
      <c r="M333" s="248"/>
      <c r="N333" s="249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330</v>
      </c>
      <c r="AU333" s="19" t="s">
        <v>83</v>
      </c>
    </row>
    <row r="334" spans="1:65" s="2" customFormat="1" ht="16.5" customHeight="1">
      <c r="A334" s="40"/>
      <c r="B334" s="41"/>
      <c r="C334" s="233" t="s">
        <v>1110</v>
      </c>
      <c r="D334" s="233" t="s">
        <v>324</v>
      </c>
      <c r="E334" s="234" t="s">
        <v>3135</v>
      </c>
      <c r="F334" s="235" t="s">
        <v>3136</v>
      </c>
      <c r="G334" s="236" t="s">
        <v>3033</v>
      </c>
      <c r="H334" s="237">
        <v>9</v>
      </c>
      <c r="I334" s="238"/>
      <c r="J334" s="239">
        <f>ROUND(I334*H334,2)</f>
        <v>0</v>
      </c>
      <c r="K334" s="235" t="s">
        <v>2824</v>
      </c>
      <c r="L334" s="46"/>
      <c r="M334" s="240" t="s">
        <v>19</v>
      </c>
      <c r="N334" s="241" t="s">
        <v>42</v>
      </c>
      <c r="O334" s="86"/>
      <c r="P334" s="242">
        <f>O334*H334</f>
        <v>0</v>
      </c>
      <c r="Q334" s="242">
        <v>0.01421</v>
      </c>
      <c r="R334" s="242">
        <f>Q334*H334</f>
        <v>0.12789</v>
      </c>
      <c r="S334" s="242">
        <v>0</v>
      </c>
      <c r="T334" s="243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44" t="s">
        <v>418</v>
      </c>
      <c r="AT334" s="244" t="s">
        <v>324</v>
      </c>
      <c r="AU334" s="244" t="s">
        <v>83</v>
      </c>
      <c r="AY334" s="19" t="s">
        <v>322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19" t="s">
        <v>83</v>
      </c>
      <c r="BK334" s="245">
        <f>ROUND(I334*H334,2)</f>
        <v>0</v>
      </c>
      <c r="BL334" s="19" t="s">
        <v>418</v>
      </c>
      <c r="BM334" s="244" t="s">
        <v>3137</v>
      </c>
    </row>
    <row r="335" spans="1:47" s="2" customFormat="1" ht="12">
      <c r="A335" s="40"/>
      <c r="B335" s="41"/>
      <c r="C335" s="42"/>
      <c r="D335" s="246" t="s">
        <v>330</v>
      </c>
      <c r="E335" s="42"/>
      <c r="F335" s="247" t="s">
        <v>3136</v>
      </c>
      <c r="G335" s="42"/>
      <c r="H335" s="42"/>
      <c r="I335" s="150"/>
      <c r="J335" s="42"/>
      <c r="K335" s="42"/>
      <c r="L335" s="46"/>
      <c r="M335" s="248"/>
      <c r="N335" s="249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330</v>
      </c>
      <c r="AU335" s="19" t="s">
        <v>83</v>
      </c>
    </row>
    <row r="336" spans="1:65" s="2" customFormat="1" ht="16.5" customHeight="1">
      <c r="A336" s="40"/>
      <c r="B336" s="41"/>
      <c r="C336" s="233" t="s">
        <v>1115</v>
      </c>
      <c r="D336" s="233" t="s">
        <v>324</v>
      </c>
      <c r="E336" s="234" t="s">
        <v>3138</v>
      </c>
      <c r="F336" s="235" t="s">
        <v>3139</v>
      </c>
      <c r="G336" s="236" t="s">
        <v>3033</v>
      </c>
      <c r="H336" s="237">
        <v>1</v>
      </c>
      <c r="I336" s="238"/>
      <c r="J336" s="239">
        <f>ROUND(I336*H336,2)</f>
        <v>0</v>
      </c>
      <c r="K336" s="235" t="s">
        <v>2824</v>
      </c>
      <c r="L336" s="46"/>
      <c r="M336" s="240" t="s">
        <v>19</v>
      </c>
      <c r="N336" s="241" t="s">
        <v>42</v>
      </c>
      <c r="O336" s="86"/>
      <c r="P336" s="242">
        <f>O336*H336</f>
        <v>0</v>
      </c>
      <c r="Q336" s="242">
        <v>0.0109</v>
      </c>
      <c r="R336" s="242">
        <f>Q336*H336</f>
        <v>0.0109</v>
      </c>
      <c r="S336" s="242">
        <v>0</v>
      </c>
      <c r="T336" s="24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4" t="s">
        <v>418</v>
      </c>
      <c r="AT336" s="244" t="s">
        <v>324</v>
      </c>
      <c r="AU336" s="244" t="s">
        <v>83</v>
      </c>
      <c r="AY336" s="19" t="s">
        <v>322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19" t="s">
        <v>83</v>
      </c>
      <c r="BK336" s="245">
        <f>ROUND(I336*H336,2)</f>
        <v>0</v>
      </c>
      <c r="BL336" s="19" t="s">
        <v>418</v>
      </c>
      <c r="BM336" s="244" t="s">
        <v>3140</v>
      </c>
    </row>
    <row r="337" spans="1:47" s="2" customFormat="1" ht="12">
      <c r="A337" s="40"/>
      <c r="B337" s="41"/>
      <c r="C337" s="42"/>
      <c r="D337" s="246" t="s">
        <v>330</v>
      </c>
      <c r="E337" s="42"/>
      <c r="F337" s="247" t="s">
        <v>3139</v>
      </c>
      <c r="G337" s="42"/>
      <c r="H337" s="42"/>
      <c r="I337" s="150"/>
      <c r="J337" s="42"/>
      <c r="K337" s="42"/>
      <c r="L337" s="46"/>
      <c r="M337" s="248"/>
      <c r="N337" s="249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330</v>
      </c>
      <c r="AU337" s="19" t="s">
        <v>83</v>
      </c>
    </row>
    <row r="338" spans="1:47" s="2" customFormat="1" ht="12">
      <c r="A338" s="40"/>
      <c r="B338" s="41"/>
      <c r="C338" s="42"/>
      <c r="D338" s="246" t="s">
        <v>387</v>
      </c>
      <c r="E338" s="42"/>
      <c r="F338" s="282" t="s">
        <v>3141</v>
      </c>
      <c r="G338" s="42"/>
      <c r="H338" s="42"/>
      <c r="I338" s="150"/>
      <c r="J338" s="42"/>
      <c r="K338" s="42"/>
      <c r="L338" s="46"/>
      <c r="M338" s="248"/>
      <c r="N338" s="249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387</v>
      </c>
      <c r="AU338" s="19" t="s">
        <v>83</v>
      </c>
    </row>
    <row r="339" spans="1:65" s="2" customFormat="1" ht="16.5" customHeight="1">
      <c r="A339" s="40"/>
      <c r="B339" s="41"/>
      <c r="C339" s="233" t="s">
        <v>1121</v>
      </c>
      <c r="D339" s="233" t="s">
        <v>324</v>
      </c>
      <c r="E339" s="234" t="s">
        <v>3142</v>
      </c>
      <c r="F339" s="235" t="s">
        <v>3143</v>
      </c>
      <c r="G339" s="236" t="s">
        <v>3033</v>
      </c>
      <c r="H339" s="237">
        <v>9</v>
      </c>
      <c r="I339" s="238"/>
      <c r="J339" s="239">
        <f>ROUND(I339*H339,2)</f>
        <v>0</v>
      </c>
      <c r="K339" s="235" t="s">
        <v>2824</v>
      </c>
      <c r="L339" s="46"/>
      <c r="M339" s="240" t="s">
        <v>19</v>
      </c>
      <c r="N339" s="241" t="s">
        <v>42</v>
      </c>
      <c r="O339" s="86"/>
      <c r="P339" s="242">
        <f>O339*H339</f>
        <v>0</v>
      </c>
      <c r="Q339" s="242">
        <v>0.00072</v>
      </c>
      <c r="R339" s="242">
        <f>Q339*H339</f>
        <v>0.0064800000000000005</v>
      </c>
      <c r="S339" s="242">
        <v>0</v>
      </c>
      <c r="T339" s="243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4" t="s">
        <v>418</v>
      </c>
      <c r="AT339" s="244" t="s">
        <v>324</v>
      </c>
      <c r="AU339" s="244" t="s">
        <v>83</v>
      </c>
      <c r="AY339" s="19" t="s">
        <v>322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19" t="s">
        <v>83</v>
      </c>
      <c r="BK339" s="245">
        <f>ROUND(I339*H339,2)</f>
        <v>0</v>
      </c>
      <c r="BL339" s="19" t="s">
        <v>418</v>
      </c>
      <c r="BM339" s="244" t="s">
        <v>3144</v>
      </c>
    </row>
    <row r="340" spans="1:47" s="2" customFormat="1" ht="12">
      <c r="A340" s="40"/>
      <c r="B340" s="41"/>
      <c r="C340" s="42"/>
      <c r="D340" s="246" t="s">
        <v>330</v>
      </c>
      <c r="E340" s="42"/>
      <c r="F340" s="247" t="s">
        <v>3143</v>
      </c>
      <c r="G340" s="42"/>
      <c r="H340" s="42"/>
      <c r="I340" s="150"/>
      <c r="J340" s="42"/>
      <c r="K340" s="42"/>
      <c r="L340" s="46"/>
      <c r="M340" s="248"/>
      <c r="N340" s="249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330</v>
      </c>
      <c r="AU340" s="19" t="s">
        <v>83</v>
      </c>
    </row>
    <row r="341" spans="1:65" s="2" customFormat="1" ht="16.5" customHeight="1">
      <c r="A341" s="40"/>
      <c r="B341" s="41"/>
      <c r="C341" s="233" t="s">
        <v>1129</v>
      </c>
      <c r="D341" s="233" t="s">
        <v>324</v>
      </c>
      <c r="E341" s="234" t="s">
        <v>3145</v>
      </c>
      <c r="F341" s="235" t="s">
        <v>3146</v>
      </c>
      <c r="G341" s="236" t="s">
        <v>546</v>
      </c>
      <c r="H341" s="237">
        <v>19</v>
      </c>
      <c r="I341" s="238"/>
      <c r="J341" s="239">
        <f>ROUND(I341*H341,2)</f>
        <v>0</v>
      </c>
      <c r="K341" s="235" t="s">
        <v>2824</v>
      </c>
      <c r="L341" s="46"/>
      <c r="M341" s="240" t="s">
        <v>19</v>
      </c>
      <c r="N341" s="241" t="s">
        <v>42</v>
      </c>
      <c r="O341" s="86"/>
      <c r="P341" s="242">
        <f>O341*H341</f>
        <v>0</v>
      </c>
      <c r="Q341" s="242">
        <v>9E-05</v>
      </c>
      <c r="R341" s="242">
        <f>Q341*H341</f>
        <v>0.0017100000000000001</v>
      </c>
      <c r="S341" s="242">
        <v>0</v>
      </c>
      <c r="T341" s="243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44" t="s">
        <v>418</v>
      </c>
      <c r="AT341" s="244" t="s">
        <v>324</v>
      </c>
      <c r="AU341" s="244" t="s">
        <v>83</v>
      </c>
      <c r="AY341" s="19" t="s">
        <v>322</v>
      </c>
      <c r="BE341" s="245">
        <f>IF(N341="základní",J341,0)</f>
        <v>0</v>
      </c>
      <c r="BF341" s="245">
        <f>IF(N341="snížená",J341,0)</f>
        <v>0</v>
      </c>
      <c r="BG341" s="245">
        <f>IF(N341="zákl. přenesená",J341,0)</f>
        <v>0</v>
      </c>
      <c r="BH341" s="245">
        <f>IF(N341="sníž. přenesená",J341,0)</f>
        <v>0</v>
      </c>
      <c r="BI341" s="245">
        <f>IF(N341="nulová",J341,0)</f>
        <v>0</v>
      </c>
      <c r="BJ341" s="19" t="s">
        <v>83</v>
      </c>
      <c r="BK341" s="245">
        <f>ROUND(I341*H341,2)</f>
        <v>0</v>
      </c>
      <c r="BL341" s="19" t="s">
        <v>418</v>
      </c>
      <c r="BM341" s="244" t="s">
        <v>3147</v>
      </c>
    </row>
    <row r="342" spans="1:47" s="2" customFormat="1" ht="12">
      <c r="A342" s="40"/>
      <c r="B342" s="41"/>
      <c r="C342" s="42"/>
      <c r="D342" s="246" t="s">
        <v>330</v>
      </c>
      <c r="E342" s="42"/>
      <c r="F342" s="247" t="s">
        <v>3146</v>
      </c>
      <c r="G342" s="42"/>
      <c r="H342" s="42"/>
      <c r="I342" s="150"/>
      <c r="J342" s="42"/>
      <c r="K342" s="42"/>
      <c r="L342" s="46"/>
      <c r="M342" s="248"/>
      <c r="N342" s="249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330</v>
      </c>
      <c r="AU342" s="19" t="s">
        <v>83</v>
      </c>
    </row>
    <row r="343" spans="1:65" s="2" customFormat="1" ht="16.5" customHeight="1">
      <c r="A343" s="40"/>
      <c r="B343" s="41"/>
      <c r="C343" s="233" t="s">
        <v>1135</v>
      </c>
      <c r="D343" s="233" t="s">
        <v>324</v>
      </c>
      <c r="E343" s="234" t="s">
        <v>3148</v>
      </c>
      <c r="F343" s="235" t="s">
        <v>3149</v>
      </c>
      <c r="G343" s="236" t="s">
        <v>546</v>
      </c>
      <c r="H343" s="237">
        <v>1</v>
      </c>
      <c r="I343" s="238"/>
      <c r="J343" s="239">
        <f>ROUND(I343*H343,2)</f>
        <v>0</v>
      </c>
      <c r="K343" s="235" t="s">
        <v>2824</v>
      </c>
      <c r="L343" s="46"/>
      <c r="M343" s="240" t="s">
        <v>19</v>
      </c>
      <c r="N343" s="241" t="s">
        <v>42</v>
      </c>
      <c r="O343" s="86"/>
      <c r="P343" s="242">
        <f>O343*H343</f>
        <v>0</v>
      </c>
      <c r="Q343" s="242">
        <v>0.00069</v>
      </c>
      <c r="R343" s="242">
        <f>Q343*H343</f>
        <v>0.00069</v>
      </c>
      <c r="S343" s="242">
        <v>0</v>
      </c>
      <c r="T343" s="243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44" t="s">
        <v>418</v>
      </c>
      <c r="AT343" s="244" t="s">
        <v>324</v>
      </c>
      <c r="AU343" s="244" t="s">
        <v>83</v>
      </c>
      <c r="AY343" s="19" t="s">
        <v>322</v>
      </c>
      <c r="BE343" s="245">
        <f>IF(N343="základní",J343,0)</f>
        <v>0</v>
      </c>
      <c r="BF343" s="245">
        <f>IF(N343="snížená",J343,0)</f>
        <v>0</v>
      </c>
      <c r="BG343" s="245">
        <f>IF(N343="zákl. přenesená",J343,0)</f>
        <v>0</v>
      </c>
      <c r="BH343" s="245">
        <f>IF(N343="sníž. přenesená",J343,0)</f>
        <v>0</v>
      </c>
      <c r="BI343" s="245">
        <f>IF(N343="nulová",J343,0)</f>
        <v>0</v>
      </c>
      <c r="BJ343" s="19" t="s">
        <v>83</v>
      </c>
      <c r="BK343" s="245">
        <f>ROUND(I343*H343,2)</f>
        <v>0</v>
      </c>
      <c r="BL343" s="19" t="s">
        <v>418</v>
      </c>
      <c r="BM343" s="244" t="s">
        <v>3150</v>
      </c>
    </row>
    <row r="344" spans="1:47" s="2" customFormat="1" ht="12">
      <c r="A344" s="40"/>
      <c r="B344" s="41"/>
      <c r="C344" s="42"/>
      <c r="D344" s="246" t="s">
        <v>330</v>
      </c>
      <c r="E344" s="42"/>
      <c r="F344" s="247" t="s">
        <v>3149</v>
      </c>
      <c r="G344" s="42"/>
      <c r="H344" s="42"/>
      <c r="I344" s="150"/>
      <c r="J344" s="42"/>
      <c r="K344" s="42"/>
      <c r="L344" s="46"/>
      <c r="M344" s="248"/>
      <c r="N344" s="249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330</v>
      </c>
      <c r="AU344" s="19" t="s">
        <v>83</v>
      </c>
    </row>
    <row r="345" spans="1:65" s="2" customFormat="1" ht="16.5" customHeight="1">
      <c r="A345" s="40"/>
      <c r="B345" s="41"/>
      <c r="C345" s="233" t="s">
        <v>1148</v>
      </c>
      <c r="D345" s="233" t="s">
        <v>324</v>
      </c>
      <c r="E345" s="234" t="s">
        <v>3151</v>
      </c>
      <c r="F345" s="235" t="s">
        <v>3152</v>
      </c>
      <c r="G345" s="236" t="s">
        <v>3033</v>
      </c>
      <c r="H345" s="237">
        <v>1</v>
      </c>
      <c r="I345" s="238"/>
      <c r="J345" s="239">
        <f>ROUND(I345*H345,2)</f>
        <v>0</v>
      </c>
      <c r="K345" s="235" t="s">
        <v>2824</v>
      </c>
      <c r="L345" s="46"/>
      <c r="M345" s="240" t="s">
        <v>19</v>
      </c>
      <c r="N345" s="241" t="s">
        <v>42</v>
      </c>
      <c r="O345" s="86"/>
      <c r="P345" s="242">
        <f>O345*H345</f>
        <v>0</v>
      </c>
      <c r="Q345" s="242">
        <v>0.06482</v>
      </c>
      <c r="R345" s="242">
        <f>Q345*H345</f>
        <v>0.06482</v>
      </c>
      <c r="S345" s="242">
        <v>0</v>
      </c>
      <c r="T345" s="243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4" t="s">
        <v>418</v>
      </c>
      <c r="AT345" s="244" t="s">
        <v>324</v>
      </c>
      <c r="AU345" s="244" t="s">
        <v>83</v>
      </c>
      <c r="AY345" s="19" t="s">
        <v>322</v>
      </c>
      <c r="BE345" s="245">
        <f>IF(N345="základní",J345,0)</f>
        <v>0</v>
      </c>
      <c r="BF345" s="245">
        <f>IF(N345="snížená",J345,0)</f>
        <v>0</v>
      </c>
      <c r="BG345" s="245">
        <f>IF(N345="zákl. přenesená",J345,0)</f>
        <v>0</v>
      </c>
      <c r="BH345" s="245">
        <f>IF(N345="sníž. přenesená",J345,0)</f>
        <v>0</v>
      </c>
      <c r="BI345" s="245">
        <f>IF(N345="nulová",J345,0)</f>
        <v>0</v>
      </c>
      <c r="BJ345" s="19" t="s">
        <v>83</v>
      </c>
      <c r="BK345" s="245">
        <f>ROUND(I345*H345,2)</f>
        <v>0</v>
      </c>
      <c r="BL345" s="19" t="s">
        <v>418</v>
      </c>
      <c r="BM345" s="244" t="s">
        <v>3153</v>
      </c>
    </row>
    <row r="346" spans="1:47" s="2" customFormat="1" ht="12">
      <c r="A346" s="40"/>
      <c r="B346" s="41"/>
      <c r="C346" s="42"/>
      <c r="D346" s="246" t="s">
        <v>330</v>
      </c>
      <c r="E346" s="42"/>
      <c r="F346" s="247" t="s">
        <v>3152</v>
      </c>
      <c r="G346" s="42"/>
      <c r="H346" s="42"/>
      <c r="I346" s="150"/>
      <c r="J346" s="42"/>
      <c r="K346" s="42"/>
      <c r="L346" s="46"/>
      <c r="M346" s="248"/>
      <c r="N346" s="249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330</v>
      </c>
      <c r="AU346" s="19" t="s">
        <v>83</v>
      </c>
    </row>
    <row r="347" spans="1:47" s="2" customFormat="1" ht="12">
      <c r="A347" s="40"/>
      <c r="B347" s="41"/>
      <c r="C347" s="42"/>
      <c r="D347" s="246" t="s">
        <v>387</v>
      </c>
      <c r="E347" s="42"/>
      <c r="F347" s="282" t="s">
        <v>3154</v>
      </c>
      <c r="G347" s="42"/>
      <c r="H347" s="42"/>
      <c r="I347" s="150"/>
      <c r="J347" s="42"/>
      <c r="K347" s="42"/>
      <c r="L347" s="46"/>
      <c r="M347" s="248"/>
      <c r="N347" s="249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387</v>
      </c>
      <c r="AU347" s="19" t="s">
        <v>83</v>
      </c>
    </row>
    <row r="348" spans="1:65" s="2" customFormat="1" ht="16.5" customHeight="1">
      <c r="A348" s="40"/>
      <c r="B348" s="41"/>
      <c r="C348" s="233" t="s">
        <v>1153</v>
      </c>
      <c r="D348" s="233" t="s">
        <v>324</v>
      </c>
      <c r="E348" s="234" t="s">
        <v>3155</v>
      </c>
      <c r="F348" s="235" t="s">
        <v>3156</v>
      </c>
      <c r="G348" s="236" t="s">
        <v>3033</v>
      </c>
      <c r="H348" s="237">
        <v>45</v>
      </c>
      <c r="I348" s="238"/>
      <c r="J348" s="239">
        <f>ROUND(I348*H348,2)</f>
        <v>0</v>
      </c>
      <c r="K348" s="235" t="s">
        <v>2824</v>
      </c>
      <c r="L348" s="46"/>
      <c r="M348" s="240" t="s">
        <v>19</v>
      </c>
      <c r="N348" s="241" t="s">
        <v>42</v>
      </c>
      <c r="O348" s="86"/>
      <c r="P348" s="242">
        <f>O348*H348</f>
        <v>0</v>
      </c>
      <c r="Q348" s="242">
        <v>0.00024</v>
      </c>
      <c r="R348" s="242">
        <f>Q348*H348</f>
        <v>0.0108</v>
      </c>
      <c r="S348" s="242">
        <v>0</v>
      </c>
      <c r="T348" s="243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4" t="s">
        <v>418</v>
      </c>
      <c r="AT348" s="244" t="s">
        <v>324</v>
      </c>
      <c r="AU348" s="244" t="s">
        <v>83</v>
      </c>
      <c r="AY348" s="19" t="s">
        <v>322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19" t="s">
        <v>83</v>
      </c>
      <c r="BK348" s="245">
        <f>ROUND(I348*H348,2)</f>
        <v>0</v>
      </c>
      <c r="BL348" s="19" t="s">
        <v>418</v>
      </c>
      <c r="BM348" s="244" t="s">
        <v>3157</v>
      </c>
    </row>
    <row r="349" spans="1:47" s="2" customFormat="1" ht="12">
      <c r="A349" s="40"/>
      <c r="B349" s="41"/>
      <c r="C349" s="42"/>
      <c r="D349" s="246" t="s">
        <v>330</v>
      </c>
      <c r="E349" s="42"/>
      <c r="F349" s="247" t="s">
        <v>3156</v>
      </c>
      <c r="G349" s="42"/>
      <c r="H349" s="42"/>
      <c r="I349" s="150"/>
      <c r="J349" s="42"/>
      <c r="K349" s="42"/>
      <c r="L349" s="46"/>
      <c r="M349" s="248"/>
      <c r="N349" s="249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330</v>
      </c>
      <c r="AU349" s="19" t="s">
        <v>83</v>
      </c>
    </row>
    <row r="350" spans="1:65" s="2" customFormat="1" ht="16.5" customHeight="1">
      <c r="A350" s="40"/>
      <c r="B350" s="41"/>
      <c r="C350" s="233" t="s">
        <v>1159</v>
      </c>
      <c r="D350" s="233" t="s">
        <v>324</v>
      </c>
      <c r="E350" s="234" t="s">
        <v>3158</v>
      </c>
      <c r="F350" s="235" t="s">
        <v>3159</v>
      </c>
      <c r="G350" s="236" t="s">
        <v>3033</v>
      </c>
      <c r="H350" s="237">
        <v>9</v>
      </c>
      <c r="I350" s="238"/>
      <c r="J350" s="239">
        <f>ROUND(I350*H350,2)</f>
        <v>0</v>
      </c>
      <c r="K350" s="235" t="s">
        <v>2824</v>
      </c>
      <c r="L350" s="46"/>
      <c r="M350" s="240" t="s">
        <v>19</v>
      </c>
      <c r="N350" s="241" t="s">
        <v>42</v>
      </c>
      <c r="O350" s="86"/>
      <c r="P350" s="242">
        <f>O350*H350</f>
        <v>0</v>
      </c>
      <c r="Q350" s="242">
        <v>0.00024</v>
      </c>
      <c r="R350" s="242">
        <f>Q350*H350</f>
        <v>0.00216</v>
      </c>
      <c r="S350" s="242">
        <v>0</v>
      </c>
      <c r="T350" s="243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44" t="s">
        <v>418</v>
      </c>
      <c r="AT350" s="244" t="s">
        <v>324</v>
      </c>
      <c r="AU350" s="244" t="s">
        <v>83</v>
      </c>
      <c r="AY350" s="19" t="s">
        <v>322</v>
      </c>
      <c r="BE350" s="245">
        <f>IF(N350="základní",J350,0)</f>
        <v>0</v>
      </c>
      <c r="BF350" s="245">
        <f>IF(N350="snížená",J350,0)</f>
        <v>0</v>
      </c>
      <c r="BG350" s="245">
        <f>IF(N350="zákl. přenesená",J350,0)</f>
        <v>0</v>
      </c>
      <c r="BH350" s="245">
        <f>IF(N350="sníž. přenesená",J350,0)</f>
        <v>0</v>
      </c>
      <c r="BI350" s="245">
        <f>IF(N350="nulová",J350,0)</f>
        <v>0</v>
      </c>
      <c r="BJ350" s="19" t="s">
        <v>83</v>
      </c>
      <c r="BK350" s="245">
        <f>ROUND(I350*H350,2)</f>
        <v>0</v>
      </c>
      <c r="BL350" s="19" t="s">
        <v>418</v>
      </c>
      <c r="BM350" s="244" t="s">
        <v>3160</v>
      </c>
    </row>
    <row r="351" spans="1:47" s="2" customFormat="1" ht="12">
      <c r="A351" s="40"/>
      <c r="B351" s="41"/>
      <c r="C351" s="42"/>
      <c r="D351" s="246" t="s">
        <v>330</v>
      </c>
      <c r="E351" s="42"/>
      <c r="F351" s="247" t="s">
        <v>3159</v>
      </c>
      <c r="G351" s="42"/>
      <c r="H351" s="42"/>
      <c r="I351" s="150"/>
      <c r="J351" s="42"/>
      <c r="K351" s="42"/>
      <c r="L351" s="46"/>
      <c r="M351" s="248"/>
      <c r="N351" s="249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330</v>
      </c>
      <c r="AU351" s="19" t="s">
        <v>83</v>
      </c>
    </row>
    <row r="352" spans="1:65" s="2" customFormat="1" ht="16.5" customHeight="1">
      <c r="A352" s="40"/>
      <c r="B352" s="41"/>
      <c r="C352" s="233" t="s">
        <v>1166</v>
      </c>
      <c r="D352" s="233" t="s">
        <v>324</v>
      </c>
      <c r="E352" s="234" t="s">
        <v>3161</v>
      </c>
      <c r="F352" s="235" t="s">
        <v>3162</v>
      </c>
      <c r="G352" s="236" t="s">
        <v>546</v>
      </c>
      <c r="H352" s="237">
        <v>9</v>
      </c>
      <c r="I352" s="238"/>
      <c r="J352" s="239">
        <f>ROUND(I352*H352,2)</f>
        <v>0</v>
      </c>
      <c r="K352" s="235" t="s">
        <v>2824</v>
      </c>
      <c r="L352" s="46"/>
      <c r="M352" s="240" t="s">
        <v>19</v>
      </c>
      <c r="N352" s="241" t="s">
        <v>42</v>
      </c>
      <c r="O352" s="86"/>
      <c r="P352" s="242">
        <f>O352*H352</f>
        <v>0</v>
      </c>
      <c r="Q352" s="242">
        <v>0.00085</v>
      </c>
      <c r="R352" s="242">
        <f>Q352*H352</f>
        <v>0.00765</v>
      </c>
      <c r="S352" s="242">
        <v>0</v>
      </c>
      <c r="T352" s="243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44" t="s">
        <v>418</v>
      </c>
      <c r="AT352" s="244" t="s">
        <v>324</v>
      </c>
      <c r="AU352" s="244" t="s">
        <v>83</v>
      </c>
      <c r="AY352" s="19" t="s">
        <v>322</v>
      </c>
      <c r="BE352" s="245">
        <f>IF(N352="základní",J352,0)</f>
        <v>0</v>
      </c>
      <c r="BF352" s="245">
        <f>IF(N352="snížená",J352,0)</f>
        <v>0</v>
      </c>
      <c r="BG352" s="245">
        <f>IF(N352="zákl. přenesená",J352,0)</f>
        <v>0</v>
      </c>
      <c r="BH352" s="245">
        <f>IF(N352="sníž. přenesená",J352,0)</f>
        <v>0</v>
      </c>
      <c r="BI352" s="245">
        <f>IF(N352="nulová",J352,0)</f>
        <v>0</v>
      </c>
      <c r="BJ352" s="19" t="s">
        <v>83</v>
      </c>
      <c r="BK352" s="245">
        <f>ROUND(I352*H352,2)</f>
        <v>0</v>
      </c>
      <c r="BL352" s="19" t="s">
        <v>418</v>
      </c>
      <c r="BM352" s="244" t="s">
        <v>3163</v>
      </c>
    </row>
    <row r="353" spans="1:47" s="2" customFormat="1" ht="12">
      <c r="A353" s="40"/>
      <c r="B353" s="41"/>
      <c r="C353" s="42"/>
      <c r="D353" s="246" t="s">
        <v>330</v>
      </c>
      <c r="E353" s="42"/>
      <c r="F353" s="247" t="s">
        <v>3162</v>
      </c>
      <c r="G353" s="42"/>
      <c r="H353" s="42"/>
      <c r="I353" s="150"/>
      <c r="J353" s="42"/>
      <c r="K353" s="42"/>
      <c r="L353" s="46"/>
      <c r="M353" s="248"/>
      <c r="N353" s="249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330</v>
      </c>
      <c r="AU353" s="19" t="s">
        <v>83</v>
      </c>
    </row>
    <row r="354" spans="1:47" s="2" customFormat="1" ht="12">
      <c r="A354" s="40"/>
      <c r="B354" s="41"/>
      <c r="C354" s="42"/>
      <c r="D354" s="246" t="s">
        <v>387</v>
      </c>
      <c r="E354" s="42"/>
      <c r="F354" s="282" t="s">
        <v>3164</v>
      </c>
      <c r="G354" s="42"/>
      <c r="H354" s="42"/>
      <c r="I354" s="150"/>
      <c r="J354" s="42"/>
      <c r="K354" s="42"/>
      <c r="L354" s="46"/>
      <c r="M354" s="248"/>
      <c r="N354" s="249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387</v>
      </c>
      <c r="AU354" s="19" t="s">
        <v>83</v>
      </c>
    </row>
    <row r="355" spans="1:65" s="2" customFormat="1" ht="16.5" customHeight="1">
      <c r="A355" s="40"/>
      <c r="B355" s="41"/>
      <c r="C355" s="233" t="s">
        <v>1173</v>
      </c>
      <c r="D355" s="233" t="s">
        <v>324</v>
      </c>
      <c r="E355" s="234" t="s">
        <v>3165</v>
      </c>
      <c r="F355" s="235" t="s">
        <v>3166</v>
      </c>
      <c r="G355" s="236" t="s">
        <v>546</v>
      </c>
      <c r="H355" s="237">
        <v>9</v>
      </c>
      <c r="I355" s="238"/>
      <c r="J355" s="239">
        <f>ROUND(I355*H355,2)</f>
        <v>0</v>
      </c>
      <c r="K355" s="235" t="s">
        <v>2824</v>
      </c>
      <c r="L355" s="46"/>
      <c r="M355" s="240" t="s">
        <v>19</v>
      </c>
      <c r="N355" s="241" t="s">
        <v>42</v>
      </c>
      <c r="O355" s="86"/>
      <c r="P355" s="242">
        <f>O355*H355</f>
        <v>0</v>
      </c>
      <c r="Q355" s="242">
        <v>0.00164</v>
      </c>
      <c r="R355" s="242">
        <f>Q355*H355</f>
        <v>0.014759999999999999</v>
      </c>
      <c r="S355" s="242">
        <v>0</v>
      </c>
      <c r="T355" s="243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4" t="s">
        <v>418</v>
      </c>
      <c r="AT355" s="244" t="s">
        <v>324</v>
      </c>
      <c r="AU355" s="244" t="s">
        <v>83</v>
      </c>
      <c r="AY355" s="19" t="s">
        <v>322</v>
      </c>
      <c r="BE355" s="245">
        <f>IF(N355="základní",J355,0)</f>
        <v>0</v>
      </c>
      <c r="BF355" s="245">
        <f>IF(N355="snížená",J355,0)</f>
        <v>0</v>
      </c>
      <c r="BG355" s="245">
        <f>IF(N355="zákl. přenesená",J355,0)</f>
        <v>0</v>
      </c>
      <c r="BH355" s="245">
        <f>IF(N355="sníž. přenesená",J355,0)</f>
        <v>0</v>
      </c>
      <c r="BI355" s="245">
        <f>IF(N355="nulová",J355,0)</f>
        <v>0</v>
      </c>
      <c r="BJ355" s="19" t="s">
        <v>83</v>
      </c>
      <c r="BK355" s="245">
        <f>ROUND(I355*H355,2)</f>
        <v>0</v>
      </c>
      <c r="BL355" s="19" t="s">
        <v>418</v>
      </c>
      <c r="BM355" s="244" t="s">
        <v>3167</v>
      </c>
    </row>
    <row r="356" spans="1:47" s="2" customFormat="1" ht="12">
      <c r="A356" s="40"/>
      <c r="B356" s="41"/>
      <c r="C356" s="42"/>
      <c r="D356" s="246" t="s">
        <v>330</v>
      </c>
      <c r="E356" s="42"/>
      <c r="F356" s="247" t="s">
        <v>3166</v>
      </c>
      <c r="G356" s="42"/>
      <c r="H356" s="42"/>
      <c r="I356" s="150"/>
      <c r="J356" s="42"/>
      <c r="K356" s="42"/>
      <c r="L356" s="46"/>
      <c r="M356" s="248"/>
      <c r="N356" s="249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330</v>
      </c>
      <c r="AU356" s="19" t="s">
        <v>83</v>
      </c>
    </row>
    <row r="357" spans="1:65" s="2" customFormat="1" ht="16.5" customHeight="1">
      <c r="A357" s="40"/>
      <c r="B357" s="41"/>
      <c r="C357" s="233" t="s">
        <v>1179</v>
      </c>
      <c r="D357" s="233" t="s">
        <v>324</v>
      </c>
      <c r="E357" s="234" t="s">
        <v>3168</v>
      </c>
      <c r="F357" s="235" t="s">
        <v>3169</v>
      </c>
      <c r="G357" s="236" t="s">
        <v>546</v>
      </c>
      <c r="H357" s="237">
        <v>1</v>
      </c>
      <c r="I357" s="238"/>
      <c r="J357" s="239">
        <f>ROUND(I357*H357,2)</f>
        <v>0</v>
      </c>
      <c r="K357" s="235" t="s">
        <v>2824</v>
      </c>
      <c r="L357" s="46"/>
      <c r="M357" s="240" t="s">
        <v>19</v>
      </c>
      <c r="N357" s="241" t="s">
        <v>42</v>
      </c>
      <c r="O357" s="86"/>
      <c r="P357" s="242">
        <f>O357*H357</f>
        <v>0</v>
      </c>
      <c r="Q357" s="242">
        <v>0.00172</v>
      </c>
      <c r="R357" s="242">
        <f>Q357*H357</f>
        <v>0.00172</v>
      </c>
      <c r="S357" s="242">
        <v>0</v>
      </c>
      <c r="T357" s="243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44" t="s">
        <v>418</v>
      </c>
      <c r="AT357" s="244" t="s">
        <v>324</v>
      </c>
      <c r="AU357" s="244" t="s">
        <v>83</v>
      </c>
      <c r="AY357" s="19" t="s">
        <v>322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19" t="s">
        <v>83</v>
      </c>
      <c r="BK357" s="245">
        <f>ROUND(I357*H357,2)</f>
        <v>0</v>
      </c>
      <c r="BL357" s="19" t="s">
        <v>418</v>
      </c>
      <c r="BM357" s="244" t="s">
        <v>3170</v>
      </c>
    </row>
    <row r="358" spans="1:47" s="2" customFormat="1" ht="12">
      <c r="A358" s="40"/>
      <c r="B358" s="41"/>
      <c r="C358" s="42"/>
      <c r="D358" s="246" t="s">
        <v>330</v>
      </c>
      <c r="E358" s="42"/>
      <c r="F358" s="247" t="s">
        <v>3169</v>
      </c>
      <c r="G358" s="42"/>
      <c r="H358" s="42"/>
      <c r="I358" s="150"/>
      <c r="J358" s="42"/>
      <c r="K358" s="42"/>
      <c r="L358" s="46"/>
      <c r="M358" s="248"/>
      <c r="N358" s="249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330</v>
      </c>
      <c r="AU358" s="19" t="s">
        <v>83</v>
      </c>
    </row>
    <row r="359" spans="1:65" s="2" customFormat="1" ht="16.5" customHeight="1">
      <c r="A359" s="40"/>
      <c r="B359" s="41"/>
      <c r="C359" s="233" t="s">
        <v>1186</v>
      </c>
      <c r="D359" s="233" t="s">
        <v>324</v>
      </c>
      <c r="E359" s="234" t="s">
        <v>3171</v>
      </c>
      <c r="F359" s="235" t="s">
        <v>3172</v>
      </c>
      <c r="G359" s="236" t="s">
        <v>3033</v>
      </c>
      <c r="H359" s="237">
        <v>1</v>
      </c>
      <c r="I359" s="238"/>
      <c r="J359" s="239">
        <f>ROUND(I359*H359,2)</f>
        <v>0</v>
      </c>
      <c r="K359" s="235" t="s">
        <v>2824</v>
      </c>
      <c r="L359" s="46"/>
      <c r="M359" s="240" t="s">
        <v>19</v>
      </c>
      <c r="N359" s="241" t="s">
        <v>42</v>
      </c>
      <c r="O359" s="86"/>
      <c r="P359" s="242">
        <f>O359*H359</f>
        <v>0</v>
      </c>
      <c r="Q359" s="242">
        <v>0.00153</v>
      </c>
      <c r="R359" s="242">
        <f>Q359*H359</f>
        <v>0.00153</v>
      </c>
      <c r="S359" s="242">
        <v>0</v>
      </c>
      <c r="T359" s="243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44" t="s">
        <v>418</v>
      </c>
      <c r="AT359" s="244" t="s">
        <v>324</v>
      </c>
      <c r="AU359" s="244" t="s">
        <v>83</v>
      </c>
      <c r="AY359" s="19" t="s">
        <v>322</v>
      </c>
      <c r="BE359" s="245">
        <f>IF(N359="základní",J359,0)</f>
        <v>0</v>
      </c>
      <c r="BF359" s="245">
        <f>IF(N359="snížená",J359,0)</f>
        <v>0</v>
      </c>
      <c r="BG359" s="245">
        <f>IF(N359="zákl. přenesená",J359,0)</f>
        <v>0</v>
      </c>
      <c r="BH359" s="245">
        <f>IF(N359="sníž. přenesená",J359,0)</f>
        <v>0</v>
      </c>
      <c r="BI359" s="245">
        <f>IF(N359="nulová",J359,0)</f>
        <v>0</v>
      </c>
      <c r="BJ359" s="19" t="s">
        <v>83</v>
      </c>
      <c r="BK359" s="245">
        <f>ROUND(I359*H359,2)</f>
        <v>0</v>
      </c>
      <c r="BL359" s="19" t="s">
        <v>418</v>
      </c>
      <c r="BM359" s="244" t="s">
        <v>3173</v>
      </c>
    </row>
    <row r="360" spans="1:47" s="2" customFormat="1" ht="12">
      <c r="A360" s="40"/>
      <c r="B360" s="41"/>
      <c r="C360" s="42"/>
      <c r="D360" s="246" t="s">
        <v>330</v>
      </c>
      <c r="E360" s="42"/>
      <c r="F360" s="247" t="s">
        <v>3172</v>
      </c>
      <c r="G360" s="42"/>
      <c r="H360" s="42"/>
      <c r="I360" s="150"/>
      <c r="J360" s="42"/>
      <c r="K360" s="42"/>
      <c r="L360" s="46"/>
      <c r="M360" s="248"/>
      <c r="N360" s="249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330</v>
      </c>
      <c r="AU360" s="19" t="s">
        <v>83</v>
      </c>
    </row>
    <row r="361" spans="1:47" s="2" customFormat="1" ht="12">
      <c r="A361" s="40"/>
      <c r="B361" s="41"/>
      <c r="C361" s="42"/>
      <c r="D361" s="246" t="s">
        <v>387</v>
      </c>
      <c r="E361" s="42"/>
      <c r="F361" s="282" t="s">
        <v>3164</v>
      </c>
      <c r="G361" s="42"/>
      <c r="H361" s="42"/>
      <c r="I361" s="150"/>
      <c r="J361" s="42"/>
      <c r="K361" s="42"/>
      <c r="L361" s="46"/>
      <c r="M361" s="248"/>
      <c r="N361" s="249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387</v>
      </c>
      <c r="AU361" s="19" t="s">
        <v>83</v>
      </c>
    </row>
    <row r="362" spans="1:65" s="2" customFormat="1" ht="16.5" customHeight="1">
      <c r="A362" s="40"/>
      <c r="B362" s="41"/>
      <c r="C362" s="233" t="s">
        <v>1193</v>
      </c>
      <c r="D362" s="233" t="s">
        <v>324</v>
      </c>
      <c r="E362" s="234" t="s">
        <v>3174</v>
      </c>
      <c r="F362" s="235" t="s">
        <v>3175</v>
      </c>
      <c r="G362" s="236" t="s">
        <v>3033</v>
      </c>
      <c r="H362" s="237">
        <v>8</v>
      </c>
      <c r="I362" s="238"/>
      <c r="J362" s="239">
        <f>ROUND(I362*H362,2)</f>
        <v>0</v>
      </c>
      <c r="K362" s="235" t="s">
        <v>2824</v>
      </c>
      <c r="L362" s="46"/>
      <c r="M362" s="240" t="s">
        <v>19</v>
      </c>
      <c r="N362" s="241" t="s">
        <v>42</v>
      </c>
      <c r="O362" s="86"/>
      <c r="P362" s="242">
        <f>O362*H362</f>
        <v>0</v>
      </c>
      <c r="Q362" s="242">
        <v>0.00332</v>
      </c>
      <c r="R362" s="242">
        <f>Q362*H362</f>
        <v>0.02656</v>
      </c>
      <c r="S362" s="242">
        <v>0</v>
      </c>
      <c r="T362" s="243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44" t="s">
        <v>418</v>
      </c>
      <c r="AT362" s="244" t="s">
        <v>324</v>
      </c>
      <c r="AU362" s="244" t="s">
        <v>83</v>
      </c>
      <c r="AY362" s="19" t="s">
        <v>322</v>
      </c>
      <c r="BE362" s="245">
        <f>IF(N362="základní",J362,0)</f>
        <v>0</v>
      </c>
      <c r="BF362" s="245">
        <f>IF(N362="snížená",J362,0)</f>
        <v>0</v>
      </c>
      <c r="BG362" s="245">
        <f>IF(N362="zákl. přenesená",J362,0)</f>
        <v>0</v>
      </c>
      <c r="BH362" s="245">
        <f>IF(N362="sníž. přenesená",J362,0)</f>
        <v>0</v>
      </c>
      <c r="BI362" s="245">
        <f>IF(N362="nulová",J362,0)</f>
        <v>0</v>
      </c>
      <c r="BJ362" s="19" t="s">
        <v>83</v>
      </c>
      <c r="BK362" s="245">
        <f>ROUND(I362*H362,2)</f>
        <v>0</v>
      </c>
      <c r="BL362" s="19" t="s">
        <v>418</v>
      </c>
      <c r="BM362" s="244" t="s">
        <v>3176</v>
      </c>
    </row>
    <row r="363" spans="1:47" s="2" customFormat="1" ht="12">
      <c r="A363" s="40"/>
      <c r="B363" s="41"/>
      <c r="C363" s="42"/>
      <c r="D363" s="246" t="s">
        <v>330</v>
      </c>
      <c r="E363" s="42"/>
      <c r="F363" s="247" t="s">
        <v>3175</v>
      </c>
      <c r="G363" s="42"/>
      <c r="H363" s="42"/>
      <c r="I363" s="150"/>
      <c r="J363" s="42"/>
      <c r="K363" s="42"/>
      <c r="L363" s="46"/>
      <c r="M363" s="248"/>
      <c r="N363" s="249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330</v>
      </c>
      <c r="AU363" s="19" t="s">
        <v>83</v>
      </c>
    </row>
    <row r="364" spans="1:65" s="2" customFormat="1" ht="16.5" customHeight="1">
      <c r="A364" s="40"/>
      <c r="B364" s="41"/>
      <c r="C364" s="233" t="s">
        <v>1199</v>
      </c>
      <c r="D364" s="233" t="s">
        <v>324</v>
      </c>
      <c r="E364" s="234" t="s">
        <v>3177</v>
      </c>
      <c r="F364" s="235" t="s">
        <v>3178</v>
      </c>
      <c r="G364" s="236" t="s">
        <v>546</v>
      </c>
      <c r="H364" s="237">
        <v>9</v>
      </c>
      <c r="I364" s="238"/>
      <c r="J364" s="239">
        <f>ROUND(I364*H364,2)</f>
        <v>0</v>
      </c>
      <c r="K364" s="235" t="s">
        <v>2824</v>
      </c>
      <c r="L364" s="46"/>
      <c r="M364" s="240" t="s">
        <v>19</v>
      </c>
      <c r="N364" s="241" t="s">
        <v>42</v>
      </c>
      <c r="O364" s="86"/>
      <c r="P364" s="242">
        <f>O364*H364</f>
        <v>0</v>
      </c>
      <c r="Q364" s="242">
        <v>2E-05</v>
      </c>
      <c r="R364" s="242">
        <f>Q364*H364</f>
        <v>0.00018</v>
      </c>
      <c r="S364" s="242">
        <v>0</v>
      </c>
      <c r="T364" s="243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44" t="s">
        <v>418</v>
      </c>
      <c r="AT364" s="244" t="s">
        <v>324</v>
      </c>
      <c r="AU364" s="244" t="s">
        <v>83</v>
      </c>
      <c r="AY364" s="19" t="s">
        <v>322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19" t="s">
        <v>83</v>
      </c>
      <c r="BK364" s="245">
        <f>ROUND(I364*H364,2)</f>
        <v>0</v>
      </c>
      <c r="BL364" s="19" t="s">
        <v>418</v>
      </c>
      <c r="BM364" s="244" t="s">
        <v>3179</v>
      </c>
    </row>
    <row r="365" spans="1:47" s="2" customFormat="1" ht="12">
      <c r="A365" s="40"/>
      <c r="B365" s="41"/>
      <c r="C365" s="42"/>
      <c r="D365" s="246" t="s">
        <v>330</v>
      </c>
      <c r="E365" s="42"/>
      <c r="F365" s="247" t="s">
        <v>3178</v>
      </c>
      <c r="G365" s="42"/>
      <c r="H365" s="42"/>
      <c r="I365" s="150"/>
      <c r="J365" s="42"/>
      <c r="K365" s="42"/>
      <c r="L365" s="46"/>
      <c r="M365" s="248"/>
      <c r="N365" s="249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330</v>
      </c>
      <c r="AU365" s="19" t="s">
        <v>83</v>
      </c>
    </row>
    <row r="366" spans="1:65" s="2" customFormat="1" ht="16.5" customHeight="1">
      <c r="A366" s="40"/>
      <c r="B366" s="41"/>
      <c r="C366" s="233" t="s">
        <v>1205</v>
      </c>
      <c r="D366" s="233" t="s">
        <v>324</v>
      </c>
      <c r="E366" s="234" t="s">
        <v>3180</v>
      </c>
      <c r="F366" s="235" t="s">
        <v>3181</v>
      </c>
      <c r="G366" s="236" t="s">
        <v>546</v>
      </c>
      <c r="H366" s="237">
        <v>9</v>
      </c>
      <c r="I366" s="238"/>
      <c r="J366" s="239">
        <f>ROUND(I366*H366,2)</f>
        <v>0</v>
      </c>
      <c r="K366" s="235" t="s">
        <v>2824</v>
      </c>
      <c r="L366" s="46"/>
      <c r="M366" s="240" t="s">
        <v>19</v>
      </c>
      <c r="N366" s="241" t="s">
        <v>42</v>
      </c>
      <c r="O366" s="86"/>
      <c r="P366" s="242">
        <f>O366*H366</f>
        <v>0</v>
      </c>
      <c r="Q366" s="242">
        <v>0.00041</v>
      </c>
      <c r="R366" s="242">
        <f>Q366*H366</f>
        <v>0.0036899999999999997</v>
      </c>
      <c r="S366" s="242">
        <v>0</v>
      </c>
      <c r="T366" s="243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44" t="s">
        <v>418</v>
      </c>
      <c r="AT366" s="244" t="s">
        <v>324</v>
      </c>
      <c r="AU366" s="244" t="s">
        <v>83</v>
      </c>
      <c r="AY366" s="19" t="s">
        <v>322</v>
      </c>
      <c r="BE366" s="245">
        <f>IF(N366="základní",J366,0)</f>
        <v>0</v>
      </c>
      <c r="BF366" s="245">
        <f>IF(N366="snížená",J366,0)</f>
        <v>0</v>
      </c>
      <c r="BG366" s="245">
        <f>IF(N366="zákl. přenesená",J366,0)</f>
        <v>0</v>
      </c>
      <c r="BH366" s="245">
        <f>IF(N366="sníž. přenesená",J366,0)</f>
        <v>0</v>
      </c>
      <c r="BI366" s="245">
        <f>IF(N366="nulová",J366,0)</f>
        <v>0</v>
      </c>
      <c r="BJ366" s="19" t="s">
        <v>83</v>
      </c>
      <c r="BK366" s="245">
        <f>ROUND(I366*H366,2)</f>
        <v>0</v>
      </c>
      <c r="BL366" s="19" t="s">
        <v>418</v>
      </c>
      <c r="BM366" s="244" t="s">
        <v>3182</v>
      </c>
    </row>
    <row r="367" spans="1:47" s="2" customFormat="1" ht="12">
      <c r="A367" s="40"/>
      <c r="B367" s="41"/>
      <c r="C367" s="42"/>
      <c r="D367" s="246" t="s">
        <v>330</v>
      </c>
      <c r="E367" s="42"/>
      <c r="F367" s="247" t="s">
        <v>3181</v>
      </c>
      <c r="G367" s="42"/>
      <c r="H367" s="42"/>
      <c r="I367" s="150"/>
      <c r="J367" s="42"/>
      <c r="K367" s="42"/>
      <c r="L367" s="46"/>
      <c r="M367" s="248"/>
      <c r="N367" s="249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330</v>
      </c>
      <c r="AU367" s="19" t="s">
        <v>83</v>
      </c>
    </row>
    <row r="368" spans="1:65" s="2" customFormat="1" ht="16.5" customHeight="1">
      <c r="A368" s="40"/>
      <c r="B368" s="41"/>
      <c r="C368" s="233" t="s">
        <v>1212</v>
      </c>
      <c r="D368" s="233" t="s">
        <v>324</v>
      </c>
      <c r="E368" s="234" t="s">
        <v>3183</v>
      </c>
      <c r="F368" s="235" t="s">
        <v>3184</v>
      </c>
      <c r="G368" s="236" t="s">
        <v>546</v>
      </c>
      <c r="H368" s="237">
        <v>9</v>
      </c>
      <c r="I368" s="238"/>
      <c r="J368" s="239">
        <f>ROUND(I368*H368,2)</f>
        <v>0</v>
      </c>
      <c r="K368" s="235" t="s">
        <v>2824</v>
      </c>
      <c r="L368" s="46"/>
      <c r="M368" s="240" t="s">
        <v>19</v>
      </c>
      <c r="N368" s="241" t="s">
        <v>42</v>
      </c>
      <c r="O368" s="86"/>
      <c r="P368" s="242">
        <f>O368*H368</f>
        <v>0</v>
      </c>
      <c r="Q368" s="242">
        <v>0.00107</v>
      </c>
      <c r="R368" s="242">
        <f>Q368*H368</f>
        <v>0.00963</v>
      </c>
      <c r="S368" s="242">
        <v>0</v>
      </c>
      <c r="T368" s="243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44" t="s">
        <v>418</v>
      </c>
      <c r="AT368" s="244" t="s">
        <v>324</v>
      </c>
      <c r="AU368" s="244" t="s">
        <v>83</v>
      </c>
      <c r="AY368" s="19" t="s">
        <v>322</v>
      </c>
      <c r="BE368" s="245">
        <f>IF(N368="základní",J368,0)</f>
        <v>0</v>
      </c>
      <c r="BF368" s="245">
        <f>IF(N368="snížená",J368,0)</f>
        <v>0</v>
      </c>
      <c r="BG368" s="245">
        <f>IF(N368="zákl. přenesená",J368,0)</f>
        <v>0</v>
      </c>
      <c r="BH368" s="245">
        <f>IF(N368="sníž. přenesená",J368,0)</f>
        <v>0</v>
      </c>
      <c r="BI368" s="245">
        <f>IF(N368="nulová",J368,0)</f>
        <v>0</v>
      </c>
      <c r="BJ368" s="19" t="s">
        <v>83</v>
      </c>
      <c r="BK368" s="245">
        <f>ROUND(I368*H368,2)</f>
        <v>0</v>
      </c>
      <c r="BL368" s="19" t="s">
        <v>418</v>
      </c>
      <c r="BM368" s="244" t="s">
        <v>3185</v>
      </c>
    </row>
    <row r="369" spans="1:47" s="2" customFormat="1" ht="12">
      <c r="A369" s="40"/>
      <c r="B369" s="41"/>
      <c r="C369" s="42"/>
      <c r="D369" s="246" t="s">
        <v>330</v>
      </c>
      <c r="E369" s="42"/>
      <c r="F369" s="247" t="s">
        <v>3184</v>
      </c>
      <c r="G369" s="42"/>
      <c r="H369" s="42"/>
      <c r="I369" s="150"/>
      <c r="J369" s="42"/>
      <c r="K369" s="42"/>
      <c r="L369" s="46"/>
      <c r="M369" s="248"/>
      <c r="N369" s="249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330</v>
      </c>
      <c r="AU369" s="19" t="s">
        <v>83</v>
      </c>
    </row>
    <row r="370" spans="1:65" s="2" customFormat="1" ht="16.5" customHeight="1">
      <c r="A370" s="40"/>
      <c r="B370" s="41"/>
      <c r="C370" s="233" t="s">
        <v>1217</v>
      </c>
      <c r="D370" s="233" t="s">
        <v>324</v>
      </c>
      <c r="E370" s="234" t="s">
        <v>3186</v>
      </c>
      <c r="F370" s="235" t="s">
        <v>3187</v>
      </c>
      <c r="G370" s="236" t="s">
        <v>546</v>
      </c>
      <c r="H370" s="237">
        <v>9</v>
      </c>
      <c r="I370" s="238"/>
      <c r="J370" s="239">
        <f>ROUND(I370*H370,2)</f>
        <v>0</v>
      </c>
      <c r="K370" s="235" t="s">
        <v>2824</v>
      </c>
      <c r="L370" s="46"/>
      <c r="M370" s="240" t="s">
        <v>19</v>
      </c>
      <c r="N370" s="241" t="s">
        <v>42</v>
      </c>
      <c r="O370" s="86"/>
      <c r="P370" s="242">
        <f>O370*H370</f>
        <v>0</v>
      </c>
      <c r="Q370" s="242">
        <v>0.00026</v>
      </c>
      <c r="R370" s="242">
        <f>Q370*H370</f>
        <v>0.0023399999999999996</v>
      </c>
      <c r="S370" s="242">
        <v>0</v>
      </c>
      <c r="T370" s="243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4" t="s">
        <v>418</v>
      </c>
      <c r="AT370" s="244" t="s">
        <v>324</v>
      </c>
      <c r="AU370" s="244" t="s">
        <v>83</v>
      </c>
      <c r="AY370" s="19" t="s">
        <v>322</v>
      </c>
      <c r="BE370" s="245">
        <f>IF(N370="základní",J370,0)</f>
        <v>0</v>
      </c>
      <c r="BF370" s="245">
        <f>IF(N370="snížená",J370,0)</f>
        <v>0</v>
      </c>
      <c r="BG370" s="245">
        <f>IF(N370="zákl. přenesená",J370,0)</f>
        <v>0</v>
      </c>
      <c r="BH370" s="245">
        <f>IF(N370="sníž. přenesená",J370,0)</f>
        <v>0</v>
      </c>
      <c r="BI370" s="245">
        <f>IF(N370="nulová",J370,0)</f>
        <v>0</v>
      </c>
      <c r="BJ370" s="19" t="s">
        <v>83</v>
      </c>
      <c r="BK370" s="245">
        <f>ROUND(I370*H370,2)</f>
        <v>0</v>
      </c>
      <c r="BL370" s="19" t="s">
        <v>418</v>
      </c>
      <c r="BM370" s="244" t="s">
        <v>3188</v>
      </c>
    </row>
    <row r="371" spans="1:47" s="2" customFormat="1" ht="12">
      <c r="A371" s="40"/>
      <c r="B371" s="41"/>
      <c r="C371" s="42"/>
      <c r="D371" s="246" t="s">
        <v>330</v>
      </c>
      <c r="E371" s="42"/>
      <c r="F371" s="247" t="s">
        <v>3187</v>
      </c>
      <c r="G371" s="42"/>
      <c r="H371" s="42"/>
      <c r="I371" s="150"/>
      <c r="J371" s="42"/>
      <c r="K371" s="42"/>
      <c r="L371" s="46"/>
      <c r="M371" s="248"/>
      <c r="N371" s="249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330</v>
      </c>
      <c r="AU371" s="19" t="s">
        <v>83</v>
      </c>
    </row>
    <row r="372" spans="1:65" s="2" customFormat="1" ht="16.5" customHeight="1">
      <c r="A372" s="40"/>
      <c r="B372" s="41"/>
      <c r="C372" s="233" t="s">
        <v>1222</v>
      </c>
      <c r="D372" s="233" t="s">
        <v>324</v>
      </c>
      <c r="E372" s="234" t="s">
        <v>3189</v>
      </c>
      <c r="F372" s="235" t="s">
        <v>3190</v>
      </c>
      <c r="G372" s="236" t="s">
        <v>546</v>
      </c>
      <c r="H372" s="237">
        <v>8</v>
      </c>
      <c r="I372" s="238"/>
      <c r="J372" s="239">
        <f>ROUND(I372*H372,2)</f>
        <v>0</v>
      </c>
      <c r="K372" s="235" t="s">
        <v>2824</v>
      </c>
      <c r="L372" s="46"/>
      <c r="M372" s="240" t="s">
        <v>19</v>
      </c>
      <c r="N372" s="241" t="s">
        <v>42</v>
      </c>
      <c r="O372" s="86"/>
      <c r="P372" s="242">
        <f>O372*H372</f>
        <v>0</v>
      </c>
      <c r="Q372" s="242">
        <v>0.00028</v>
      </c>
      <c r="R372" s="242">
        <f>Q372*H372</f>
        <v>0.00224</v>
      </c>
      <c r="S372" s="242">
        <v>0</v>
      </c>
      <c r="T372" s="243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44" t="s">
        <v>418</v>
      </c>
      <c r="AT372" s="244" t="s">
        <v>324</v>
      </c>
      <c r="AU372" s="244" t="s">
        <v>83</v>
      </c>
      <c r="AY372" s="19" t="s">
        <v>322</v>
      </c>
      <c r="BE372" s="245">
        <f>IF(N372="základní",J372,0)</f>
        <v>0</v>
      </c>
      <c r="BF372" s="245">
        <f>IF(N372="snížená",J372,0)</f>
        <v>0</v>
      </c>
      <c r="BG372" s="245">
        <f>IF(N372="zákl. přenesená",J372,0)</f>
        <v>0</v>
      </c>
      <c r="BH372" s="245">
        <f>IF(N372="sníž. přenesená",J372,0)</f>
        <v>0</v>
      </c>
      <c r="BI372" s="245">
        <f>IF(N372="nulová",J372,0)</f>
        <v>0</v>
      </c>
      <c r="BJ372" s="19" t="s">
        <v>83</v>
      </c>
      <c r="BK372" s="245">
        <f>ROUND(I372*H372,2)</f>
        <v>0</v>
      </c>
      <c r="BL372" s="19" t="s">
        <v>418</v>
      </c>
      <c r="BM372" s="244" t="s">
        <v>3191</v>
      </c>
    </row>
    <row r="373" spans="1:47" s="2" customFormat="1" ht="12">
      <c r="A373" s="40"/>
      <c r="B373" s="41"/>
      <c r="C373" s="42"/>
      <c r="D373" s="246" t="s">
        <v>330</v>
      </c>
      <c r="E373" s="42"/>
      <c r="F373" s="247" t="s">
        <v>3190</v>
      </c>
      <c r="G373" s="42"/>
      <c r="H373" s="42"/>
      <c r="I373" s="150"/>
      <c r="J373" s="42"/>
      <c r="K373" s="42"/>
      <c r="L373" s="46"/>
      <c r="M373" s="248"/>
      <c r="N373" s="249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330</v>
      </c>
      <c r="AU373" s="19" t="s">
        <v>83</v>
      </c>
    </row>
    <row r="374" spans="1:65" s="2" customFormat="1" ht="16.5" customHeight="1">
      <c r="A374" s="40"/>
      <c r="B374" s="41"/>
      <c r="C374" s="233" t="s">
        <v>1229</v>
      </c>
      <c r="D374" s="233" t="s">
        <v>324</v>
      </c>
      <c r="E374" s="234" t="s">
        <v>3192</v>
      </c>
      <c r="F374" s="235" t="s">
        <v>3193</v>
      </c>
      <c r="G374" s="236" t="s">
        <v>546</v>
      </c>
      <c r="H374" s="237">
        <v>1</v>
      </c>
      <c r="I374" s="238"/>
      <c r="J374" s="239">
        <f>ROUND(I374*H374,2)</f>
        <v>0</v>
      </c>
      <c r="K374" s="235" t="s">
        <v>2824</v>
      </c>
      <c r="L374" s="46"/>
      <c r="M374" s="240" t="s">
        <v>19</v>
      </c>
      <c r="N374" s="241" t="s">
        <v>42</v>
      </c>
      <c r="O374" s="86"/>
      <c r="P374" s="242">
        <f>O374*H374</f>
        <v>0</v>
      </c>
      <c r="Q374" s="242">
        <v>0.00073</v>
      </c>
      <c r="R374" s="242">
        <f>Q374*H374</f>
        <v>0.00073</v>
      </c>
      <c r="S374" s="242">
        <v>0</v>
      </c>
      <c r="T374" s="243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44" t="s">
        <v>418</v>
      </c>
      <c r="AT374" s="244" t="s">
        <v>324</v>
      </c>
      <c r="AU374" s="244" t="s">
        <v>83</v>
      </c>
      <c r="AY374" s="19" t="s">
        <v>322</v>
      </c>
      <c r="BE374" s="245">
        <f>IF(N374="základní",J374,0)</f>
        <v>0</v>
      </c>
      <c r="BF374" s="245">
        <f>IF(N374="snížená",J374,0)</f>
        <v>0</v>
      </c>
      <c r="BG374" s="245">
        <f>IF(N374="zákl. přenesená",J374,0)</f>
        <v>0</v>
      </c>
      <c r="BH374" s="245">
        <f>IF(N374="sníž. přenesená",J374,0)</f>
        <v>0</v>
      </c>
      <c r="BI374" s="245">
        <f>IF(N374="nulová",J374,0)</f>
        <v>0</v>
      </c>
      <c r="BJ374" s="19" t="s">
        <v>83</v>
      </c>
      <c r="BK374" s="245">
        <f>ROUND(I374*H374,2)</f>
        <v>0</v>
      </c>
      <c r="BL374" s="19" t="s">
        <v>418</v>
      </c>
      <c r="BM374" s="244" t="s">
        <v>3194</v>
      </c>
    </row>
    <row r="375" spans="1:47" s="2" customFormat="1" ht="12">
      <c r="A375" s="40"/>
      <c r="B375" s="41"/>
      <c r="C375" s="42"/>
      <c r="D375" s="246" t="s">
        <v>330</v>
      </c>
      <c r="E375" s="42"/>
      <c r="F375" s="247" t="s">
        <v>3193</v>
      </c>
      <c r="G375" s="42"/>
      <c r="H375" s="42"/>
      <c r="I375" s="150"/>
      <c r="J375" s="42"/>
      <c r="K375" s="42"/>
      <c r="L375" s="46"/>
      <c r="M375" s="248"/>
      <c r="N375" s="249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330</v>
      </c>
      <c r="AU375" s="19" t="s">
        <v>83</v>
      </c>
    </row>
    <row r="376" spans="1:47" s="2" customFormat="1" ht="12">
      <c r="A376" s="40"/>
      <c r="B376" s="41"/>
      <c r="C376" s="42"/>
      <c r="D376" s="246" t="s">
        <v>387</v>
      </c>
      <c r="E376" s="42"/>
      <c r="F376" s="282" t="s">
        <v>3195</v>
      </c>
      <c r="G376" s="42"/>
      <c r="H376" s="42"/>
      <c r="I376" s="150"/>
      <c r="J376" s="42"/>
      <c r="K376" s="42"/>
      <c r="L376" s="46"/>
      <c r="M376" s="248"/>
      <c r="N376" s="249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387</v>
      </c>
      <c r="AU376" s="19" t="s">
        <v>83</v>
      </c>
    </row>
    <row r="377" spans="1:65" s="2" customFormat="1" ht="16.5" customHeight="1">
      <c r="A377" s="40"/>
      <c r="B377" s="41"/>
      <c r="C377" s="233" t="s">
        <v>1239</v>
      </c>
      <c r="D377" s="233" t="s">
        <v>324</v>
      </c>
      <c r="E377" s="234" t="s">
        <v>3196</v>
      </c>
      <c r="F377" s="235" t="s">
        <v>3197</v>
      </c>
      <c r="G377" s="236" t="s">
        <v>546</v>
      </c>
      <c r="H377" s="237">
        <v>19</v>
      </c>
      <c r="I377" s="238"/>
      <c r="J377" s="239">
        <f>ROUND(I377*H377,2)</f>
        <v>0</v>
      </c>
      <c r="K377" s="235" t="s">
        <v>2824</v>
      </c>
      <c r="L377" s="46"/>
      <c r="M377" s="240" t="s">
        <v>19</v>
      </c>
      <c r="N377" s="241" t="s">
        <v>42</v>
      </c>
      <c r="O377" s="86"/>
      <c r="P377" s="242">
        <f>O377*H377</f>
        <v>0</v>
      </c>
      <c r="Q377" s="242">
        <v>0.0008</v>
      </c>
      <c r="R377" s="242">
        <f>Q377*H377</f>
        <v>0.0152</v>
      </c>
      <c r="S377" s="242">
        <v>0</v>
      </c>
      <c r="T377" s="243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44" t="s">
        <v>418</v>
      </c>
      <c r="AT377" s="244" t="s">
        <v>324</v>
      </c>
      <c r="AU377" s="244" t="s">
        <v>83</v>
      </c>
      <c r="AY377" s="19" t="s">
        <v>322</v>
      </c>
      <c r="BE377" s="245">
        <f>IF(N377="základní",J377,0)</f>
        <v>0</v>
      </c>
      <c r="BF377" s="245">
        <f>IF(N377="snížená",J377,0)</f>
        <v>0</v>
      </c>
      <c r="BG377" s="245">
        <f>IF(N377="zákl. přenesená",J377,0)</f>
        <v>0</v>
      </c>
      <c r="BH377" s="245">
        <f>IF(N377="sníž. přenesená",J377,0)</f>
        <v>0</v>
      </c>
      <c r="BI377" s="245">
        <f>IF(N377="nulová",J377,0)</f>
        <v>0</v>
      </c>
      <c r="BJ377" s="19" t="s">
        <v>83</v>
      </c>
      <c r="BK377" s="245">
        <f>ROUND(I377*H377,2)</f>
        <v>0</v>
      </c>
      <c r="BL377" s="19" t="s">
        <v>418</v>
      </c>
      <c r="BM377" s="244" t="s">
        <v>3198</v>
      </c>
    </row>
    <row r="378" spans="1:47" s="2" customFormat="1" ht="12">
      <c r="A378" s="40"/>
      <c r="B378" s="41"/>
      <c r="C378" s="42"/>
      <c r="D378" s="246" t="s">
        <v>330</v>
      </c>
      <c r="E378" s="42"/>
      <c r="F378" s="247" t="s">
        <v>3197</v>
      </c>
      <c r="G378" s="42"/>
      <c r="H378" s="42"/>
      <c r="I378" s="150"/>
      <c r="J378" s="42"/>
      <c r="K378" s="42"/>
      <c r="L378" s="46"/>
      <c r="M378" s="248"/>
      <c r="N378" s="249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330</v>
      </c>
      <c r="AU378" s="19" t="s">
        <v>83</v>
      </c>
    </row>
    <row r="379" spans="1:65" s="2" customFormat="1" ht="16.5" customHeight="1">
      <c r="A379" s="40"/>
      <c r="B379" s="41"/>
      <c r="C379" s="233" t="s">
        <v>260</v>
      </c>
      <c r="D379" s="233" t="s">
        <v>324</v>
      </c>
      <c r="E379" s="234" t="s">
        <v>3199</v>
      </c>
      <c r="F379" s="235" t="s">
        <v>3200</v>
      </c>
      <c r="G379" s="236" t="s">
        <v>546</v>
      </c>
      <c r="H379" s="237">
        <v>10</v>
      </c>
      <c r="I379" s="238"/>
      <c r="J379" s="239">
        <f>ROUND(I379*H379,2)</f>
        <v>0</v>
      </c>
      <c r="K379" s="235" t="s">
        <v>2824</v>
      </c>
      <c r="L379" s="46"/>
      <c r="M379" s="240" t="s">
        <v>19</v>
      </c>
      <c r="N379" s="241" t="s">
        <v>42</v>
      </c>
      <c r="O379" s="86"/>
      <c r="P379" s="242">
        <f>O379*H379</f>
        <v>0</v>
      </c>
      <c r="Q379" s="242">
        <v>0.0007</v>
      </c>
      <c r="R379" s="242">
        <f>Q379*H379</f>
        <v>0.007</v>
      </c>
      <c r="S379" s="242">
        <v>0</v>
      </c>
      <c r="T379" s="243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4" t="s">
        <v>418</v>
      </c>
      <c r="AT379" s="244" t="s">
        <v>324</v>
      </c>
      <c r="AU379" s="244" t="s">
        <v>83</v>
      </c>
      <c r="AY379" s="19" t="s">
        <v>322</v>
      </c>
      <c r="BE379" s="245">
        <f>IF(N379="základní",J379,0)</f>
        <v>0</v>
      </c>
      <c r="BF379" s="245">
        <f>IF(N379="snížená",J379,0)</f>
        <v>0</v>
      </c>
      <c r="BG379" s="245">
        <f>IF(N379="zákl. přenesená",J379,0)</f>
        <v>0</v>
      </c>
      <c r="BH379" s="245">
        <f>IF(N379="sníž. přenesená",J379,0)</f>
        <v>0</v>
      </c>
      <c r="BI379" s="245">
        <f>IF(N379="nulová",J379,0)</f>
        <v>0</v>
      </c>
      <c r="BJ379" s="19" t="s">
        <v>83</v>
      </c>
      <c r="BK379" s="245">
        <f>ROUND(I379*H379,2)</f>
        <v>0</v>
      </c>
      <c r="BL379" s="19" t="s">
        <v>418</v>
      </c>
      <c r="BM379" s="244" t="s">
        <v>3201</v>
      </c>
    </row>
    <row r="380" spans="1:47" s="2" customFormat="1" ht="12">
      <c r="A380" s="40"/>
      <c r="B380" s="41"/>
      <c r="C380" s="42"/>
      <c r="D380" s="246" t="s">
        <v>330</v>
      </c>
      <c r="E380" s="42"/>
      <c r="F380" s="247" t="s">
        <v>3200</v>
      </c>
      <c r="G380" s="42"/>
      <c r="H380" s="42"/>
      <c r="I380" s="150"/>
      <c r="J380" s="42"/>
      <c r="K380" s="42"/>
      <c r="L380" s="46"/>
      <c r="M380" s="248"/>
      <c r="N380" s="249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330</v>
      </c>
      <c r="AU380" s="19" t="s">
        <v>83</v>
      </c>
    </row>
    <row r="381" spans="1:47" s="2" customFormat="1" ht="12">
      <c r="A381" s="40"/>
      <c r="B381" s="41"/>
      <c r="C381" s="42"/>
      <c r="D381" s="246" t="s">
        <v>387</v>
      </c>
      <c r="E381" s="42"/>
      <c r="F381" s="282" t="s">
        <v>3202</v>
      </c>
      <c r="G381" s="42"/>
      <c r="H381" s="42"/>
      <c r="I381" s="150"/>
      <c r="J381" s="42"/>
      <c r="K381" s="42"/>
      <c r="L381" s="46"/>
      <c r="M381" s="248"/>
      <c r="N381" s="249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387</v>
      </c>
      <c r="AU381" s="19" t="s">
        <v>83</v>
      </c>
    </row>
    <row r="382" spans="1:65" s="2" customFormat="1" ht="16.5" customHeight="1">
      <c r="A382" s="40"/>
      <c r="B382" s="41"/>
      <c r="C382" s="233" t="s">
        <v>1251</v>
      </c>
      <c r="D382" s="233" t="s">
        <v>324</v>
      </c>
      <c r="E382" s="234" t="s">
        <v>3203</v>
      </c>
      <c r="F382" s="235" t="s">
        <v>3204</v>
      </c>
      <c r="G382" s="236" t="s">
        <v>160</v>
      </c>
      <c r="H382" s="237">
        <v>0.878</v>
      </c>
      <c r="I382" s="238"/>
      <c r="J382" s="239">
        <f>ROUND(I382*H382,2)</f>
        <v>0</v>
      </c>
      <c r="K382" s="235" t="s">
        <v>2824</v>
      </c>
      <c r="L382" s="46"/>
      <c r="M382" s="240" t="s">
        <v>19</v>
      </c>
      <c r="N382" s="241" t="s">
        <v>42</v>
      </c>
      <c r="O382" s="86"/>
      <c r="P382" s="242">
        <f>O382*H382</f>
        <v>0</v>
      </c>
      <c r="Q382" s="242">
        <v>0</v>
      </c>
      <c r="R382" s="242">
        <f>Q382*H382</f>
        <v>0</v>
      </c>
      <c r="S382" s="242">
        <v>0</v>
      </c>
      <c r="T382" s="243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44" t="s">
        <v>418</v>
      </c>
      <c r="AT382" s="244" t="s">
        <v>324</v>
      </c>
      <c r="AU382" s="244" t="s">
        <v>83</v>
      </c>
      <c r="AY382" s="19" t="s">
        <v>322</v>
      </c>
      <c r="BE382" s="245">
        <f>IF(N382="základní",J382,0)</f>
        <v>0</v>
      </c>
      <c r="BF382" s="245">
        <f>IF(N382="snížená",J382,0)</f>
        <v>0</v>
      </c>
      <c r="BG382" s="245">
        <f>IF(N382="zákl. přenesená",J382,0)</f>
        <v>0</v>
      </c>
      <c r="BH382" s="245">
        <f>IF(N382="sníž. přenesená",J382,0)</f>
        <v>0</v>
      </c>
      <c r="BI382" s="245">
        <f>IF(N382="nulová",J382,0)</f>
        <v>0</v>
      </c>
      <c r="BJ382" s="19" t="s">
        <v>83</v>
      </c>
      <c r="BK382" s="245">
        <f>ROUND(I382*H382,2)</f>
        <v>0</v>
      </c>
      <c r="BL382" s="19" t="s">
        <v>418</v>
      </c>
      <c r="BM382" s="244" t="s">
        <v>3205</v>
      </c>
    </row>
    <row r="383" spans="1:47" s="2" customFormat="1" ht="12">
      <c r="A383" s="40"/>
      <c r="B383" s="41"/>
      <c r="C383" s="42"/>
      <c r="D383" s="246" t="s">
        <v>330</v>
      </c>
      <c r="E383" s="42"/>
      <c r="F383" s="247" t="s">
        <v>3204</v>
      </c>
      <c r="G383" s="42"/>
      <c r="H383" s="42"/>
      <c r="I383" s="150"/>
      <c r="J383" s="42"/>
      <c r="K383" s="42"/>
      <c r="L383" s="46"/>
      <c r="M383" s="248"/>
      <c r="N383" s="249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330</v>
      </c>
      <c r="AU383" s="19" t="s">
        <v>83</v>
      </c>
    </row>
    <row r="384" spans="1:63" s="12" customFormat="1" ht="22.8" customHeight="1">
      <c r="A384" s="12"/>
      <c r="B384" s="217"/>
      <c r="C384" s="218"/>
      <c r="D384" s="219" t="s">
        <v>69</v>
      </c>
      <c r="E384" s="231" t="s">
        <v>1081</v>
      </c>
      <c r="F384" s="231" t="s">
        <v>3206</v>
      </c>
      <c r="G384" s="218"/>
      <c r="H384" s="218"/>
      <c r="I384" s="221"/>
      <c r="J384" s="232">
        <f>BK384</f>
        <v>0</v>
      </c>
      <c r="K384" s="218"/>
      <c r="L384" s="223"/>
      <c r="M384" s="224"/>
      <c r="N384" s="225"/>
      <c r="O384" s="225"/>
      <c r="P384" s="226">
        <f>SUM(P385:P387)</f>
        <v>0</v>
      </c>
      <c r="Q384" s="225"/>
      <c r="R384" s="226">
        <f>SUM(R385:R387)</f>
        <v>0.0411</v>
      </c>
      <c r="S384" s="225"/>
      <c r="T384" s="227">
        <f>SUM(T385:T387)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8" t="s">
        <v>83</v>
      </c>
      <c r="AT384" s="229" t="s">
        <v>69</v>
      </c>
      <c r="AU384" s="229" t="s">
        <v>77</v>
      </c>
      <c r="AY384" s="228" t="s">
        <v>322</v>
      </c>
      <c r="BK384" s="230">
        <f>SUM(BK385:BK387)</f>
        <v>0</v>
      </c>
    </row>
    <row r="385" spans="1:65" s="2" customFormat="1" ht="16.5" customHeight="1">
      <c r="A385" s="40"/>
      <c r="B385" s="41"/>
      <c r="C385" s="233" t="s">
        <v>1257</v>
      </c>
      <c r="D385" s="233" t="s">
        <v>324</v>
      </c>
      <c r="E385" s="234" t="s">
        <v>3207</v>
      </c>
      <c r="F385" s="235" t="s">
        <v>3208</v>
      </c>
      <c r="G385" s="236" t="s">
        <v>546</v>
      </c>
      <c r="H385" s="237">
        <v>1</v>
      </c>
      <c r="I385" s="238"/>
      <c r="J385" s="239">
        <f>ROUND(I385*H385,2)</f>
        <v>0</v>
      </c>
      <c r="K385" s="235" t="s">
        <v>2824</v>
      </c>
      <c r="L385" s="46"/>
      <c r="M385" s="240" t="s">
        <v>19</v>
      </c>
      <c r="N385" s="241" t="s">
        <v>42</v>
      </c>
      <c r="O385" s="86"/>
      <c r="P385" s="242">
        <f>O385*H385</f>
        <v>0</v>
      </c>
      <c r="Q385" s="242">
        <v>0.0411</v>
      </c>
      <c r="R385" s="242">
        <f>Q385*H385</f>
        <v>0.0411</v>
      </c>
      <c r="S385" s="242">
        <v>0</v>
      </c>
      <c r="T385" s="243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4" t="s">
        <v>418</v>
      </c>
      <c r="AT385" s="244" t="s">
        <v>324</v>
      </c>
      <c r="AU385" s="244" t="s">
        <v>83</v>
      </c>
      <c r="AY385" s="19" t="s">
        <v>322</v>
      </c>
      <c r="BE385" s="245">
        <f>IF(N385="základní",J385,0)</f>
        <v>0</v>
      </c>
      <c r="BF385" s="245">
        <f>IF(N385="snížená",J385,0)</f>
        <v>0</v>
      </c>
      <c r="BG385" s="245">
        <f>IF(N385="zákl. přenesená",J385,0)</f>
        <v>0</v>
      </c>
      <c r="BH385" s="245">
        <f>IF(N385="sníž. přenesená",J385,0)</f>
        <v>0</v>
      </c>
      <c r="BI385" s="245">
        <f>IF(N385="nulová",J385,0)</f>
        <v>0</v>
      </c>
      <c r="BJ385" s="19" t="s">
        <v>83</v>
      </c>
      <c r="BK385" s="245">
        <f>ROUND(I385*H385,2)</f>
        <v>0</v>
      </c>
      <c r="BL385" s="19" t="s">
        <v>418</v>
      </c>
      <c r="BM385" s="244" t="s">
        <v>3209</v>
      </c>
    </row>
    <row r="386" spans="1:47" s="2" customFormat="1" ht="12">
      <c r="A386" s="40"/>
      <c r="B386" s="41"/>
      <c r="C386" s="42"/>
      <c r="D386" s="246" t="s">
        <v>330</v>
      </c>
      <c r="E386" s="42"/>
      <c r="F386" s="247" t="s">
        <v>3208</v>
      </c>
      <c r="G386" s="42"/>
      <c r="H386" s="42"/>
      <c r="I386" s="150"/>
      <c r="J386" s="42"/>
      <c r="K386" s="42"/>
      <c r="L386" s="46"/>
      <c r="M386" s="248"/>
      <c r="N386" s="249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330</v>
      </c>
      <c r="AU386" s="19" t="s">
        <v>83</v>
      </c>
    </row>
    <row r="387" spans="1:47" s="2" customFormat="1" ht="12">
      <c r="A387" s="40"/>
      <c r="B387" s="41"/>
      <c r="C387" s="42"/>
      <c r="D387" s="246" t="s">
        <v>387</v>
      </c>
      <c r="E387" s="42"/>
      <c r="F387" s="282" t="s">
        <v>3210</v>
      </c>
      <c r="G387" s="42"/>
      <c r="H387" s="42"/>
      <c r="I387" s="150"/>
      <c r="J387" s="42"/>
      <c r="K387" s="42"/>
      <c r="L387" s="46"/>
      <c r="M387" s="248"/>
      <c r="N387" s="249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387</v>
      </c>
      <c r="AU387" s="19" t="s">
        <v>83</v>
      </c>
    </row>
    <row r="388" spans="1:63" s="12" customFormat="1" ht="22.8" customHeight="1">
      <c r="A388" s="12"/>
      <c r="B388" s="217"/>
      <c r="C388" s="218"/>
      <c r="D388" s="219" t="s">
        <v>69</v>
      </c>
      <c r="E388" s="231" t="s">
        <v>1102</v>
      </c>
      <c r="F388" s="231" t="s">
        <v>3211</v>
      </c>
      <c r="G388" s="218"/>
      <c r="H388" s="218"/>
      <c r="I388" s="221"/>
      <c r="J388" s="232">
        <f>BK388</f>
        <v>0</v>
      </c>
      <c r="K388" s="218"/>
      <c r="L388" s="223"/>
      <c r="M388" s="224"/>
      <c r="N388" s="225"/>
      <c r="O388" s="225"/>
      <c r="P388" s="226">
        <f>SUM(P389:P390)</f>
        <v>0</v>
      </c>
      <c r="Q388" s="225"/>
      <c r="R388" s="226">
        <f>SUM(R389:R390)</f>
        <v>0.01896</v>
      </c>
      <c r="S388" s="225"/>
      <c r="T388" s="227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28" t="s">
        <v>83</v>
      </c>
      <c r="AT388" s="229" t="s">
        <v>69</v>
      </c>
      <c r="AU388" s="229" t="s">
        <v>77</v>
      </c>
      <c r="AY388" s="228" t="s">
        <v>322</v>
      </c>
      <c r="BK388" s="230">
        <f>SUM(BK389:BK390)</f>
        <v>0</v>
      </c>
    </row>
    <row r="389" spans="1:65" s="2" customFormat="1" ht="16.5" customHeight="1">
      <c r="A389" s="40"/>
      <c r="B389" s="41"/>
      <c r="C389" s="233" t="s">
        <v>1263</v>
      </c>
      <c r="D389" s="233" t="s">
        <v>324</v>
      </c>
      <c r="E389" s="234" t="s">
        <v>3212</v>
      </c>
      <c r="F389" s="235" t="s">
        <v>3213</v>
      </c>
      <c r="G389" s="236" t="s">
        <v>128</v>
      </c>
      <c r="H389" s="237">
        <v>12</v>
      </c>
      <c r="I389" s="238"/>
      <c r="J389" s="239">
        <f>ROUND(I389*H389,2)</f>
        <v>0</v>
      </c>
      <c r="K389" s="235" t="s">
        <v>2824</v>
      </c>
      <c r="L389" s="46"/>
      <c r="M389" s="240" t="s">
        <v>19</v>
      </c>
      <c r="N389" s="241" t="s">
        <v>42</v>
      </c>
      <c r="O389" s="86"/>
      <c r="P389" s="242">
        <f>O389*H389</f>
        <v>0</v>
      </c>
      <c r="Q389" s="242">
        <v>0.00158</v>
      </c>
      <c r="R389" s="242">
        <f>Q389*H389</f>
        <v>0.01896</v>
      </c>
      <c r="S389" s="242">
        <v>0</v>
      </c>
      <c r="T389" s="243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44" t="s">
        <v>418</v>
      </c>
      <c r="AT389" s="244" t="s">
        <v>324</v>
      </c>
      <c r="AU389" s="244" t="s">
        <v>83</v>
      </c>
      <c r="AY389" s="19" t="s">
        <v>322</v>
      </c>
      <c r="BE389" s="245">
        <f>IF(N389="základní",J389,0)</f>
        <v>0</v>
      </c>
      <c r="BF389" s="245">
        <f>IF(N389="snížená",J389,0)</f>
        <v>0</v>
      </c>
      <c r="BG389" s="245">
        <f>IF(N389="zákl. přenesená",J389,0)</f>
        <v>0</v>
      </c>
      <c r="BH389" s="245">
        <f>IF(N389="sníž. přenesená",J389,0)</f>
        <v>0</v>
      </c>
      <c r="BI389" s="245">
        <f>IF(N389="nulová",J389,0)</f>
        <v>0</v>
      </c>
      <c r="BJ389" s="19" t="s">
        <v>83</v>
      </c>
      <c r="BK389" s="245">
        <f>ROUND(I389*H389,2)</f>
        <v>0</v>
      </c>
      <c r="BL389" s="19" t="s">
        <v>418</v>
      </c>
      <c r="BM389" s="244" t="s">
        <v>3214</v>
      </c>
    </row>
    <row r="390" spans="1:47" s="2" customFormat="1" ht="12">
      <c r="A390" s="40"/>
      <c r="B390" s="41"/>
      <c r="C390" s="42"/>
      <c r="D390" s="246" t="s">
        <v>330</v>
      </c>
      <c r="E390" s="42"/>
      <c r="F390" s="247" t="s">
        <v>3213</v>
      </c>
      <c r="G390" s="42"/>
      <c r="H390" s="42"/>
      <c r="I390" s="150"/>
      <c r="J390" s="42"/>
      <c r="K390" s="42"/>
      <c r="L390" s="46"/>
      <c r="M390" s="248"/>
      <c r="N390" s="249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330</v>
      </c>
      <c r="AU390" s="19" t="s">
        <v>83</v>
      </c>
    </row>
    <row r="391" spans="1:63" s="12" customFormat="1" ht="22.8" customHeight="1">
      <c r="A391" s="12"/>
      <c r="B391" s="217"/>
      <c r="C391" s="218"/>
      <c r="D391" s="219" t="s">
        <v>69</v>
      </c>
      <c r="E391" s="231" t="s">
        <v>3215</v>
      </c>
      <c r="F391" s="231" t="s">
        <v>3216</v>
      </c>
      <c r="G391" s="218"/>
      <c r="H391" s="218"/>
      <c r="I391" s="221"/>
      <c r="J391" s="232">
        <f>BK391</f>
        <v>0</v>
      </c>
      <c r="K391" s="218"/>
      <c r="L391" s="223"/>
      <c r="M391" s="224"/>
      <c r="N391" s="225"/>
      <c r="O391" s="225"/>
      <c r="P391" s="226">
        <f>SUM(P392:P393)</f>
        <v>0</v>
      </c>
      <c r="Q391" s="225"/>
      <c r="R391" s="226">
        <f>SUM(R392:R393)</f>
        <v>0</v>
      </c>
      <c r="S391" s="225"/>
      <c r="T391" s="227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8" t="s">
        <v>83</v>
      </c>
      <c r="AT391" s="229" t="s">
        <v>69</v>
      </c>
      <c r="AU391" s="229" t="s">
        <v>77</v>
      </c>
      <c r="AY391" s="228" t="s">
        <v>322</v>
      </c>
      <c r="BK391" s="230">
        <f>SUM(BK392:BK393)</f>
        <v>0</v>
      </c>
    </row>
    <row r="392" spans="1:65" s="2" customFormat="1" ht="16.5" customHeight="1">
      <c r="A392" s="40"/>
      <c r="B392" s="41"/>
      <c r="C392" s="233" t="s">
        <v>1268</v>
      </c>
      <c r="D392" s="233" t="s">
        <v>324</v>
      </c>
      <c r="E392" s="234" t="s">
        <v>3217</v>
      </c>
      <c r="F392" s="235" t="s">
        <v>3218</v>
      </c>
      <c r="G392" s="236" t="s">
        <v>160</v>
      </c>
      <c r="H392" s="237">
        <v>150.809</v>
      </c>
      <c r="I392" s="238"/>
      <c r="J392" s="239">
        <f>ROUND(I392*H392,2)</f>
        <v>0</v>
      </c>
      <c r="K392" s="235" t="s">
        <v>2824</v>
      </c>
      <c r="L392" s="46"/>
      <c r="M392" s="240" t="s">
        <v>19</v>
      </c>
      <c r="N392" s="241" t="s">
        <v>42</v>
      </c>
      <c r="O392" s="86"/>
      <c r="P392" s="242">
        <f>O392*H392</f>
        <v>0</v>
      </c>
      <c r="Q392" s="242">
        <v>0</v>
      </c>
      <c r="R392" s="242">
        <f>Q392*H392</f>
        <v>0</v>
      </c>
      <c r="S392" s="242">
        <v>0</v>
      </c>
      <c r="T392" s="243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44" t="s">
        <v>418</v>
      </c>
      <c r="AT392" s="244" t="s">
        <v>324</v>
      </c>
      <c r="AU392" s="244" t="s">
        <v>83</v>
      </c>
      <c r="AY392" s="19" t="s">
        <v>322</v>
      </c>
      <c r="BE392" s="245">
        <f>IF(N392="základní",J392,0)</f>
        <v>0</v>
      </c>
      <c r="BF392" s="245">
        <f>IF(N392="snížená",J392,0)</f>
        <v>0</v>
      </c>
      <c r="BG392" s="245">
        <f>IF(N392="zákl. přenesená",J392,0)</f>
        <v>0</v>
      </c>
      <c r="BH392" s="245">
        <f>IF(N392="sníž. přenesená",J392,0)</f>
        <v>0</v>
      </c>
      <c r="BI392" s="245">
        <f>IF(N392="nulová",J392,0)</f>
        <v>0</v>
      </c>
      <c r="BJ392" s="19" t="s">
        <v>83</v>
      </c>
      <c r="BK392" s="245">
        <f>ROUND(I392*H392,2)</f>
        <v>0</v>
      </c>
      <c r="BL392" s="19" t="s">
        <v>418</v>
      </c>
      <c r="BM392" s="244" t="s">
        <v>3219</v>
      </c>
    </row>
    <row r="393" spans="1:47" s="2" customFormat="1" ht="12">
      <c r="A393" s="40"/>
      <c r="B393" s="41"/>
      <c r="C393" s="42"/>
      <c r="D393" s="246" t="s">
        <v>330</v>
      </c>
      <c r="E393" s="42"/>
      <c r="F393" s="247" t="s">
        <v>3218</v>
      </c>
      <c r="G393" s="42"/>
      <c r="H393" s="42"/>
      <c r="I393" s="150"/>
      <c r="J393" s="42"/>
      <c r="K393" s="42"/>
      <c r="L393" s="46"/>
      <c r="M393" s="248"/>
      <c r="N393" s="249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330</v>
      </c>
      <c r="AU393" s="19" t="s">
        <v>83</v>
      </c>
    </row>
    <row r="394" spans="1:63" s="12" customFormat="1" ht="22.8" customHeight="1">
      <c r="A394" s="12"/>
      <c r="B394" s="217"/>
      <c r="C394" s="218"/>
      <c r="D394" s="219" t="s">
        <v>69</v>
      </c>
      <c r="E394" s="231" t="s">
        <v>3220</v>
      </c>
      <c r="F394" s="231" t="s">
        <v>3221</v>
      </c>
      <c r="G394" s="218"/>
      <c r="H394" s="218"/>
      <c r="I394" s="221"/>
      <c r="J394" s="232">
        <f>BK394</f>
        <v>0</v>
      </c>
      <c r="K394" s="218"/>
      <c r="L394" s="223"/>
      <c r="M394" s="224"/>
      <c r="N394" s="225"/>
      <c r="O394" s="225"/>
      <c r="P394" s="226">
        <f>SUM(P395:P398)</f>
        <v>0</v>
      </c>
      <c r="Q394" s="225"/>
      <c r="R394" s="226">
        <f>SUM(R395:R398)</f>
        <v>0.16199999999999998</v>
      </c>
      <c r="S394" s="225"/>
      <c r="T394" s="227">
        <f>SUM(T395:T398)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28" t="s">
        <v>83</v>
      </c>
      <c r="AT394" s="229" t="s">
        <v>69</v>
      </c>
      <c r="AU394" s="229" t="s">
        <v>77</v>
      </c>
      <c r="AY394" s="228" t="s">
        <v>322</v>
      </c>
      <c r="BK394" s="230">
        <f>SUM(BK395:BK398)</f>
        <v>0</v>
      </c>
    </row>
    <row r="395" spans="1:65" s="2" customFormat="1" ht="16.5" customHeight="1">
      <c r="A395" s="40"/>
      <c r="B395" s="41"/>
      <c r="C395" s="233" t="s">
        <v>1275</v>
      </c>
      <c r="D395" s="233" t="s">
        <v>324</v>
      </c>
      <c r="E395" s="234" t="s">
        <v>3222</v>
      </c>
      <c r="F395" s="235" t="s">
        <v>3223</v>
      </c>
      <c r="G395" s="236" t="s">
        <v>3033</v>
      </c>
      <c r="H395" s="237">
        <v>9</v>
      </c>
      <c r="I395" s="238"/>
      <c r="J395" s="239">
        <f>ROUND(I395*H395,2)</f>
        <v>0</v>
      </c>
      <c r="K395" s="235" t="s">
        <v>2824</v>
      </c>
      <c r="L395" s="46"/>
      <c r="M395" s="240" t="s">
        <v>19</v>
      </c>
      <c r="N395" s="241" t="s">
        <v>42</v>
      </c>
      <c r="O395" s="86"/>
      <c r="P395" s="242">
        <f>O395*H395</f>
        <v>0</v>
      </c>
      <c r="Q395" s="242">
        <v>0.018</v>
      </c>
      <c r="R395" s="242">
        <f>Q395*H395</f>
        <v>0.16199999999999998</v>
      </c>
      <c r="S395" s="242">
        <v>0</v>
      </c>
      <c r="T395" s="243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44" t="s">
        <v>418</v>
      </c>
      <c r="AT395" s="244" t="s">
        <v>324</v>
      </c>
      <c r="AU395" s="244" t="s">
        <v>83</v>
      </c>
      <c r="AY395" s="19" t="s">
        <v>322</v>
      </c>
      <c r="BE395" s="245">
        <f>IF(N395="základní",J395,0)</f>
        <v>0</v>
      </c>
      <c r="BF395" s="245">
        <f>IF(N395="snížená",J395,0)</f>
        <v>0</v>
      </c>
      <c r="BG395" s="245">
        <f>IF(N395="zákl. přenesená",J395,0)</f>
        <v>0</v>
      </c>
      <c r="BH395" s="245">
        <f>IF(N395="sníž. přenesená",J395,0)</f>
        <v>0</v>
      </c>
      <c r="BI395" s="245">
        <f>IF(N395="nulová",J395,0)</f>
        <v>0</v>
      </c>
      <c r="BJ395" s="19" t="s">
        <v>83</v>
      </c>
      <c r="BK395" s="245">
        <f>ROUND(I395*H395,2)</f>
        <v>0</v>
      </c>
      <c r="BL395" s="19" t="s">
        <v>418</v>
      </c>
      <c r="BM395" s="244" t="s">
        <v>3224</v>
      </c>
    </row>
    <row r="396" spans="1:47" s="2" customFormat="1" ht="12">
      <c r="A396" s="40"/>
      <c r="B396" s="41"/>
      <c r="C396" s="42"/>
      <c r="D396" s="246" t="s">
        <v>330</v>
      </c>
      <c r="E396" s="42"/>
      <c r="F396" s="247" t="s">
        <v>3223</v>
      </c>
      <c r="G396" s="42"/>
      <c r="H396" s="42"/>
      <c r="I396" s="150"/>
      <c r="J396" s="42"/>
      <c r="K396" s="42"/>
      <c r="L396" s="46"/>
      <c r="M396" s="248"/>
      <c r="N396" s="249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330</v>
      </c>
      <c r="AU396" s="19" t="s">
        <v>83</v>
      </c>
    </row>
    <row r="397" spans="1:65" s="2" customFormat="1" ht="16.5" customHeight="1">
      <c r="A397" s="40"/>
      <c r="B397" s="41"/>
      <c r="C397" s="233" t="s">
        <v>1283</v>
      </c>
      <c r="D397" s="233" t="s">
        <v>324</v>
      </c>
      <c r="E397" s="234" t="s">
        <v>3225</v>
      </c>
      <c r="F397" s="235" t="s">
        <v>3226</v>
      </c>
      <c r="G397" s="236" t="s">
        <v>160</v>
      </c>
      <c r="H397" s="237">
        <v>0.162</v>
      </c>
      <c r="I397" s="238"/>
      <c r="J397" s="239">
        <f>ROUND(I397*H397,2)</f>
        <v>0</v>
      </c>
      <c r="K397" s="235" t="s">
        <v>2824</v>
      </c>
      <c r="L397" s="46"/>
      <c r="M397" s="240" t="s">
        <v>19</v>
      </c>
      <c r="N397" s="241" t="s">
        <v>42</v>
      </c>
      <c r="O397" s="86"/>
      <c r="P397" s="242">
        <f>O397*H397</f>
        <v>0</v>
      </c>
      <c r="Q397" s="242">
        <v>0</v>
      </c>
      <c r="R397" s="242">
        <f>Q397*H397</f>
        <v>0</v>
      </c>
      <c r="S397" s="242">
        <v>0</v>
      </c>
      <c r="T397" s="243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44" t="s">
        <v>418</v>
      </c>
      <c r="AT397" s="244" t="s">
        <v>324</v>
      </c>
      <c r="AU397" s="244" t="s">
        <v>83</v>
      </c>
      <c r="AY397" s="19" t="s">
        <v>322</v>
      </c>
      <c r="BE397" s="245">
        <f>IF(N397="základní",J397,0)</f>
        <v>0</v>
      </c>
      <c r="BF397" s="245">
        <f>IF(N397="snížená",J397,0)</f>
        <v>0</v>
      </c>
      <c r="BG397" s="245">
        <f>IF(N397="zákl. přenesená",J397,0)</f>
        <v>0</v>
      </c>
      <c r="BH397" s="245">
        <f>IF(N397="sníž. přenesená",J397,0)</f>
        <v>0</v>
      </c>
      <c r="BI397" s="245">
        <f>IF(N397="nulová",J397,0)</f>
        <v>0</v>
      </c>
      <c r="BJ397" s="19" t="s">
        <v>83</v>
      </c>
      <c r="BK397" s="245">
        <f>ROUND(I397*H397,2)</f>
        <v>0</v>
      </c>
      <c r="BL397" s="19" t="s">
        <v>418</v>
      </c>
      <c r="BM397" s="244" t="s">
        <v>3227</v>
      </c>
    </row>
    <row r="398" spans="1:47" s="2" customFormat="1" ht="12">
      <c r="A398" s="40"/>
      <c r="B398" s="41"/>
      <c r="C398" s="42"/>
      <c r="D398" s="246" t="s">
        <v>330</v>
      </c>
      <c r="E398" s="42"/>
      <c r="F398" s="247" t="s">
        <v>3226</v>
      </c>
      <c r="G398" s="42"/>
      <c r="H398" s="42"/>
      <c r="I398" s="150"/>
      <c r="J398" s="42"/>
      <c r="K398" s="42"/>
      <c r="L398" s="46"/>
      <c r="M398" s="308"/>
      <c r="N398" s="309"/>
      <c r="O398" s="310"/>
      <c r="P398" s="310"/>
      <c r="Q398" s="310"/>
      <c r="R398" s="310"/>
      <c r="S398" s="310"/>
      <c r="T398" s="311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330</v>
      </c>
      <c r="AU398" s="19" t="s">
        <v>83</v>
      </c>
    </row>
    <row r="399" spans="1:31" s="2" customFormat="1" ht="6.95" customHeight="1">
      <c r="A399" s="40"/>
      <c r="B399" s="61"/>
      <c r="C399" s="62"/>
      <c r="D399" s="62"/>
      <c r="E399" s="62"/>
      <c r="F399" s="62"/>
      <c r="G399" s="62"/>
      <c r="H399" s="62"/>
      <c r="I399" s="180"/>
      <c r="J399" s="62"/>
      <c r="K399" s="62"/>
      <c r="L399" s="46"/>
      <c r="M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</row>
  </sheetData>
  <sheetProtection password="CC35" sheet="1" objects="1" scenarios="1" formatColumns="0" formatRows="0" autoFilter="0"/>
  <autoFilter ref="C105:K39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2:H92"/>
    <mergeCell ref="E96:H96"/>
    <mergeCell ref="E94:H94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3228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ROUND(J102,2)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ROUND((SUM(BE102:BE372)),2)</f>
        <v>0</v>
      </c>
      <c r="G37" s="40"/>
      <c r="H37" s="40"/>
      <c r="I37" s="169">
        <v>0.21</v>
      </c>
      <c r="J37" s="168">
        <f>ROUND(((SUM(BE102:BE372))*I37),2)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ROUND((SUM(BF102:BF372)),2)</f>
        <v>0</v>
      </c>
      <c r="G38" s="40"/>
      <c r="H38" s="40"/>
      <c r="I38" s="169">
        <v>0.15</v>
      </c>
      <c r="J38" s="168">
        <f>ROUND(((SUM(BF102:BF372))*I38),2)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ROUND((SUM(BG102:BG372)),2)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ROUND((SUM(BH102:BH372)),2)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ROUND((SUM(BI102:BI372)),2)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D.1.4.2a - Vytápění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J102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291</v>
      </c>
      <c r="E68" s="193"/>
      <c r="F68" s="193"/>
      <c r="G68" s="193"/>
      <c r="H68" s="193"/>
      <c r="I68" s="194"/>
      <c r="J68" s="195">
        <f>J103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3229</v>
      </c>
      <c r="E69" s="200"/>
      <c r="F69" s="200"/>
      <c r="G69" s="200"/>
      <c r="H69" s="200"/>
      <c r="I69" s="201"/>
      <c r="J69" s="202">
        <f>J104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8"/>
      <c r="C70" s="127"/>
      <c r="D70" s="199" t="s">
        <v>3230</v>
      </c>
      <c r="E70" s="200"/>
      <c r="F70" s="200"/>
      <c r="G70" s="200"/>
      <c r="H70" s="200"/>
      <c r="I70" s="201"/>
      <c r="J70" s="202">
        <f>J167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8"/>
      <c r="C71" s="127"/>
      <c r="D71" s="199" t="s">
        <v>3231</v>
      </c>
      <c r="E71" s="200"/>
      <c r="F71" s="200"/>
      <c r="G71" s="200"/>
      <c r="H71" s="200"/>
      <c r="I71" s="201"/>
      <c r="J71" s="202">
        <f>J180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3232</v>
      </c>
      <c r="E72" s="200"/>
      <c r="F72" s="200"/>
      <c r="G72" s="200"/>
      <c r="H72" s="200"/>
      <c r="I72" s="201"/>
      <c r="J72" s="202">
        <f>J219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3233</v>
      </c>
      <c r="E73" s="200"/>
      <c r="F73" s="200"/>
      <c r="G73" s="200"/>
      <c r="H73" s="200"/>
      <c r="I73" s="201"/>
      <c r="J73" s="202">
        <f>J257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8"/>
      <c r="C74" s="127"/>
      <c r="D74" s="199" t="s">
        <v>3234</v>
      </c>
      <c r="E74" s="200"/>
      <c r="F74" s="200"/>
      <c r="G74" s="200"/>
      <c r="H74" s="200"/>
      <c r="I74" s="201"/>
      <c r="J74" s="202">
        <f>J341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90"/>
      <c r="C75" s="191"/>
      <c r="D75" s="192" t="s">
        <v>3235</v>
      </c>
      <c r="E75" s="193"/>
      <c r="F75" s="193"/>
      <c r="G75" s="193"/>
      <c r="H75" s="193"/>
      <c r="I75" s="194"/>
      <c r="J75" s="195">
        <f>J346</f>
        <v>0</v>
      </c>
      <c r="K75" s="191"/>
      <c r="L75" s="196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98"/>
      <c r="C76" s="127"/>
      <c r="D76" s="199" t="s">
        <v>3236</v>
      </c>
      <c r="E76" s="200"/>
      <c r="F76" s="200"/>
      <c r="G76" s="200"/>
      <c r="H76" s="200"/>
      <c r="I76" s="201"/>
      <c r="J76" s="202">
        <f>J347</f>
        <v>0</v>
      </c>
      <c r="K76" s="127"/>
      <c r="L76" s="20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90"/>
      <c r="C77" s="191"/>
      <c r="D77" s="192" t="s">
        <v>3237</v>
      </c>
      <c r="E77" s="193"/>
      <c r="F77" s="193"/>
      <c r="G77" s="193"/>
      <c r="H77" s="193"/>
      <c r="I77" s="194"/>
      <c r="J77" s="195">
        <f>J354</f>
        <v>0</v>
      </c>
      <c r="K77" s="191"/>
      <c r="L77" s="196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90"/>
      <c r="C78" s="191"/>
      <c r="D78" s="192" t="s">
        <v>3238</v>
      </c>
      <c r="E78" s="193"/>
      <c r="F78" s="193"/>
      <c r="G78" s="193"/>
      <c r="H78" s="193"/>
      <c r="I78" s="194"/>
      <c r="J78" s="195">
        <f>J369</f>
        <v>0</v>
      </c>
      <c r="K78" s="191"/>
      <c r="L78" s="196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180"/>
      <c r="J80" s="62"/>
      <c r="K80" s="6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183"/>
      <c r="J84" s="64"/>
      <c r="K84" s="64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307</v>
      </c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84" t="str">
        <f>E7</f>
        <v>Rekonstrukce BD 244</v>
      </c>
      <c r="F88" s="34"/>
      <c r="G88" s="34"/>
      <c r="H88" s="34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143</v>
      </c>
      <c r="D89" s="24"/>
      <c r="E89" s="24"/>
      <c r="F89" s="24"/>
      <c r="G89" s="24"/>
      <c r="H89" s="24"/>
      <c r="I89" s="141"/>
      <c r="J89" s="24"/>
      <c r="K89" s="24"/>
      <c r="L89" s="22"/>
    </row>
    <row r="90" spans="2:12" s="1" customFormat="1" ht="16.5" customHeight="1">
      <c r="B90" s="23"/>
      <c r="C90" s="24"/>
      <c r="D90" s="24"/>
      <c r="E90" s="184" t="s">
        <v>146</v>
      </c>
      <c r="F90" s="24"/>
      <c r="G90" s="24"/>
      <c r="H90" s="24"/>
      <c r="I90" s="141"/>
      <c r="J90" s="24"/>
      <c r="K90" s="24"/>
      <c r="L90" s="22"/>
    </row>
    <row r="91" spans="2:12" s="1" customFormat="1" ht="12" customHeight="1">
      <c r="B91" s="23"/>
      <c r="C91" s="34" t="s">
        <v>149</v>
      </c>
      <c r="D91" s="24"/>
      <c r="E91" s="24"/>
      <c r="F91" s="24"/>
      <c r="G91" s="24"/>
      <c r="H91" s="24"/>
      <c r="I91" s="141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312" t="s">
        <v>2803</v>
      </c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2804</v>
      </c>
      <c r="D93" s="42"/>
      <c r="E93" s="42"/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E13</f>
        <v>D.1.4.2a - Vytápění</v>
      </c>
      <c r="F94" s="42"/>
      <c r="G94" s="42"/>
      <c r="H94" s="42"/>
      <c r="I94" s="150"/>
      <c r="J94" s="42"/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F16</f>
        <v>Heřmanův Městec</v>
      </c>
      <c r="G96" s="42"/>
      <c r="H96" s="42"/>
      <c r="I96" s="153" t="s">
        <v>23</v>
      </c>
      <c r="J96" s="74" t="str">
        <f>IF(J16="","",J16)</f>
        <v>17. 4. 2020</v>
      </c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50"/>
      <c r="J97" s="42"/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5.15" customHeight="1">
      <c r="A98" s="40"/>
      <c r="B98" s="41"/>
      <c r="C98" s="34" t="s">
        <v>25</v>
      </c>
      <c r="D98" s="42"/>
      <c r="E98" s="42"/>
      <c r="F98" s="29" t="str">
        <f>E19</f>
        <v xml:space="preserve"> </v>
      </c>
      <c r="G98" s="42"/>
      <c r="H98" s="42"/>
      <c r="I98" s="153" t="s">
        <v>31</v>
      </c>
      <c r="J98" s="38" t="str">
        <f>E25</f>
        <v xml:space="preserve"> </v>
      </c>
      <c r="K98" s="42"/>
      <c r="L98" s="15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29</v>
      </c>
      <c r="D99" s="42"/>
      <c r="E99" s="42"/>
      <c r="F99" s="29" t="str">
        <f>IF(E22="","",E22)</f>
        <v>Vyplň údaj</v>
      </c>
      <c r="G99" s="42"/>
      <c r="H99" s="42"/>
      <c r="I99" s="153" t="s">
        <v>33</v>
      </c>
      <c r="J99" s="38" t="str">
        <f>E28</f>
        <v xml:space="preserve"> </v>
      </c>
      <c r="K99" s="42"/>
      <c r="L99" s="151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150"/>
      <c r="J100" s="42"/>
      <c r="K100" s="42"/>
      <c r="L100" s="151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205"/>
      <c r="B101" s="206"/>
      <c r="C101" s="207" t="s">
        <v>308</v>
      </c>
      <c r="D101" s="208" t="s">
        <v>55</v>
      </c>
      <c r="E101" s="208" t="s">
        <v>51</v>
      </c>
      <c r="F101" s="208" t="s">
        <v>52</v>
      </c>
      <c r="G101" s="208" t="s">
        <v>309</v>
      </c>
      <c r="H101" s="208" t="s">
        <v>310</v>
      </c>
      <c r="I101" s="209" t="s">
        <v>311</v>
      </c>
      <c r="J101" s="208" t="s">
        <v>256</v>
      </c>
      <c r="K101" s="210" t="s">
        <v>312</v>
      </c>
      <c r="L101" s="211"/>
      <c r="M101" s="94" t="s">
        <v>19</v>
      </c>
      <c r="N101" s="95" t="s">
        <v>40</v>
      </c>
      <c r="O101" s="95" t="s">
        <v>313</v>
      </c>
      <c r="P101" s="95" t="s">
        <v>314</v>
      </c>
      <c r="Q101" s="95" t="s">
        <v>315</v>
      </c>
      <c r="R101" s="95" t="s">
        <v>316</v>
      </c>
      <c r="S101" s="95" t="s">
        <v>317</v>
      </c>
      <c r="T101" s="96" t="s">
        <v>318</v>
      </c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</row>
    <row r="102" spans="1:63" s="2" customFormat="1" ht="22.8" customHeight="1">
      <c r="A102" s="40"/>
      <c r="B102" s="41"/>
      <c r="C102" s="101" t="s">
        <v>319</v>
      </c>
      <c r="D102" s="42"/>
      <c r="E102" s="42"/>
      <c r="F102" s="42"/>
      <c r="G102" s="42"/>
      <c r="H102" s="42"/>
      <c r="I102" s="150"/>
      <c r="J102" s="212">
        <f>BK102</f>
        <v>0</v>
      </c>
      <c r="K102" s="42"/>
      <c r="L102" s="46"/>
      <c r="M102" s="97"/>
      <c r="N102" s="213"/>
      <c r="O102" s="98"/>
      <c r="P102" s="214">
        <f>P103+P346+P354+P369</f>
        <v>0</v>
      </c>
      <c r="Q102" s="98"/>
      <c r="R102" s="214">
        <f>R103+R346+R354+R369</f>
        <v>0</v>
      </c>
      <c r="S102" s="98"/>
      <c r="T102" s="215">
        <f>T103+T346+T354+T369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69</v>
      </c>
      <c r="AU102" s="19" t="s">
        <v>261</v>
      </c>
      <c r="BK102" s="216">
        <f>BK103+BK346+BK354+BK369</f>
        <v>0</v>
      </c>
    </row>
    <row r="103" spans="1:63" s="12" customFormat="1" ht="25.9" customHeight="1">
      <c r="A103" s="12"/>
      <c r="B103" s="217"/>
      <c r="C103" s="218"/>
      <c r="D103" s="219" t="s">
        <v>69</v>
      </c>
      <c r="E103" s="220" t="s">
        <v>1467</v>
      </c>
      <c r="F103" s="220" t="s">
        <v>1468</v>
      </c>
      <c r="G103" s="218"/>
      <c r="H103" s="218"/>
      <c r="I103" s="221"/>
      <c r="J103" s="222">
        <f>BK103</f>
        <v>0</v>
      </c>
      <c r="K103" s="218"/>
      <c r="L103" s="223"/>
      <c r="M103" s="224"/>
      <c r="N103" s="225"/>
      <c r="O103" s="225"/>
      <c r="P103" s="226">
        <f>P104+P167+P180+P219+P257+P341</f>
        <v>0</v>
      </c>
      <c r="Q103" s="225"/>
      <c r="R103" s="226">
        <f>R104+R167+R180+R219+R257+R341</f>
        <v>0</v>
      </c>
      <c r="S103" s="225"/>
      <c r="T103" s="227">
        <f>T104+T167+T180+T219+T257+T341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28" t="s">
        <v>83</v>
      </c>
      <c r="AT103" s="229" t="s">
        <v>69</v>
      </c>
      <c r="AU103" s="229" t="s">
        <v>70</v>
      </c>
      <c r="AY103" s="228" t="s">
        <v>322</v>
      </c>
      <c r="BK103" s="230">
        <f>BK104+BK167+BK180+BK219+BK257+BK341</f>
        <v>0</v>
      </c>
    </row>
    <row r="104" spans="1:63" s="12" customFormat="1" ht="22.8" customHeight="1">
      <c r="A104" s="12"/>
      <c r="B104" s="217"/>
      <c r="C104" s="218"/>
      <c r="D104" s="219" t="s">
        <v>69</v>
      </c>
      <c r="E104" s="231" t="s">
        <v>3239</v>
      </c>
      <c r="F104" s="231" t="s">
        <v>3240</v>
      </c>
      <c r="G104" s="218"/>
      <c r="H104" s="218"/>
      <c r="I104" s="221"/>
      <c r="J104" s="232">
        <f>BK104</f>
        <v>0</v>
      </c>
      <c r="K104" s="218"/>
      <c r="L104" s="223"/>
      <c r="M104" s="224"/>
      <c r="N104" s="225"/>
      <c r="O104" s="225"/>
      <c r="P104" s="226">
        <f>SUM(P105:P166)</f>
        <v>0</v>
      </c>
      <c r="Q104" s="225"/>
      <c r="R104" s="226">
        <f>SUM(R105:R166)</f>
        <v>0</v>
      </c>
      <c r="S104" s="225"/>
      <c r="T104" s="227">
        <f>SUM(T105:T166)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8" t="s">
        <v>83</v>
      </c>
      <c r="AT104" s="229" t="s">
        <v>69</v>
      </c>
      <c r="AU104" s="229" t="s">
        <v>77</v>
      </c>
      <c r="AY104" s="228" t="s">
        <v>322</v>
      </c>
      <c r="BK104" s="230">
        <f>SUM(BK105:BK166)</f>
        <v>0</v>
      </c>
    </row>
    <row r="105" spans="1:65" s="2" customFormat="1" ht="33" customHeight="1">
      <c r="A105" s="40"/>
      <c r="B105" s="41"/>
      <c r="C105" s="233" t="s">
        <v>77</v>
      </c>
      <c r="D105" s="233" t="s">
        <v>324</v>
      </c>
      <c r="E105" s="234" t="s">
        <v>3241</v>
      </c>
      <c r="F105" s="235" t="s">
        <v>3242</v>
      </c>
      <c r="G105" s="236" t="s">
        <v>2688</v>
      </c>
      <c r="H105" s="237">
        <v>2</v>
      </c>
      <c r="I105" s="238"/>
      <c r="J105" s="239">
        <f>ROUND(I105*H105,2)</f>
        <v>0</v>
      </c>
      <c r="K105" s="235" t="s">
        <v>532</v>
      </c>
      <c r="L105" s="46"/>
      <c r="M105" s="240" t="s">
        <v>19</v>
      </c>
      <c r="N105" s="241" t="s">
        <v>42</v>
      </c>
      <c r="O105" s="86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4" t="s">
        <v>418</v>
      </c>
      <c r="AT105" s="244" t="s">
        <v>324</v>
      </c>
      <c r="AU105" s="244" t="s">
        <v>83</v>
      </c>
      <c r="AY105" s="19" t="s">
        <v>322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19" t="s">
        <v>83</v>
      </c>
      <c r="BK105" s="245">
        <f>ROUND(I105*H105,2)</f>
        <v>0</v>
      </c>
      <c r="BL105" s="19" t="s">
        <v>418</v>
      </c>
      <c r="BM105" s="244" t="s">
        <v>3243</v>
      </c>
    </row>
    <row r="106" spans="1:47" s="2" customFormat="1" ht="12">
      <c r="A106" s="40"/>
      <c r="B106" s="41"/>
      <c r="C106" s="42"/>
      <c r="D106" s="246" t="s">
        <v>330</v>
      </c>
      <c r="E106" s="42"/>
      <c r="F106" s="247" t="s">
        <v>3242</v>
      </c>
      <c r="G106" s="42"/>
      <c r="H106" s="42"/>
      <c r="I106" s="150"/>
      <c r="J106" s="42"/>
      <c r="K106" s="42"/>
      <c r="L106" s="46"/>
      <c r="M106" s="248"/>
      <c r="N106" s="249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330</v>
      </c>
      <c r="AU106" s="19" t="s">
        <v>83</v>
      </c>
    </row>
    <row r="107" spans="1:47" s="2" customFormat="1" ht="12">
      <c r="A107" s="40"/>
      <c r="B107" s="41"/>
      <c r="C107" s="42"/>
      <c r="D107" s="246" t="s">
        <v>387</v>
      </c>
      <c r="E107" s="42"/>
      <c r="F107" s="282" t="s">
        <v>3244</v>
      </c>
      <c r="G107" s="42"/>
      <c r="H107" s="42"/>
      <c r="I107" s="150"/>
      <c r="J107" s="42"/>
      <c r="K107" s="42"/>
      <c r="L107" s="46"/>
      <c r="M107" s="248"/>
      <c r="N107" s="24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387</v>
      </c>
      <c r="AU107" s="19" t="s">
        <v>83</v>
      </c>
    </row>
    <row r="108" spans="1:65" s="2" customFormat="1" ht="21.75" customHeight="1">
      <c r="A108" s="40"/>
      <c r="B108" s="41"/>
      <c r="C108" s="233" t="s">
        <v>83</v>
      </c>
      <c r="D108" s="233" t="s">
        <v>324</v>
      </c>
      <c r="E108" s="234" t="s">
        <v>3245</v>
      </c>
      <c r="F108" s="235" t="s">
        <v>3246</v>
      </c>
      <c r="G108" s="236" t="s">
        <v>2688</v>
      </c>
      <c r="H108" s="237">
        <v>1</v>
      </c>
      <c r="I108" s="238"/>
      <c r="J108" s="239">
        <f>ROUND(I108*H108,2)</f>
        <v>0</v>
      </c>
      <c r="K108" s="235" t="s">
        <v>532</v>
      </c>
      <c r="L108" s="46"/>
      <c r="M108" s="240" t="s">
        <v>19</v>
      </c>
      <c r="N108" s="241" t="s">
        <v>42</v>
      </c>
      <c r="O108" s="86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4" t="s">
        <v>418</v>
      </c>
      <c r="AT108" s="244" t="s">
        <v>324</v>
      </c>
      <c r="AU108" s="244" t="s">
        <v>83</v>
      </c>
      <c r="AY108" s="19" t="s">
        <v>322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19" t="s">
        <v>83</v>
      </c>
      <c r="BK108" s="245">
        <f>ROUND(I108*H108,2)</f>
        <v>0</v>
      </c>
      <c r="BL108" s="19" t="s">
        <v>418</v>
      </c>
      <c r="BM108" s="244" t="s">
        <v>3247</v>
      </c>
    </row>
    <row r="109" spans="1:47" s="2" customFormat="1" ht="12">
      <c r="A109" s="40"/>
      <c r="B109" s="41"/>
      <c r="C109" s="42"/>
      <c r="D109" s="246" t="s">
        <v>330</v>
      </c>
      <c r="E109" s="42"/>
      <c r="F109" s="247" t="s">
        <v>3246</v>
      </c>
      <c r="G109" s="42"/>
      <c r="H109" s="42"/>
      <c r="I109" s="150"/>
      <c r="J109" s="42"/>
      <c r="K109" s="42"/>
      <c r="L109" s="46"/>
      <c r="M109" s="248"/>
      <c r="N109" s="249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330</v>
      </c>
      <c r="AU109" s="19" t="s">
        <v>83</v>
      </c>
    </row>
    <row r="110" spans="1:47" s="2" customFormat="1" ht="12">
      <c r="A110" s="40"/>
      <c r="B110" s="41"/>
      <c r="C110" s="42"/>
      <c r="D110" s="246" t="s">
        <v>387</v>
      </c>
      <c r="E110" s="42"/>
      <c r="F110" s="282" t="s">
        <v>3248</v>
      </c>
      <c r="G110" s="42"/>
      <c r="H110" s="42"/>
      <c r="I110" s="150"/>
      <c r="J110" s="42"/>
      <c r="K110" s="42"/>
      <c r="L110" s="46"/>
      <c r="M110" s="248"/>
      <c r="N110" s="249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387</v>
      </c>
      <c r="AU110" s="19" t="s">
        <v>83</v>
      </c>
    </row>
    <row r="111" spans="1:65" s="2" customFormat="1" ht="21.75" customHeight="1">
      <c r="A111" s="40"/>
      <c r="B111" s="41"/>
      <c r="C111" s="233" t="s">
        <v>93</v>
      </c>
      <c r="D111" s="233" t="s">
        <v>324</v>
      </c>
      <c r="E111" s="234" t="s">
        <v>3249</v>
      </c>
      <c r="F111" s="235" t="s">
        <v>3250</v>
      </c>
      <c r="G111" s="236" t="s">
        <v>2688</v>
      </c>
      <c r="H111" s="237">
        <v>1</v>
      </c>
      <c r="I111" s="238"/>
      <c r="J111" s="239">
        <f>ROUND(I111*H111,2)</f>
        <v>0</v>
      </c>
      <c r="K111" s="235" t="s">
        <v>532</v>
      </c>
      <c r="L111" s="46"/>
      <c r="M111" s="240" t="s">
        <v>19</v>
      </c>
      <c r="N111" s="241" t="s">
        <v>42</v>
      </c>
      <c r="O111" s="86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4" t="s">
        <v>418</v>
      </c>
      <c r="AT111" s="244" t="s">
        <v>324</v>
      </c>
      <c r="AU111" s="244" t="s">
        <v>83</v>
      </c>
      <c r="AY111" s="19" t="s">
        <v>322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19" t="s">
        <v>83</v>
      </c>
      <c r="BK111" s="245">
        <f>ROUND(I111*H111,2)</f>
        <v>0</v>
      </c>
      <c r="BL111" s="19" t="s">
        <v>418</v>
      </c>
      <c r="BM111" s="244" t="s">
        <v>3251</v>
      </c>
    </row>
    <row r="112" spans="1:47" s="2" customFormat="1" ht="12">
      <c r="A112" s="40"/>
      <c r="B112" s="41"/>
      <c r="C112" s="42"/>
      <c r="D112" s="246" t="s">
        <v>330</v>
      </c>
      <c r="E112" s="42"/>
      <c r="F112" s="247" t="s">
        <v>3250</v>
      </c>
      <c r="G112" s="42"/>
      <c r="H112" s="42"/>
      <c r="I112" s="150"/>
      <c r="J112" s="42"/>
      <c r="K112" s="42"/>
      <c r="L112" s="46"/>
      <c r="M112" s="248"/>
      <c r="N112" s="249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330</v>
      </c>
      <c r="AU112" s="19" t="s">
        <v>83</v>
      </c>
    </row>
    <row r="113" spans="1:47" s="2" customFormat="1" ht="12">
      <c r="A113" s="40"/>
      <c r="B113" s="41"/>
      <c r="C113" s="42"/>
      <c r="D113" s="246" t="s">
        <v>387</v>
      </c>
      <c r="E113" s="42"/>
      <c r="F113" s="282" t="s">
        <v>3252</v>
      </c>
      <c r="G113" s="42"/>
      <c r="H113" s="42"/>
      <c r="I113" s="150"/>
      <c r="J113" s="42"/>
      <c r="K113" s="42"/>
      <c r="L113" s="46"/>
      <c r="M113" s="248"/>
      <c r="N113" s="249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387</v>
      </c>
      <c r="AU113" s="19" t="s">
        <v>83</v>
      </c>
    </row>
    <row r="114" spans="1:65" s="2" customFormat="1" ht="21.75" customHeight="1">
      <c r="A114" s="40"/>
      <c r="B114" s="41"/>
      <c r="C114" s="233" t="s">
        <v>328</v>
      </c>
      <c r="D114" s="233" t="s">
        <v>324</v>
      </c>
      <c r="E114" s="234" t="s">
        <v>3253</v>
      </c>
      <c r="F114" s="235" t="s">
        <v>3254</v>
      </c>
      <c r="G114" s="236" t="s">
        <v>2688</v>
      </c>
      <c r="H114" s="237">
        <v>7</v>
      </c>
      <c r="I114" s="238"/>
      <c r="J114" s="239">
        <f>ROUND(I114*H114,2)</f>
        <v>0</v>
      </c>
      <c r="K114" s="235" t="s">
        <v>532</v>
      </c>
      <c r="L114" s="46"/>
      <c r="M114" s="240" t="s">
        <v>19</v>
      </c>
      <c r="N114" s="241" t="s">
        <v>42</v>
      </c>
      <c r="O114" s="86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4" t="s">
        <v>418</v>
      </c>
      <c r="AT114" s="244" t="s">
        <v>324</v>
      </c>
      <c r="AU114" s="244" t="s">
        <v>83</v>
      </c>
      <c r="AY114" s="19" t="s">
        <v>322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19" t="s">
        <v>83</v>
      </c>
      <c r="BK114" s="245">
        <f>ROUND(I114*H114,2)</f>
        <v>0</v>
      </c>
      <c r="BL114" s="19" t="s">
        <v>418</v>
      </c>
      <c r="BM114" s="244" t="s">
        <v>3255</v>
      </c>
    </row>
    <row r="115" spans="1:47" s="2" customFormat="1" ht="12">
      <c r="A115" s="40"/>
      <c r="B115" s="41"/>
      <c r="C115" s="42"/>
      <c r="D115" s="246" t="s">
        <v>330</v>
      </c>
      <c r="E115" s="42"/>
      <c r="F115" s="247" t="s">
        <v>3254</v>
      </c>
      <c r="G115" s="42"/>
      <c r="H115" s="42"/>
      <c r="I115" s="150"/>
      <c r="J115" s="42"/>
      <c r="K115" s="42"/>
      <c r="L115" s="46"/>
      <c r="M115" s="248"/>
      <c r="N115" s="24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330</v>
      </c>
      <c r="AU115" s="19" t="s">
        <v>83</v>
      </c>
    </row>
    <row r="116" spans="1:47" s="2" customFormat="1" ht="12">
      <c r="A116" s="40"/>
      <c r="B116" s="41"/>
      <c r="C116" s="42"/>
      <c r="D116" s="246" t="s">
        <v>387</v>
      </c>
      <c r="E116" s="42"/>
      <c r="F116" s="282" t="s">
        <v>3256</v>
      </c>
      <c r="G116" s="42"/>
      <c r="H116" s="42"/>
      <c r="I116" s="150"/>
      <c r="J116" s="42"/>
      <c r="K116" s="42"/>
      <c r="L116" s="46"/>
      <c r="M116" s="248"/>
      <c r="N116" s="249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387</v>
      </c>
      <c r="AU116" s="19" t="s">
        <v>83</v>
      </c>
    </row>
    <row r="117" spans="1:65" s="2" customFormat="1" ht="21.75" customHeight="1">
      <c r="A117" s="40"/>
      <c r="B117" s="41"/>
      <c r="C117" s="233" t="s">
        <v>352</v>
      </c>
      <c r="D117" s="233" t="s">
        <v>324</v>
      </c>
      <c r="E117" s="234" t="s">
        <v>3257</v>
      </c>
      <c r="F117" s="235" t="s">
        <v>3258</v>
      </c>
      <c r="G117" s="236" t="s">
        <v>2688</v>
      </c>
      <c r="H117" s="237">
        <v>7</v>
      </c>
      <c r="I117" s="238"/>
      <c r="J117" s="239">
        <f>ROUND(I117*H117,2)</f>
        <v>0</v>
      </c>
      <c r="K117" s="235" t="s">
        <v>532</v>
      </c>
      <c r="L117" s="46"/>
      <c r="M117" s="240" t="s">
        <v>19</v>
      </c>
      <c r="N117" s="241" t="s">
        <v>42</v>
      </c>
      <c r="O117" s="86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4" t="s">
        <v>418</v>
      </c>
      <c r="AT117" s="244" t="s">
        <v>324</v>
      </c>
      <c r="AU117" s="244" t="s">
        <v>83</v>
      </c>
      <c r="AY117" s="19" t="s">
        <v>322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19" t="s">
        <v>83</v>
      </c>
      <c r="BK117" s="245">
        <f>ROUND(I117*H117,2)</f>
        <v>0</v>
      </c>
      <c r="BL117" s="19" t="s">
        <v>418</v>
      </c>
      <c r="BM117" s="244" t="s">
        <v>3259</v>
      </c>
    </row>
    <row r="118" spans="1:47" s="2" customFormat="1" ht="12">
      <c r="A118" s="40"/>
      <c r="B118" s="41"/>
      <c r="C118" s="42"/>
      <c r="D118" s="246" t="s">
        <v>330</v>
      </c>
      <c r="E118" s="42"/>
      <c r="F118" s="247" t="s">
        <v>3258</v>
      </c>
      <c r="G118" s="42"/>
      <c r="H118" s="42"/>
      <c r="I118" s="150"/>
      <c r="J118" s="42"/>
      <c r="K118" s="42"/>
      <c r="L118" s="46"/>
      <c r="M118" s="248"/>
      <c r="N118" s="24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330</v>
      </c>
      <c r="AU118" s="19" t="s">
        <v>83</v>
      </c>
    </row>
    <row r="119" spans="1:47" s="2" customFormat="1" ht="12">
      <c r="A119" s="40"/>
      <c r="B119" s="41"/>
      <c r="C119" s="42"/>
      <c r="D119" s="246" t="s">
        <v>387</v>
      </c>
      <c r="E119" s="42"/>
      <c r="F119" s="282" t="s">
        <v>3260</v>
      </c>
      <c r="G119" s="42"/>
      <c r="H119" s="42"/>
      <c r="I119" s="150"/>
      <c r="J119" s="42"/>
      <c r="K119" s="42"/>
      <c r="L119" s="46"/>
      <c r="M119" s="248"/>
      <c r="N119" s="24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387</v>
      </c>
      <c r="AU119" s="19" t="s">
        <v>83</v>
      </c>
    </row>
    <row r="120" spans="1:65" s="2" customFormat="1" ht="21.75" customHeight="1">
      <c r="A120" s="40"/>
      <c r="B120" s="41"/>
      <c r="C120" s="233" t="s">
        <v>275</v>
      </c>
      <c r="D120" s="233" t="s">
        <v>324</v>
      </c>
      <c r="E120" s="234" t="s">
        <v>3261</v>
      </c>
      <c r="F120" s="235" t="s">
        <v>3262</v>
      </c>
      <c r="G120" s="236" t="s">
        <v>2688</v>
      </c>
      <c r="H120" s="237">
        <v>2</v>
      </c>
      <c r="I120" s="238"/>
      <c r="J120" s="239">
        <f>ROUND(I120*H120,2)</f>
        <v>0</v>
      </c>
      <c r="K120" s="235" t="s">
        <v>532</v>
      </c>
      <c r="L120" s="46"/>
      <c r="M120" s="240" t="s">
        <v>19</v>
      </c>
      <c r="N120" s="241" t="s">
        <v>42</v>
      </c>
      <c r="O120" s="86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4" t="s">
        <v>418</v>
      </c>
      <c r="AT120" s="244" t="s">
        <v>324</v>
      </c>
      <c r="AU120" s="244" t="s">
        <v>83</v>
      </c>
      <c r="AY120" s="19" t="s">
        <v>322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19" t="s">
        <v>83</v>
      </c>
      <c r="BK120" s="245">
        <f>ROUND(I120*H120,2)</f>
        <v>0</v>
      </c>
      <c r="BL120" s="19" t="s">
        <v>418</v>
      </c>
      <c r="BM120" s="244" t="s">
        <v>3263</v>
      </c>
    </row>
    <row r="121" spans="1:47" s="2" customFormat="1" ht="12">
      <c r="A121" s="40"/>
      <c r="B121" s="41"/>
      <c r="C121" s="42"/>
      <c r="D121" s="246" t="s">
        <v>330</v>
      </c>
      <c r="E121" s="42"/>
      <c r="F121" s="247" t="s">
        <v>3262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330</v>
      </c>
      <c r="AU121" s="19" t="s">
        <v>83</v>
      </c>
    </row>
    <row r="122" spans="1:47" s="2" customFormat="1" ht="12">
      <c r="A122" s="40"/>
      <c r="B122" s="41"/>
      <c r="C122" s="42"/>
      <c r="D122" s="246" t="s">
        <v>387</v>
      </c>
      <c r="E122" s="42"/>
      <c r="F122" s="282" t="s">
        <v>3264</v>
      </c>
      <c r="G122" s="42"/>
      <c r="H122" s="42"/>
      <c r="I122" s="150"/>
      <c r="J122" s="42"/>
      <c r="K122" s="42"/>
      <c r="L122" s="46"/>
      <c r="M122" s="248"/>
      <c r="N122" s="249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387</v>
      </c>
      <c r="AU122" s="19" t="s">
        <v>83</v>
      </c>
    </row>
    <row r="123" spans="1:65" s="2" customFormat="1" ht="21.75" customHeight="1">
      <c r="A123" s="40"/>
      <c r="B123" s="41"/>
      <c r="C123" s="233" t="s">
        <v>182</v>
      </c>
      <c r="D123" s="233" t="s">
        <v>324</v>
      </c>
      <c r="E123" s="234" t="s">
        <v>3265</v>
      </c>
      <c r="F123" s="235" t="s">
        <v>3266</v>
      </c>
      <c r="G123" s="236" t="s">
        <v>2688</v>
      </c>
      <c r="H123" s="237">
        <v>1</v>
      </c>
      <c r="I123" s="238"/>
      <c r="J123" s="239">
        <f>ROUND(I123*H123,2)</f>
        <v>0</v>
      </c>
      <c r="K123" s="235" t="s">
        <v>532</v>
      </c>
      <c r="L123" s="46"/>
      <c r="M123" s="240" t="s">
        <v>19</v>
      </c>
      <c r="N123" s="241" t="s">
        <v>42</v>
      </c>
      <c r="O123" s="86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4" t="s">
        <v>418</v>
      </c>
      <c r="AT123" s="244" t="s">
        <v>324</v>
      </c>
      <c r="AU123" s="244" t="s">
        <v>83</v>
      </c>
      <c r="AY123" s="19" t="s">
        <v>322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9" t="s">
        <v>83</v>
      </c>
      <c r="BK123" s="245">
        <f>ROUND(I123*H123,2)</f>
        <v>0</v>
      </c>
      <c r="BL123" s="19" t="s">
        <v>418</v>
      </c>
      <c r="BM123" s="244" t="s">
        <v>3267</v>
      </c>
    </row>
    <row r="124" spans="1:47" s="2" customFormat="1" ht="12">
      <c r="A124" s="40"/>
      <c r="B124" s="41"/>
      <c r="C124" s="42"/>
      <c r="D124" s="246" t="s">
        <v>330</v>
      </c>
      <c r="E124" s="42"/>
      <c r="F124" s="247" t="s">
        <v>3268</v>
      </c>
      <c r="G124" s="42"/>
      <c r="H124" s="42"/>
      <c r="I124" s="150"/>
      <c r="J124" s="42"/>
      <c r="K124" s="42"/>
      <c r="L124" s="46"/>
      <c r="M124" s="248"/>
      <c r="N124" s="24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330</v>
      </c>
      <c r="AU124" s="19" t="s">
        <v>83</v>
      </c>
    </row>
    <row r="125" spans="1:47" s="2" customFormat="1" ht="12">
      <c r="A125" s="40"/>
      <c r="B125" s="41"/>
      <c r="C125" s="42"/>
      <c r="D125" s="246" t="s">
        <v>387</v>
      </c>
      <c r="E125" s="42"/>
      <c r="F125" s="282" t="s">
        <v>3269</v>
      </c>
      <c r="G125" s="42"/>
      <c r="H125" s="42"/>
      <c r="I125" s="150"/>
      <c r="J125" s="42"/>
      <c r="K125" s="42"/>
      <c r="L125" s="46"/>
      <c r="M125" s="248"/>
      <c r="N125" s="24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387</v>
      </c>
      <c r="AU125" s="19" t="s">
        <v>83</v>
      </c>
    </row>
    <row r="126" spans="1:65" s="2" customFormat="1" ht="21.75" customHeight="1">
      <c r="A126" s="40"/>
      <c r="B126" s="41"/>
      <c r="C126" s="233" t="s">
        <v>365</v>
      </c>
      <c r="D126" s="233" t="s">
        <v>324</v>
      </c>
      <c r="E126" s="234" t="s">
        <v>3270</v>
      </c>
      <c r="F126" s="235" t="s">
        <v>3271</v>
      </c>
      <c r="G126" s="236" t="s">
        <v>2688</v>
      </c>
      <c r="H126" s="237">
        <v>1</v>
      </c>
      <c r="I126" s="238"/>
      <c r="J126" s="239">
        <f>ROUND(I126*H126,2)</f>
        <v>0</v>
      </c>
      <c r="K126" s="235" t="s">
        <v>532</v>
      </c>
      <c r="L126" s="46"/>
      <c r="M126" s="240" t="s">
        <v>19</v>
      </c>
      <c r="N126" s="241" t="s">
        <v>42</v>
      </c>
      <c r="O126" s="86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4" t="s">
        <v>418</v>
      </c>
      <c r="AT126" s="244" t="s">
        <v>324</v>
      </c>
      <c r="AU126" s="244" t="s">
        <v>83</v>
      </c>
      <c r="AY126" s="19" t="s">
        <v>322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9" t="s">
        <v>83</v>
      </c>
      <c r="BK126" s="245">
        <f>ROUND(I126*H126,2)</f>
        <v>0</v>
      </c>
      <c r="BL126" s="19" t="s">
        <v>418</v>
      </c>
      <c r="BM126" s="244" t="s">
        <v>3272</v>
      </c>
    </row>
    <row r="127" spans="1:47" s="2" customFormat="1" ht="12">
      <c r="A127" s="40"/>
      <c r="B127" s="41"/>
      <c r="C127" s="42"/>
      <c r="D127" s="246" t="s">
        <v>330</v>
      </c>
      <c r="E127" s="42"/>
      <c r="F127" s="247" t="s">
        <v>3271</v>
      </c>
      <c r="G127" s="42"/>
      <c r="H127" s="42"/>
      <c r="I127" s="150"/>
      <c r="J127" s="42"/>
      <c r="K127" s="42"/>
      <c r="L127" s="46"/>
      <c r="M127" s="248"/>
      <c r="N127" s="24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330</v>
      </c>
      <c r="AU127" s="19" t="s">
        <v>83</v>
      </c>
    </row>
    <row r="128" spans="1:47" s="2" customFormat="1" ht="12">
      <c r="A128" s="40"/>
      <c r="B128" s="41"/>
      <c r="C128" s="42"/>
      <c r="D128" s="246" t="s">
        <v>387</v>
      </c>
      <c r="E128" s="42"/>
      <c r="F128" s="282" t="s">
        <v>3273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387</v>
      </c>
      <c r="AU128" s="19" t="s">
        <v>83</v>
      </c>
    </row>
    <row r="129" spans="1:65" s="2" customFormat="1" ht="21.75" customHeight="1">
      <c r="A129" s="40"/>
      <c r="B129" s="41"/>
      <c r="C129" s="233" t="s">
        <v>371</v>
      </c>
      <c r="D129" s="233" t="s">
        <v>324</v>
      </c>
      <c r="E129" s="234" t="s">
        <v>3274</v>
      </c>
      <c r="F129" s="235" t="s">
        <v>3275</v>
      </c>
      <c r="G129" s="236" t="s">
        <v>2688</v>
      </c>
      <c r="H129" s="237">
        <v>2</v>
      </c>
      <c r="I129" s="238"/>
      <c r="J129" s="239">
        <f>ROUND(I129*H129,2)</f>
        <v>0</v>
      </c>
      <c r="K129" s="235" t="s">
        <v>532</v>
      </c>
      <c r="L129" s="46"/>
      <c r="M129" s="240" t="s">
        <v>19</v>
      </c>
      <c r="N129" s="241" t="s">
        <v>42</v>
      </c>
      <c r="O129" s="86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4" t="s">
        <v>418</v>
      </c>
      <c r="AT129" s="244" t="s">
        <v>324</v>
      </c>
      <c r="AU129" s="244" t="s">
        <v>83</v>
      </c>
      <c r="AY129" s="19" t="s">
        <v>322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9" t="s">
        <v>83</v>
      </c>
      <c r="BK129" s="245">
        <f>ROUND(I129*H129,2)</f>
        <v>0</v>
      </c>
      <c r="BL129" s="19" t="s">
        <v>418</v>
      </c>
      <c r="BM129" s="244" t="s">
        <v>3276</v>
      </c>
    </row>
    <row r="130" spans="1:47" s="2" customFormat="1" ht="12">
      <c r="A130" s="40"/>
      <c r="B130" s="41"/>
      <c r="C130" s="42"/>
      <c r="D130" s="246" t="s">
        <v>330</v>
      </c>
      <c r="E130" s="42"/>
      <c r="F130" s="247" t="s">
        <v>3275</v>
      </c>
      <c r="G130" s="42"/>
      <c r="H130" s="42"/>
      <c r="I130" s="150"/>
      <c r="J130" s="42"/>
      <c r="K130" s="42"/>
      <c r="L130" s="46"/>
      <c r="M130" s="248"/>
      <c r="N130" s="24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330</v>
      </c>
      <c r="AU130" s="19" t="s">
        <v>83</v>
      </c>
    </row>
    <row r="131" spans="1:47" s="2" customFormat="1" ht="12">
      <c r="A131" s="40"/>
      <c r="B131" s="41"/>
      <c r="C131" s="42"/>
      <c r="D131" s="246" t="s">
        <v>387</v>
      </c>
      <c r="E131" s="42"/>
      <c r="F131" s="282" t="s">
        <v>3277</v>
      </c>
      <c r="G131" s="42"/>
      <c r="H131" s="42"/>
      <c r="I131" s="150"/>
      <c r="J131" s="42"/>
      <c r="K131" s="42"/>
      <c r="L131" s="46"/>
      <c r="M131" s="248"/>
      <c r="N131" s="249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387</v>
      </c>
      <c r="AU131" s="19" t="s">
        <v>83</v>
      </c>
    </row>
    <row r="132" spans="1:65" s="2" customFormat="1" ht="33" customHeight="1">
      <c r="A132" s="40"/>
      <c r="B132" s="41"/>
      <c r="C132" s="233" t="s">
        <v>377</v>
      </c>
      <c r="D132" s="233" t="s">
        <v>324</v>
      </c>
      <c r="E132" s="234" t="s">
        <v>3278</v>
      </c>
      <c r="F132" s="235" t="s">
        <v>3279</v>
      </c>
      <c r="G132" s="236" t="s">
        <v>2688</v>
      </c>
      <c r="H132" s="237">
        <v>1</v>
      </c>
      <c r="I132" s="238"/>
      <c r="J132" s="239">
        <f>ROUND(I132*H132,2)</f>
        <v>0</v>
      </c>
      <c r="K132" s="235" t="s">
        <v>532</v>
      </c>
      <c r="L132" s="46"/>
      <c r="M132" s="240" t="s">
        <v>19</v>
      </c>
      <c r="N132" s="241" t="s">
        <v>42</v>
      </c>
      <c r="O132" s="86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4" t="s">
        <v>418</v>
      </c>
      <c r="AT132" s="244" t="s">
        <v>324</v>
      </c>
      <c r="AU132" s="244" t="s">
        <v>83</v>
      </c>
      <c r="AY132" s="19" t="s">
        <v>322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9" t="s">
        <v>83</v>
      </c>
      <c r="BK132" s="245">
        <f>ROUND(I132*H132,2)</f>
        <v>0</v>
      </c>
      <c r="BL132" s="19" t="s">
        <v>418</v>
      </c>
      <c r="BM132" s="244" t="s">
        <v>3280</v>
      </c>
    </row>
    <row r="133" spans="1:47" s="2" customFormat="1" ht="12">
      <c r="A133" s="40"/>
      <c r="B133" s="41"/>
      <c r="C133" s="42"/>
      <c r="D133" s="246" t="s">
        <v>330</v>
      </c>
      <c r="E133" s="42"/>
      <c r="F133" s="247" t="s">
        <v>3279</v>
      </c>
      <c r="G133" s="42"/>
      <c r="H133" s="42"/>
      <c r="I133" s="150"/>
      <c r="J133" s="42"/>
      <c r="K133" s="42"/>
      <c r="L133" s="46"/>
      <c r="M133" s="248"/>
      <c r="N133" s="24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330</v>
      </c>
      <c r="AU133" s="19" t="s">
        <v>83</v>
      </c>
    </row>
    <row r="134" spans="1:47" s="2" customFormat="1" ht="12">
      <c r="A134" s="40"/>
      <c r="B134" s="41"/>
      <c r="C134" s="42"/>
      <c r="D134" s="246" t="s">
        <v>387</v>
      </c>
      <c r="E134" s="42"/>
      <c r="F134" s="282" t="s">
        <v>3281</v>
      </c>
      <c r="G134" s="42"/>
      <c r="H134" s="42"/>
      <c r="I134" s="150"/>
      <c r="J134" s="42"/>
      <c r="K134" s="42"/>
      <c r="L134" s="46"/>
      <c r="M134" s="248"/>
      <c r="N134" s="24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387</v>
      </c>
      <c r="AU134" s="19" t="s">
        <v>83</v>
      </c>
    </row>
    <row r="135" spans="1:65" s="2" customFormat="1" ht="16.5" customHeight="1">
      <c r="A135" s="40"/>
      <c r="B135" s="41"/>
      <c r="C135" s="233" t="s">
        <v>383</v>
      </c>
      <c r="D135" s="233" t="s">
        <v>324</v>
      </c>
      <c r="E135" s="234" t="s">
        <v>3282</v>
      </c>
      <c r="F135" s="235" t="s">
        <v>3283</v>
      </c>
      <c r="G135" s="236" t="s">
        <v>750</v>
      </c>
      <c r="H135" s="237">
        <v>2</v>
      </c>
      <c r="I135" s="238"/>
      <c r="J135" s="239">
        <f>ROUND(I135*H135,2)</f>
        <v>0</v>
      </c>
      <c r="K135" s="235" t="s">
        <v>532</v>
      </c>
      <c r="L135" s="46"/>
      <c r="M135" s="240" t="s">
        <v>19</v>
      </c>
      <c r="N135" s="241" t="s">
        <v>42</v>
      </c>
      <c r="O135" s="86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4" t="s">
        <v>418</v>
      </c>
      <c r="AT135" s="244" t="s">
        <v>324</v>
      </c>
      <c r="AU135" s="244" t="s">
        <v>83</v>
      </c>
      <c r="AY135" s="19" t="s">
        <v>322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9" t="s">
        <v>83</v>
      </c>
      <c r="BK135" s="245">
        <f>ROUND(I135*H135,2)</f>
        <v>0</v>
      </c>
      <c r="BL135" s="19" t="s">
        <v>418</v>
      </c>
      <c r="BM135" s="244" t="s">
        <v>3284</v>
      </c>
    </row>
    <row r="136" spans="1:47" s="2" customFormat="1" ht="12">
      <c r="A136" s="40"/>
      <c r="B136" s="41"/>
      <c r="C136" s="42"/>
      <c r="D136" s="246" t="s">
        <v>330</v>
      </c>
      <c r="E136" s="42"/>
      <c r="F136" s="247" t="s">
        <v>3283</v>
      </c>
      <c r="G136" s="42"/>
      <c r="H136" s="42"/>
      <c r="I136" s="150"/>
      <c r="J136" s="42"/>
      <c r="K136" s="42"/>
      <c r="L136" s="46"/>
      <c r="M136" s="248"/>
      <c r="N136" s="24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330</v>
      </c>
      <c r="AU136" s="19" t="s">
        <v>83</v>
      </c>
    </row>
    <row r="137" spans="1:47" s="2" customFormat="1" ht="12">
      <c r="A137" s="40"/>
      <c r="B137" s="41"/>
      <c r="C137" s="42"/>
      <c r="D137" s="246" t="s">
        <v>387</v>
      </c>
      <c r="E137" s="42"/>
      <c r="F137" s="282" t="s">
        <v>3285</v>
      </c>
      <c r="G137" s="42"/>
      <c r="H137" s="42"/>
      <c r="I137" s="150"/>
      <c r="J137" s="42"/>
      <c r="K137" s="42"/>
      <c r="L137" s="46"/>
      <c r="M137" s="248"/>
      <c r="N137" s="24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387</v>
      </c>
      <c r="AU137" s="19" t="s">
        <v>83</v>
      </c>
    </row>
    <row r="138" spans="1:65" s="2" customFormat="1" ht="16.5" customHeight="1">
      <c r="A138" s="40"/>
      <c r="B138" s="41"/>
      <c r="C138" s="233" t="s">
        <v>391</v>
      </c>
      <c r="D138" s="233" t="s">
        <v>324</v>
      </c>
      <c r="E138" s="234" t="s">
        <v>3286</v>
      </c>
      <c r="F138" s="235" t="s">
        <v>3287</v>
      </c>
      <c r="G138" s="236" t="s">
        <v>750</v>
      </c>
      <c r="H138" s="237">
        <v>1</v>
      </c>
      <c r="I138" s="238"/>
      <c r="J138" s="239">
        <f>ROUND(I138*H138,2)</f>
        <v>0</v>
      </c>
      <c r="K138" s="235" t="s">
        <v>532</v>
      </c>
      <c r="L138" s="46"/>
      <c r="M138" s="240" t="s">
        <v>19</v>
      </c>
      <c r="N138" s="241" t="s">
        <v>42</v>
      </c>
      <c r="O138" s="86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4" t="s">
        <v>418</v>
      </c>
      <c r="AT138" s="244" t="s">
        <v>324</v>
      </c>
      <c r="AU138" s="244" t="s">
        <v>83</v>
      </c>
      <c r="AY138" s="19" t="s">
        <v>322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9" t="s">
        <v>83</v>
      </c>
      <c r="BK138" s="245">
        <f>ROUND(I138*H138,2)</f>
        <v>0</v>
      </c>
      <c r="BL138" s="19" t="s">
        <v>418</v>
      </c>
      <c r="BM138" s="244" t="s">
        <v>3288</v>
      </c>
    </row>
    <row r="139" spans="1:47" s="2" customFormat="1" ht="12">
      <c r="A139" s="40"/>
      <c r="B139" s="41"/>
      <c r="C139" s="42"/>
      <c r="D139" s="246" t="s">
        <v>330</v>
      </c>
      <c r="E139" s="42"/>
      <c r="F139" s="247" t="s">
        <v>3287</v>
      </c>
      <c r="G139" s="42"/>
      <c r="H139" s="42"/>
      <c r="I139" s="150"/>
      <c r="J139" s="42"/>
      <c r="K139" s="42"/>
      <c r="L139" s="46"/>
      <c r="M139" s="248"/>
      <c r="N139" s="249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330</v>
      </c>
      <c r="AU139" s="19" t="s">
        <v>83</v>
      </c>
    </row>
    <row r="140" spans="1:47" s="2" customFormat="1" ht="12">
      <c r="A140" s="40"/>
      <c r="B140" s="41"/>
      <c r="C140" s="42"/>
      <c r="D140" s="246" t="s">
        <v>387</v>
      </c>
      <c r="E140" s="42"/>
      <c r="F140" s="282" t="s">
        <v>3289</v>
      </c>
      <c r="G140" s="42"/>
      <c r="H140" s="42"/>
      <c r="I140" s="150"/>
      <c r="J140" s="42"/>
      <c r="K140" s="42"/>
      <c r="L140" s="46"/>
      <c r="M140" s="248"/>
      <c r="N140" s="24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387</v>
      </c>
      <c r="AU140" s="19" t="s">
        <v>83</v>
      </c>
    </row>
    <row r="141" spans="1:65" s="2" customFormat="1" ht="16.5" customHeight="1">
      <c r="A141" s="40"/>
      <c r="B141" s="41"/>
      <c r="C141" s="233" t="s">
        <v>398</v>
      </c>
      <c r="D141" s="233" t="s">
        <v>324</v>
      </c>
      <c r="E141" s="234" t="s">
        <v>3290</v>
      </c>
      <c r="F141" s="235" t="s">
        <v>3291</v>
      </c>
      <c r="G141" s="236" t="s">
        <v>750</v>
      </c>
      <c r="H141" s="237">
        <v>1</v>
      </c>
      <c r="I141" s="238"/>
      <c r="J141" s="239">
        <f>ROUND(I141*H141,2)</f>
        <v>0</v>
      </c>
      <c r="K141" s="235" t="s">
        <v>532</v>
      </c>
      <c r="L141" s="46"/>
      <c r="M141" s="240" t="s">
        <v>19</v>
      </c>
      <c r="N141" s="241" t="s">
        <v>42</v>
      </c>
      <c r="O141" s="86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4" t="s">
        <v>418</v>
      </c>
      <c r="AT141" s="244" t="s">
        <v>324</v>
      </c>
      <c r="AU141" s="244" t="s">
        <v>83</v>
      </c>
      <c r="AY141" s="19" t="s">
        <v>322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9" t="s">
        <v>83</v>
      </c>
      <c r="BK141" s="245">
        <f>ROUND(I141*H141,2)</f>
        <v>0</v>
      </c>
      <c r="BL141" s="19" t="s">
        <v>418</v>
      </c>
      <c r="BM141" s="244" t="s">
        <v>3292</v>
      </c>
    </row>
    <row r="142" spans="1:47" s="2" customFormat="1" ht="12">
      <c r="A142" s="40"/>
      <c r="B142" s="41"/>
      <c r="C142" s="42"/>
      <c r="D142" s="246" t="s">
        <v>330</v>
      </c>
      <c r="E142" s="42"/>
      <c r="F142" s="247" t="s">
        <v>3291</v>
      </c>
      <c r="G142" s="42"/>
      <c r="H142" s="42"/>
      <c r="I142" s="150"/>
      <c r="J142" s="42"/>
      <c r="K142" s="42"/>
      <c r="L142" s="46"/>
      <c r="M142" s="248"/>
      <c r="N142" s="24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330</v>
      </c>
      <c r="AU142" s="19" t="s">
        <v>83</v>
      </c>
    </row>
    <row r="143" spans="1:47" s="2" customFormat="1" ht="12">
      <c r="A143" s="40"/>
      <c r="B143" s="41"/>
      <c r="C143" s="42"/>
      <c r="D143" s="246" t="s">
        <v>387</v>
      </c>
      <c r="E143" s="42"/>
      <c r="F143" s="282" t="s">
        <v>3293</v>
      </c>
      <c r="G143" s="42"/>
      <c r="H143" s="42"/>
      <c r="I143" s="150"/>
      <c r="J143" s="42"/>
      <c r="K143" s="42"/>
      <c r="L143" s="46"/>
      <c r="M143" s="248"/>
      <c r="N143" s="24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387</v>
      </c>
      <c r="AU143" s="19" t="s">
        <v>83</v>
      </c>
    </row>
    <row r="144" spans="1:65" s="2" customFormat="1" ht="21.75" customHeight="1">
      <c r="A144" s="40"/>
      <c r="B144" s="41"/>
      <c r="C144" s="233" t="s">
        <v>406</v>
      </c>
      <c r="D144" s="233" t="s">
        <v>324</v>
      </c>
      <c r="E144" s="234" t="s">
        <v>3294</v>
      </c>
      <c r="F144" s="235" t="s">
        <v>3295</v>
      </c>
      <c r="G144" s="236" t="s">
        <v>750</v>
      </c>
      <c r="H144" s="237">
        <v>1</v>
      </c>
      <c r="I144" s="238"/>
      <c r="J144" s="239">
        <f>ROUND(I144*H144,2)</f>
        <v>0</v>
      </c>
      <c r="K144" s="235" t="s">
        <v>532</v>
      </c>
      <c r="L144" s="46"/>
      <c r="M144" s="240" t="s">
        <v>19</v>
      </c>
      <c r="N144" s="241" t="s">
        <v>42</v>
      </c>
      <c r="O144" s="86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4" t="s">
        <v>418</v>
      </c>
      <c r="AT144" s="244" t="s">
        <v>324</v>
      </c>
      <c r="AU144" s="244" t="s">
        <v>83</v>
      </c>
      <c r="AY144" s="19" t="s">
        <v>322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9" t="s">
        <v>83</v>
      </c>
      <c r="BK144" s="245">
        <f>ROUND(I144*H144,2)</f>
        <v>0</v>
      </c>
      <c r="BL144" s="19" t="s">
        <v>418</v>
      </c>
      <c r="BM144" s="244" t="s">
        <v>3296</v>
      </c>
    </row>
    <row r="145" spans="1:47" s="2" customFormat="1" ht="12">
      <c r="A145" s="40"/>
      <c r="B145" s="41"/>
      <c r="C145" s="42"/>
      <c r="D145" s="246" t="s">
        <v>330</v>
      </c>
      <c r="E145" s="42"/>
      <c r="F145" s="247" t="s">
        <v>3295</v>
      </c>
      <c r="G145" s="42"/>
      <c r="H145" s="42"/>
      <c r="I145" s="150"/>
      <c r="J145" s="42"/>
      <c r="K145" s="42"/>
      <c r="L145" s="46"/>
      <c r="M145" s="248"/>
      <c r="N145" s="24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330</v>
      </c>
      <c r="AU145" s="19" t="s">
        <v>83</v>
      </c>
    </row>
    <row r="146" spans="1:47" s="2" customFormat="1" ht="12">
      <c r="A146" s="40"/>
      <c r="B146" s="41"/>
      <c r="C146" s="42"/>
      <c r="D146" s="246" t="s">
        <v>387</v>
      </c>
      <c r="E146" s="42"/>
      <c r="F146" s="282" t="s">
        <v>3297</v>
      </c>
      <c r="G146" s="42"/>
      <c r="H146" s="42"/>
      <c r="I146" s="150"/>
      <c r="J146" s="42"/>
      <c r="K146" s="42"/>
      <c r="L146" s="46"/>
      <c r="M146" s="248"/>
      <c r="N146" s="24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387</v>
      </c>
      <c r="AU146" s="19" t="s">
        <v>83</v>
      </c>
    </row>
    <row r="147" spans="1:65" s="2" customFormat="1" ht="21.75" customHeight="1">
      <c r="A147" s="40"/>
      <c r="B147" s="41"/>
      <c r="C147" s="233" t="s">
        <v>8</v>
      </c>
      <c r="D147" s="233" t="s">
        <v>324</v>
      </c>
      <c r="E147" s="234" t="s">
        <v>3298</v>
      </c>
      <c r="F147" s="235" t="s">
        <v>3299</v>
      </c>
      <c r="G147" s="236" t="s">
        <v>2688</v>
      </c>
      <c r="H147" s="237">
        <v>1</v>
      </c>
      <c r="I147" s="238"/>
      <c r="J147" s="239">
        <f>ROUND(I147*H147,2)</f>
        <v>0</v>
      </c>
      <c r="K147" s="235" t="s">
        <v>532</v>
      </c>
      <c r="L147" s="46"/>
      <c r="M147" s="240" t="s">
        <v>19</v>
      </c>
      <c r="N147" s="241" t="s">
        <v>42</v>
      </c>
      <c r="O147" s="86"/>
      <c r="P147" s="242">
        <f>O147*H147</f>
        <v>0</v>
      </c>
      <c r="Q147" s="242">
        <v>0</v>
      </c>
      <c r="R147" s="242">
        <f>Q147*H147</f>
        <v>0</v>
      </c>
      <c r="S147" s="242">
        <v>0</v>
      </c>
      <c r="T147" s="243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4" t="s">
        <v>418</v>
      </c>
      <c r="AT147" s="244" t="s">
        <v>324</v>
      </c>
      <c r="AU147" s="244" t="s">
        <v>83</v>
      </c>
      <c r="AY147" s="19" t="s">
        <v>322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19" t="s">
        <v>83</v>
      </c>
      <c r="BK147" s="245">
        <f>ROUND(I147*H147,2)</f>
        <v>0</v>
      </c>
      <c r="BL147" s="19" t="s">
        <v>418</v>
      </c>
      <c r="BM147" s="244" t="s">
        <v>3300</v>
      </c>
    </row>
    <row r="148" spans="1:47" s="2" customFormat="1" ht="12">
      <c r="A148" s="40"/>
      <c r="B148" s="41"/>
      <c r="C148" s="42"/>
      <c r="D148" s="246" t="s">
        <v>330</v>
      </c>
      <c r="E148" s="42"/>
      <c r="F148" s="247" t="s">
        <v>3301</v>
      </c>
      <c r="G148" s="42"/>
      <c r="H148" s="42"/>
      <c r="I148" s="150"/>
      <c r="J148" s="42"/>
      <c r="K148" s="42"/>
      <c r="L148" s="46"/>
      <c r="M148" s="248"/>
      <c r="N148" s="249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330</v>
      </c>
      <c r="AU148" s="19" t="s">
        <v>83</v>
      </c>
    </row>
    <row r="149" spans="1:47" s="2" customFormat="1" ht="12">
      <c r="A149" s="40"/>
      <c r="B149" s="41"/>
      <c r="C149" s="42"/>
      <c r="D149" s="246" t="s">
        <v>387</v>
      </c>
      <c r="E149" s="42"/>
      <c r="F149" s="282" t="s">
        <v>3302</v>
      </c>
      <c r="G149" s="42"/>
      <c r="H149" s="42"/>
      <c r="I149" s="150"/>
      <c r="J149" s="42"/>
      <c r="K149" s="42"/>
      <c r="L149" s="46"/>
      <c r="M149" s="248"/>
      <c r="N149" s="249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387</v>
      </c>
      <c r="AU149" s="19" t="s">
        <v>83</v>
      </c>
    </row>
    <row r="150" spans="1:65" s="2" customFormat="1" ht="16.5" customHeight="1">
      <c r="A150" s="40"/>
      <c r="B150" s="41"/>
      <c r="C150" s="233" t="s">
        <v>418</v>
      </c>
      <c r="D150" s="233" t="s">
        <v>324</v>
      </c>
      <c r="E150" s="234" t="s">
        <v>3303</v>
      </c>
      <c r="F150" s="235" t="s">
        <v>3304</v>
      </c>
      <c r="G150" s="236" t="s">
        <v>2688</v>
      </c>
      <c r="H150" s="237">
        <v>2</v>
      </c>
      <c r="I150" s="238"/>
      <c r="J150" s="239">
        <f>ROUND(I150*H150,2)</f>
        <v>0</v>
      </c>
      <c r="K150" s="235" t="s">
        <v>532</v>
      </c>
      <c r="L150" s="46"/>
      <c r="M150" s="240" t="s">
        <v>19</v>
      </c>
      <c r="N150" s="241" t="s">
        <v>42</v>
      </c>
      <c r="O150" s="86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4" t="s">
        <v>418</v>
      </c>
      <c r="AT150" s="244" t="s">
        <v>324</v>
      </c>
      <c r="AU150" s="244" t="s">
        <v>83</v>
      </c>
      <c r="AY150" s="19" t="s">
        <v>322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9" t="s">
        <v>83</v>
      </c>
      <c r="BK150" s="245">
        <f>ROUND(I150*H150,2)</f>
        <v>0</v>
      </c>
      <c r="BL150" s="19" t="s">
        <v>418</v>
      </c>
      <c r="BM150" s="244" t="s">
        <v>3305</v>
      </c>
    </row>
    <row r="151" spans="1:47" s="2" customFormat="1" ht="12">
      <c r="A151" s="40"/>
      <c r="B151" s="41"/>
      <c r="C151" s="42"/>
      <c r="D151" s="246" t="s">
        <v>330</v>
      </c>
      <c r="E151" s="42"/>
      <c r="F151" s="247" t="s">
        <v>3304</v>
      </c>
      <c r="G151" s="42"/>
      <c r="H151" s="42"/>
      <c r="I151" s="150"/>
      <c r="J151" s="42"/>
      <c r="K151" s="42"/>
      <c r="L151" s="46"/>
      <c r="M151" s="248"/>
      <c r="N151" s="24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330</v>
      </c>
      <c r="AU151" s="19" t="s">
        <v>83</v>
      </c>
    </row>
    <row r="152" spans="1:47" s="2" customFormat="1" ht="12">
      <c r="A152" s="40"/>
      <c r="B152" s="41"/>
      <c r="C152" s="42"/>
      <c r="D152" s="246" t="s">
        <v>387</v>
      </c>
      <c r="E152" s="42"/>
      <c r="F152" s="282" t="s">
        <v>3306</v>
      </c>
      <c r="G152" s="42"/>
      <c r="H152" s="42"/>
      <c r="I152" s="150"/>
      <c r="J152" s="42"/>
      <c r="K152" s="42"/>
      <c r="L152" s="46"/>
      <c r="M152" s="248"/>
      <c r="N152" s="249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387</v>
      </c>
      <c r="AU152" s="19" t="s">
        <v>83</v>
      </c>
    </row>
    <row r="153" spans="1:65" s="2" customFormat="1" ht="16.5" customHeight="1">
      <c r="A153" s="40"/>
      <c r="B153" s="41"/>
      <c r="C153" s="233" t="s">
        <v>425</v>
      </c>
      <c r="D153" s="233" t="s">
        <v>324</v>
      </c>
      <c r="E153" s="234" t="s">
        <v>3307</v>
      </c>
      <c r="F153" s="235" t="s">
        <v>3308</v>
      </c>
      <c r="G153" s="236" t="s">
        <v>2688</v>
      </c>
      <c r="H153" s="237">
        <v>1</v>
      </c>
      <c r="I153" s="238"/>
      <c r="J153" s="239">
        <f>ROUND(I153*H153,2)</f>
        <v>0</v>
      </c>
      <c r="K153" s="235" t="s">
        <v>532</v>
      </c>
      <c r="L153" s="46"/>
      <c r="M153" s="240" t="s">
        <v>19</v>
      </c>
      <c r="N153" s="241" t="s">
        <v>42</v>
      </c>
      <c r="O153" s="86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4" t="s">
        <v>418</v>
      </c>
      <c r="AT153" s="244" t="s">
        <v>324</v>
      </c>
      <c r="AU153" s="244" t="s">
        <v>83</v>
      </c>
      <c r="AY153" s="19" t="s">
        <v>322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9" t="s">
        <v>83</v>
      </c>
      <c r="BK153" s="245">
        <f>ROUND(I153*H153,2)</f>
        <v>0</v>
      </c>
      <c r="BL153" s="19" t="s">
        <v>418</v>
      </c>
      <c r="BM153" s="244" t="s">
        <v>3309</v>
      </c>
    </row>
    <row r="154" spans="1:47" s="2" customFormat="1" ht="12">
      <c r="A154" s="40"/>
      <c r="B154" s="41"/>
      <c r="C154" s="42"/>
      <c r="D154" s="246" t="s">
        <v>330</v>
      </c>
      <c r="E154" s="42"/>
      <c r="F154" s="247" t="s">
        <v>3308</v>
      </c>
      <c r="G154" s="42"/>
      <c r="H154" s="42"/>
      <c r="I154" s="150"/>
      <c r="J154" s="42"/>
      <c r="K154" s="42"/>
      <c r="L154" s="46"/>
      <c r="M154" s="248"/>
      <c r="N154" s="24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330</v>
      </c>
      <c r="AU154" s="19" t="s">
        <v>83</v>
      </c>
    </row>
    <row r="155" spans="1:47" s="2" customFormat="1" ht="12">
      <c r="A155" s="40"/>
      <c r="B155" s="41"/>
      <c r="C155" s="42"/>
      <c r="D155" s="246" t="s">
        <v>387</v>
      </c>
      <c r="E155" s="42"/>
      <c r="F155" s="282" t="s">
        <v>3310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387</v>
      </c>
      <c r="AU155" s="19" t="s">
        <v>83</v>
      </c>
    </row>
    <row r="156" spans="1:65" s="2" customFormat="1" ht="55.5" customHeight="1">
      <c r="A156" s="40"/>
      <c r="B156" s="41"/>
      <c r="C156" s="233" t="s">
        <v>447</v>
      </c>
      <c r="D156" s="233" t="s">
        <v>324</v>
      </c>
      <c r="E156" s="234" t="s">
        <v>3311</v>
      </c>
      <c r="F156" s="235" t="s">
        <v>3312</v>
      </c>
      <c r="G156" s="236" t="s">
        <v>750</v>
      </c>
      <c r="H156" s="237">
        <v>1</v>
      </c>
      <c r="I156" s="238"/>
      <c r="J156" s="239">
        <f>ROUND(I156*H156,2)</f>
        <v>0</v>
      </c>
      <c r="K156" s="235" t="s">
        <v>532</v>
      </c>
      <c r="L156" s="46"/>
      <c r="M156" s="240" t="s">
        <v>19</v>
      </c>
      <c r="N156" s="241" t="s">
        <v>42</v>
      </c>
      <c r="O156" s="86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4" t="s">
        <v>418</v>
      </c>
      <c r="AT156" s="244" t="s">
        <v>324</v>
      </c>
      <c r="AU156" s="244" t="s">
        <v>83</v>
      </c>
      <c r="AY156" s="19" t="s">
        <v>322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9" t="s">
        <v>83</v>
      </c>
      <c r="BK156" s="245">
        <f>ROUND(I156*H156,2)</f>
        <v>0</v>
      </c>
      <c r="BL156" s="19" t="s">
        <v>418</v>
      </c>
      <c r="BM156" s="244" t="s">
        <v>3313</v>
      </c>
    </row>
    <row r="157" spans="1:47" s="2" customFormat="1" ht="12">
      <c r="A157" s="40"/>
      <c r="B157" s="41"/>
      <c r="C157" s="42"/>
      <c r="D157" s="246" t="s">
        <v>330</v>
      </c>
      <c r="E157" s="42"/>
      <c r="F157" s="247" t="s">
        <v>3314</v>
      </c>
      <c r="G157" s="42"/>
      <c r="H157" s="42"/>
      <c r="I157" s="150"/>
      <c r="J157" s="42"/>
      <c r="K157" s="42"/>
      <c r="L157" s="46"/>
      <c r="M157" s="248"/>
      <c r="N157" s="24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330</v>
      </c>
      <c r="AU157" s="19" t="s">
        <v>83</v>
      </c>
    </row>
    <row r="158" spans="1:47" s="2" customFormat="1" ht="12">
      <c r="A158" s="40"/>
      <c r="B158" s="41"/>
      <c r="C158" s="42"/>
      <c r="D158" s="246" t="s">
        <v>387</v>
      </c>
      <c r="E158" s="42"/>
      <c r="F158" s="282" t="s">
        <v>3315</v>
      </c>
      <c r="G158" s="42"/>
      <c r="H158" s="42"/>
      <c r="I158" s="150"/>
      <c r="J158" s="42"/>
      <c r="K158" s="42"/>
      <c r="L158" s="46"/>
      <c r="M158" s="248"/>
      <c r="N158" s="24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387</v>
      </c>
      <c r="AU158" s="19" t="s">
        <v>83</v>
      </c>
    </row>
    <row r="159" spans="1:65" s="2" customFormat="1" ht="33" customHeight="1">
      <c r="A159" s="40"/>
      <c r="B159" s="41"/>
      <c r="C159" s="233" t="s">
        <v>455</v>
      </c>
      <c r="D159" s="233" t="s">
        <v>324</v>
      </c>
      <c r="E159" s="234" t="s">
        <v>3316</v>
      </c>
      <c r="F159" s="235" t="s">
        <v>3317</v>
      </c>
      <c r="G159" s="236" t="s">
        <v>750</v>
      </c>
      <c r="H159" s="237">
        <v>1</v>
      </c>
      <c r="I159" s="238"/>
      <c r="J159" s="239">
        <f>ROUND(I159*H159,2)</f>
        <v>0</v>
      </c>
      <c r="K159" s="235" t="s">
        <v>532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418</v>
      </c>
      <c r="AT159" s="244" t="s">
        <v>324</v>
      </c>
      <c r="AU159" s="244" t="s">
        <v>83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418</v>
      </c>
      <c r="BM159" s="244" t="s">
        <v>3318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3319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83</v>
      </c>
    </row>
    <row r="161" spans="1:47" s="2" customFormat="1" ht="12">
      <c r="A161" s="40"/>
      <c r="B161" s="41"/>
      <c r="C161" s="42"/>
      <c r="D161" s="246" t="s">
        <v>387</v>
      </c>
      <c r="E161" s="42"/>
      <c r="F161" s="282" t="s">
        <v>3320</v>
      </c>
      <c r="G161" s="42"/>
      <c r="H161" s="42"/>
      <c r="I161" s="150"/>
      <c r="J161" s="42"/>
      <c r="K161" s="42"/>
      <c r="L161" s="46"/>
      <c r="M161" s="248"/>
      <c r="N161" s="249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387</v>
      </c>
      <c r="AU161" s="19" t="s">
        <v>83</v>
      </c>
    </row>
    <row r="162" spans="1:65" s="2" customFormat="1" ht="16.5" customHeight="1">
      <c r="A162" s="40"/>
      <c r="B162" s="41"/>
      <c r="C162" s="233" t="s">
        <v>464</v>
      </c>
      <c r="D162" s="233" t="s">
        <v>324</v>
      </c>
      <c r="E162" s="234" t="s">
        <v>3321</v>
      </c>
      <c r="F162" s="235" t="s">
        <v>3322</v>
      </c>
      <c r="G162" s="236" t="s">
        <v>750</v>
      </c>
      <c r="H162" s="237">
        <v>1</v>
      </c>
      <c r="I162" s="238"/>
      <c r="J162" s="239">
        <f>ROUND(I162*H162,2)</f>
        <v>0</v>
      </c>
      <c r="K162" s="235" t="s">
        <v>532</v>
      </c>
      <c r="L162" s="46"/>
      <c r="M162" s="240" t="s">
        <v>19</v>
      </c>
      <c r="N162" s="241" t="s">
        <v>42</v>
      </c>
      <c r="O162" s="86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4" t="s">
        <v>418</v>
      </c>
      <c r="AT162" s="244" t="s">
        <v>324</v>
      </c>
      <c r="AU162" s="244" t="s">
        <v>83</v>
      </c>
      <c r="AY162" s="19" t="s">
        <v>322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9" t="s">
        <v>83</v>
      </c>
      <c r="BK162" s="245">
        <f>ROUND(I162*H162,2)</f>
        <v>0</v>
      </c>
      <c r="BL162" s="19" t="s">
        <v>418</v>
      </c>
      <c r="BM162" s="244" t="s">
        <v>3323</v>
      </c>
    </row>
    <row r="163" spans="1:47" s="2" customFormat="1" ht="12">
      <c r="A163" s="40"/>
      <c r="B163" s="41"/>
      <c r="C163" s="42"/>
      <c r="D163" s="246" t="s">
        <v>330</v>
      </c>
      <c r="E163" s="42"/>
      <c r="F163" s="247" t="s">
        <v>3322</v>
      </c>
      <c r="G163" s="42"/>
      <c r="H163" s="42"/>
      <c r="I163" s="150"/>
      <c r="J163" s="42"/>
      <c r="K163" s="42"/>
      <c r="L163" s="46"/>
      <c r="M163" s="248"/>
      <c r="N163" s="24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330</v>
      </c>
      <c r="AU163" s="19" t="s">
        <v>83</v>
      </c>
    </row>
    <row r="164" spans="1:47" s="2" customFormat="1" ht="12">
      <c r="A164" s="40"/>
      <c r="B164" s="41"/>
      <c r="C164" s="42"/>
      <c r="D164" s="246" t="s">
        <v>387</v>
      </c>
      <c r="E164" s="42"/>
      <c r="F164" s="282" t="s">
        <v>3324</v>
      </c>
      <c r="G164" s="42"/>
      <c r="H164" s="42"/>
      <c r="I164" s="150"/>
      <c r="J164" s="42"/>
      <c r="K164" s="42"/>
      <c r="L164" s="46"/>
      <c r="M164" s="248"/>
      <c r="N164" s="24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387</v>
      </c>
      <c r="AU164" s="19" t="s">
        <v>83</v>
      </c>
    </row>
    <row r="165" spans="1:65" s="2" customFormat="1" ht="16.5" customHeight="1">
      <c r="A165" s="40"/>
      <c r="B165" s="41"/>
      <c r="C165" s="233" t="s">
        <v>7</v>
      </c>
      <c r="D165" s="233" t="s">
        <v>324</v>
      </c>
      <c r="E165" s="234" t="s">
        <v>3325</v>
      </c>
      <c r="F165" s="235" t="s">
        <v>3326</v>
      </c>
      <c r="G165" s="236" t="s">
        <v>2697</v>
      </c>
      <c r="H165" s="304"/>
      <c r="I165" s="238"/>
      <c r="J165" s="239">
        <f>ROUND(I165*H165,2)</f>
        <v>0</v>
      </c>
      <c r="K165" s="235" t="s">
        <v>327</v>
      </c>
      <c r="L165" s="46"/>
      <c r="M165" s="240" t="s">
        <v>19</v>
      </c>
      <c r="N165" s="241" t="s">
        <v>42</v>
      </c>
      <c r="O165" s="86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4" t="s">
        <v>418</v>
      </c>
      <c r="AT165" s="244" t="s">
        <v>324</v>
      </c>
      <c r="AU165" s="244" t="s">
        <v>83</v>
      </c>
      <c r="AY165" s="19" t="s">
        <v>322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9" t="s">
        <v>83</v>
      </c>
      <c r="BK165" s="245">
        <f>ROUND(I165*H165,2)</f>
        <v>0</v>
      </c>
      <c r="BL165" s="19" t="s">
        <v>418</v>
      </c>
      <c r="BM165" s="244" t="s">
        <v>3327</v>
      </c>
    </row>
    <row r="166" spans="1:47" s="2" customFormat="1" ht="12">
      <c r="A166" s="40"/>
      <c r="B166" s="41"/>
      <c r="C166" s="42"/>
      <c r="D166" s="246" t="s">
        <v>330</v>
      </c>
      <c r="E166" s="42"/>
      <c r="F166" s="247" t="s">
        <v>3328</v>
      </c>
      <c r="G166" s="42"/>
      <c r="H166" s="42"/>
      <c r="I166" s="150"/>
      <c r="J166" s="42"/>
      <c r="K166" s="42"/>
      <c r="L166" s="46"/>
      <c r="M166" s="248"/>
      <c r="N166" s="24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330</v>
      </c>
      <c r="AU166" s="19" t="s">
        <v>83</v>
      </c>
    </row>
    <row r="167" spans="1:63" s="12" customFormat="1" ht="22.8" customHeight="1">
      <c r="A167" s="12"/>
      <c r="B167" s="217"/>
      <c r="C167" s="218"/>
      <c r="D167" s="219" t="s">
        <v>69</v>
      </c>
      <c r="E167" s="231" t="s">
        <v>3329</v>
      </c>
      <c r="F167" s="231" t="s">
        <v>3330</v>
      </c>
      <c r="G167" s="218"/>
      <c r="H167" s="218"/>
      <c r="I167" s="221"/>
      <c r="J167" s="232">
        <f>BK167</f>
        <v>0</v>
      </c>
      <c r="K167" s="218"/>
      <c r="L167" s="223"/>
      <c r="M167" s="224"/>
      <c r="N167" s="225"/>
      <c r="O167" s="225"/>
      <c r="P167" s="226">
        <f>SUM(P168:P179)</f>
        <v>0</v>
      </c>
      <c r="Q167" s="225"/>
      <c r="R167" s="226">
        <f>SUM(R168:R179)</f>
        <v>0</v>
      </c>
      <c r="S167" s="225"/>
      <c r="T167" s="227">
        <f>SUM(T168:T179)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8" t="s">
        <v>83</v>
      </c>
      <c r="AT167" s="229" t="s">
        <v>69</v>
      </c>
      <c r="AU167" s="229" t="s">
        <v>77</v>
      </c>
      <c r="AY167" s="228" t="s">
        <v>322</v>
      </c>
      <c r="BK167" s="230">
        <f>SUM(BK168:BK179)</f>
        <v>0</v>
      </c>
    </row>
    <row r="168" spans="1:65" s="2" customFormat="1" ht="44.25" customHeight="1">
      <c r="A168" s="40"/>
      <c r="B168" s="41"/>
      <c r="C168" s="233" t="s">
        <v>475</v>
      </c>
      <c r="D168" s="233" t="s">
        <v>324</v>
      </c>
      <c r="E168" s="234" t="s">
        <v>3331</v>
      </c>
      <c r="F168" s="235" t="s">
        <v>3332</v>
      </c>
      <c r="G168" s="236" t="s">
        <v>2688</v>
      </c>
      <c r="H168" s="237">
        <v>1</v>
      </c>
      <c r="I168" s="238"/>
      <c r="J168" s="239">
        <f>ROUND(I168*H168,2)</f>
        <v>0</v>
      </c>
      <c r="K168" s="235" t="s">
        <v>532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418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418</v>
      </c>
      <c r="BM168" s="244" t="s">
        <v>3333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3332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47" s="2" customFormat="1" ht="12">
      <c r="A170" s="40"/>
      <c r="B170" s="41"/>
      <c r="C170" s="42"/>
      <c r="D170" s="246" t="s">
        <v>387</v>
      </c>
      <c r="E170" s="42"/>
      <c r="F170" s="282" t="s">
        <v>3334</v>
      </c>
      <c r="G170" s="42"/>
      <c r="H170" s="42"/>
      <c r="I170" s="150"/>
      <c r="J170" s="42"/>
      <c r="K170" s="42"/>
      <c r="L170" s="46"/>
      <c r="M170" s="248"/>
      <c r="N170" s="24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387</v>
      </c>
      <c r="AU170" s="19" t="s">
        <v>83</v>
      </c>
    </row>
    <row r="171" spans="1:65" s="2" customFormat="1" ht="44.25" customHeight="1">
      <c r="A171" s="40"/>
      <c r="B171" s="41"/>
      <c r="C171" s="233" t="s">
        <v>483</v>
      </c>
      <c r="D171" s="233" t="s">
        <v>324</v>
      </c>
      <c r="E171" s="234" t="s">
        <v>3335</v>
      </c>
      <c r="F171" s="235" t="s">
        <v>3336</v>
      </c>
      <c r="G171" s="236" t="s">
        <v>2688</v>
      </c>
      <c r="H171" s="237">
        <v>1</v>
      </c>
      <c r="I171" s="238"/>
      <c r="J171" s="239">
        <f>ROUND(I171*H171,2)</f>
        <v>0</v>
      </c>
      <c r="K171" s="235" t="s">
        <v>532</v>
      </c>
      <c r="L171" s="46"/>
      <c r="M171" s="240" t="s">
        <v>19</v>
      </c>
      <c r="N171" s="241" t="s">
        <v>42</v>
      </c>
      <c r="O171" s="86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4" t="s">
        <v>418</v>
      </c>
      <c r="AT171" s="244" t="s">
        <v>324</v>
      </c>
      <c r="AU171" s="244" t="s">
        <v>83</v>
      </c>
      <c r="AY171" s="19" t="s">
        <v>322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9" t="s">
        <v>83</v>
      </c>
      <c r="BK171" s="245">
        <f>ROUND(I171*H171,2)</f>
        <v>0</v>
      </c>
      <c r="BL171" s="19" t="s">
        <v>418</v>
      </c>
      <c r="BM171" s="244" t="s">
        <v>3337</v>
      </c>
    </row>
    <row r="172" spans="1:47" s="2" customFormat="1" ht="12">
      <c r="A172" s="40"/>
      <c r="B172" s="41"/>
      <c r="C172" s="42"/>
      <c r="D172" s="246" t="s">
        <v>330</v>
      </c>
      <c r="E172" s="42"/>
      <c r="F172" s="247" t="s">
        <v>3338</v>
      </c>
      <c r="G172" s="42"/>
      <c r="H172" s="42"/>
      <c r="I172" s="150"/>
      <c r="J172" s="42"/>
      <c r="K172" s="42"/>
      <c r="L172" s="46"/>
      <c r="M172" s="248"/>
      <c r="N172" s="249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330</v>
      </c>
      <c r="AU172" s="19" t="s">
        <v>83</v>
      </c>
    </row>
    <row r="173" spans="1:47" s="2" customFormat="1" ht="12">
      <c r="A173" s="40"/>
      <c r="B173" s="41"/>
      <c r="C173" s="42"/>
      <c r="D173" s="246" t="s">
        <v>387</v>
      </c>
      <c r="E173" s="42"/>
      <c r="F173" s="282" t="s">
        <v>3339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387</v>
      </c>
      <c r="AU173" s="19" t="s">
        <v>83</v>
      </c>
    </row>
    <row r="174" spans="1:65" s="2" customFormat="1" ht="16.5" customHeight="1">
      <c r="A174" s="40"/>
      <c r="B174" s="41"/>
      <c r="C174" s="233" t="s">
        <v>489</v>
      </c>
      <c r="D174" s="233" t="s">
        <v>324</v>
      </c>
      <c r="E174" s="234" t="s">
        <v>3340</v>
      </c>
      <c r="F174" s="235" t="s">
        <v>3341</v>
      </c>
      <c r="G174" s="236" t="s">
        <v>2688</v>
      </c>
      <c r="H174" s="237">
        <v>6</v>
      </c>
      <c r="I174" s="238"/>
      <c r="J174" s="239">
        <f>ROUND(I174*H174,2)</f>
        <v>0</v>
      </c>
      <c r="K174" s="235" t="s">
        <v>532</v>
      </c>
      <c r="L174" s="46"/>
      <c r="M174" s="240" t="s">
        <v>19</v>
      </c>
      <c r="N174" s="241" t="s">
        <v>42</v>
      </c>
      <c r="O174" s="86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4" t="s">
        <v>418</v>
      </c>
      <c r="AT174" s="244" t="s">
        <v>324</v>
      </c>
      <c r="AU174" s="244" t="s">
        <v>83</v>
      </c>
      <c r="AY174" s="19" t="s">
        <v>322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9" t="s">
        <v>83</v>
      </c>
      <c r="BK174" s="245">
        <f>ROUND(I174*H174,2)</f>
        <v>0</v>
      </c>
      <c r="BL174" s="19" t="s">
        <v>418</v>
      </c>
      <c r="BM174" s="244" t="s">
        <v>3342</v>
      </c>
    </row>
    <row r="175" spans="1:47" s="2" customFormat="1" ht="12">
      <c r="A175" s="40"/>
      <c r="B175" s="41"/>
      <c r="C175" s="42"/>
      <c r="D175" s="246" t="s">
        <v>330</v>
      </c>
      <c r="E175" s="42"/>
      <c r="F175" s="247" t="s">
        <v>3343</v>
      </c>
      <c r="G175" s="42"/>
      <c r="H175" s="42"/>
      <c r="I175" s="150"/>
      <c r="J175" s="42"/>
      <c r="K175" s="42"/>
      <c r="L175" s="46"/>
      <c r="M175" s="248"/>
      <c r="N175" s="24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330</v>
      </c>
      <c r="AU175" s="19" t="s">
        <v>83</v>
      </c>
    </row>
    <row r="176" spans="1:65" s="2" customFormat="1" ht="16.5" customHeight="1">
      <c r="A176" s="40"/>
      <c r="B176" s="41"/>
      <c r="C176" s="233" t="s">
        <v>503</v>
      </c>
      <c r="D176" s="233" t="s">
        <v>324</v>
      </c>
      <c r="E176" s="234" t="s">
        <v>3344</v>
      </c>
      <c r="F176" s="235" t="s">
        <v>3345</v>
      </c>
      <c r="G176" s="236" t="s">
        <v>2688</v>
      </c>
      <c r="H176" s="237">
        <v>6</v>
      </c>
      <c r="I176" s="238"/>
      <c r="J176" s="239">
        <f>ROUND(I176*H176,2)</f>
        <v>0</v>
      </c>
      <c r="K176" s="235" t="s">
        <v>532</v>
      </c>
      <c r="L176" s="46"/>
      <c r="M176" s="240" t="s">
        <v>19</v>
      </c>
      <c r="N176" s="241" t="s">
        <v>42</v>
      </c>
      <c r="O176" s="86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4" t="s">
        <v>418</v>
      </c>
      <c r="AT176" s="244" t="s">
        <v>324</v>
      </c>
      <c r="AU176" s="244" t="s">
        <v>83</v>
      </c>
      <c r="AY176" s="19" t="s">
        <v>322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9" t="s">
        <v>83</v>
      </c>
      <c r="BK176" s="245">
        <f>ROUND(I176*H176,2)</f>
        <v>0</v>
      </c>
      <c r="BL176" s="19" t="s">
        <v>418</v>
      </c>
      <c r="BM176" s="244" t="s">
        <v>3346</v>
      </c>
    </row>
    <row r="177" spans="1:47" s="2" customFormat="1" ht="12">
      <c r="A177" s="40"/>
      <c r="B177" s="41"/>
      <c r="C177" s="42"/>
      <c r="D177" s="246" t="s">
        <v>330</v>
      </c>
      <c r="E177" s="42"/>
      <c r="F177" s="247" t="s">
        <v>3345</v>
      </c>
      <c r="G177" s="42"/>
      <c r="H177" s="42"/>
      <c r="I177" s="150"/>
      <c r="J177" s="42"/>
      <c r="K177" s="42"/>
      <c r="L177" s="46"/>
      <c r="M177" s="248"/>
      <c r="N177" s="24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330</v>
      </c>
      <c r="AU177" s="19" t="s">
        <v>83</v>
      </c>
    </row>
    <row r="178" spans="1:65" s="2" customFormat="1" ht="21.75" customHeight="1">
      <c r="A178" s="40"/>
      <c r="B178" s="41"/>
      <c r="C178" s="233" t="s">
        <v>518</v>
      </c>
      <c r="D178" s="233" t="s">
        <v>324</v>
      </c>
      <c r="E178" s="234" t="s">
        <v>3347</v>
      </c>
      <c r="F178" s="235" t="s">
        <v>3348</v>
      </c>
      <c r="G178" s="236" t="s">
        <v>2697</v>
      </c>
      <c r="H178" s="304"/>
      <c r="I178" s="238"/>
      <c r="J178" s="239">
        <f>ROUND(I178*H178,2)</f>
        <v>0</v>
      </c>
      <c r="K178" s="235" t="s">
        <v>327</v>
      </c>
      <c r="L178" s="46"/>
      <c r="M178" s="240" t="s">
        <v>19</v>
      </c>
      <c r="N178" s="241" t="s">
        <v>42</v>
      </c>
      <c r="O178" s="86"/>
      <c r="P178" s="242">
        <f>O178*H178</f>
        <v>0</v>
      </c>
      <c r="Q178" s="242">
        <v>0</v>
      </c>
      <c r="R178" s="242">
        <f>Q178*H178</f>
        <v>0</v>
      </c>
      <c r="S178" s="242">
        <v>0</v>
      </c>
      <c r="T178" s="243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4" t="s">
        <v>418</v>
      </c>
      <c r="AT178" s="244" t="s">
        <v>324</v>
      </c>
      <c r="AU178" s="244" t="s">
        <v>83</v>
      </c>
      <c r="AY178" s="19" t="s">
        <v>322</v>
      </c>
      <c r="BE178" s="245">
        <f>IF(N178="základní",J178,0)</f>
        <v>0</v>
      </c>
      <c r="BF178" s="245">
        <f>IF(N178="snížená",J178,0)</f>
        <v>0</v>
      </c>
      <c r="BG178" s="245">
        <f>IF(N178="zákl. přenesená",J178,0)</f>
        <v>0</v>
      </c>
      <c r="BH178" s="245">
        <f>IF(N178="sníž. přenesená",J178,0)</f>
        <v>0</v>
      </c>
      <c r="BI178" s="245">
        <f>IF(N178="nulová",J178,0)</f>
        <v>0</v>
      </c>
      <c r="BJ178" s="19" t="s">
        <v>83</v>
      </c>
      <c r="BK178" s="245">
        <f>ROUND(I178*H178,2)</f>
        <v>0</v>
      </c>
      <c r="BL178" s="19" t="s">
        <v>418</v>
      </c>
      <c r="BM178" s="244" t="s">
        <v>3349</v>
      </c>
    </row>
    <row r="179" spans="1:47" s="2" customFormat="1" ht="12">
      <c r="A179" s="40"/>
      <c r="B179" s="41"/>
      <c r="C179" s="42"/>
      <c r="D179" s="246" t="s">
        <v>330</v>
      </c>
      <c r="E179" s="42"/>
      <c r="F179" s="247" t="s">
        <v>3350</v>
      </c>
      <c r="G179" s="42"/>
      <c r="H179" s="42"/>
      <c r="I179" s="150"/>
      <c r="J179" s="42"/>
      <c r="K179" s="42"/>
      <c r="L179" s="46"/>
      <c r="M179" s="248"/>
      <c r="N179" s="24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330</v>
      </c>
      <c r="AU179" s="19" t="s">
        <v>83</v>
      </c>
    </row>
    <row r="180" spans="1:63" s="12" customFormat="1" ht="22.8" customHeight="1">
      <c r="A180" s="12"/>
      <c r="B180" s="217"/>
      <c r="C180" s="218"/>
      <c r="D180" s="219" t="s">
        <v>69</v>
      </c>
      <c r="E180" s="231" t="s">
        <v>3351</v>
      </c>
      <c r="F180" s="231" t="s">
        <v>3352</v>
      </c>
      <c r="G180" s="218"/>
      <c r="H180" s="218"/>
      <c r="I180" s="221"/>
      <c r="J180" s="232">
        <f>BK180</f>
        <v>0</v>
      </c>
      <c r="K180" s="218"/>
      <c r="L180" s="223"/>
      <c r="M180" s="224"/>
      <c r="N180" s="225"/>
      <c r="O180" s="225"/>
      <c r="P180" s="226">
        <f>SUM(P181:P218)</f>
        <v>0</v>
      </c>
      <c r="Q180" s="225"/>
      <c r="R180" s="226">
        <f>SUM(R181:R218)</f>
        <v>0</v>
      </c>
      <c r="S180" s="225"/>
      <c r="T180" s="227">
        <f>SUM(T181:T218)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8" t="s">
        <v>83</v>
      </c>
      <c r="AT180" s="229" t="s">
        <v>69</v>
      </c>
      <c r="AU180" s="229" t="s">
        <v>77</v>
      </c>
      <c r="AY180" s="228" t="s">
        <v>322</v>
      </c>
      <c r="BK180" s="230">
        <f>SUM(BK181:BK218)</f>
        <v>0</v>
      </c>
    </row>
    <row r="181" spans="1:65" s="2" customFormat="1" ht="21.75" customHeight="1">
      <c r="A181" s="40"/>
      <c r="B181" s="41"/>
      <c r="C181" s="233" t="s">
        <v>524</v>
      </c>
      <c r="D181" s="233" t="s">
        <v>324</v>
      </c>
      <c r="E181" s="234" t="s">
        <v>3353</v>
      </c>
      <c r="F181" s="235" t="s">
        <v>3354</v>
      </c>
      <c r="G181" s="236" t="s">
        <v>3355</v>
      </c>
      <c r="H181" s="237">
        <v>325</v>
      </c>
      <c r="I181" s="238"/>
      <c r="J181" s="239">
        <f>ROUND(I181*H181,2)</f>
        <v>0</v>
      </c>
      <c r="K181" s="235" t="s">
        <v>532</v>
      </c>
      <c r="L181" s="46"/>
      <c r="M181" s="240" t="s">
        <v>19</v>
      </c>
      <c r="N181" s="241" t="s">
        <v>42</v>
      </c>
      <c r="O181" s="86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4" t="s">
        <v>418</v>
      </c>
      <c r="AT181" s="244" t="s">
        <v>324</v>
      </c>
      <c r="AU181" s="244" t="s">
        <v>83</v>
      </c>
      <c r="AY181" s="19" t="s">
        <v>322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9" t="s">
        <v>83</v>
      </c>
      <c r="BK181" s="245">
        <f>ROUND(I181*H181,2)</f>
        <v>0</v>
      </c>
      <c r="BL181" s="19" t="s">
        <v>418</v>
      </c>
      <c r="BM181" s="244" t="s">
        <v>3356</v>
      </c>
    </row>
    <row r="182" spans="1:47" s="2" customFormat="1" ht="12">
      <c r="A182" s="40"/>
      <c r="B182" s="41"/>
      <c r="C182" s="42"/>
      <c r="D182" s="246" t="s">
        <v>330</v>
      </c>
      <c r="E182" s="42"/>
      <c r="F182" s="247" t="s">
        <v>3357</v>
      </c>
      <c r="G182" s="42"/>
      <c r="H182" s="42"/>
      <c r="I182" s="150"/>
      <c r="J182" s="42"/>
      <c r="K182" s="42"/>
      <c r="L182" s="46"/>
      <c r="M182" s="248"/>
      <c r="N182" s="24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330</v>
      </c>
      <c r="AU182" s="19" t="s">
        <v>83</v>
      </c>
    </row>
    <row r="183" spans="1:47" s="2" customFormat="1" ht="12">
      <c r="A183" s="40"/>
      <c r="B183" s="41"/>
      <c r="C183" s="42"/>
      <c r="D183" s="246" t="s">
        <v>387</v>
      </c>
      <c r="E183" s="42"/>
      <c r="F183" s="282" t="s">
        <v>3358</v>
      </c>
      <c r="G183" s="42"/>
      <c r="H183" s="42"/>
      <c r="I183" s="150"/>
      <c r="J183" s="42"/>
      <c r="K183" s="42"/>
      <c r="L183" s="46"/>
      <c r="M183" s="248"/>
      <c r="N183" s="249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387</v>
      </c>
      <c r="AU183" s="19" t="s">
        <v>83</v>
      </c>
    </row>
    <row r="184" spans="1:65" s="2" customFormat="1" ht="21.75" customHeight="1">
      <c r="A184" s="40"/>
      <c r="B184" s="41"/>
      <c r="C184" s="233" t="s">
        <v>529</v>
      </c>
      <c r="D184" s="233" t="s">
        <v>324</v>
      </c>
      <c r="E184" s="234" t="s">
        <v>3359</v>
      </c>
      <c r="F184" s="235" t="s">
        <v>3360</v>
      </c>
      <c r="G184" s="236" t="s">
        <v>3355</v>
      </c>
      <c r="H184" s="237">
        <v>165</v>
      </c>
      <c r="I184" s="238"/>
      <c r="J184" s="239">
        <f>ROUND(I184*H184,2)</f>
        <v>0</v>
      </c>
      <c r="K184" s="235" t="s">
        <v>532</v>
      </c>
      <c r="L184" s="46"/>
      <c r="M184" s="240" t="s">
        <v>19</v>
      </c>
      <c r="N184" s="241" t="s">
        <v>42</v>
      </c>
      <c r="O184" s="86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4" t="s">
        <v>418</v>
      </c>
      <c r="AT184" s="244" t="s">
        <v>324</v>
      </c>
      <c r="AU184" s="244" t="s">
        <v>83</v>
      </c>
      <c r="AY184" s="19" t="s">
        <v>322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9" t="s">
        <v>83</v>
      </c>
      <c r="BK184" s="245">
        <f>ROUND(I184*H184,2)</f>
        <v>0</v>
      </c>
      <c r="BL184" s="19" t="s">
        <v>418</v>
      </c>
      <c r="BM184" s="244" t="s">
        <v>3361</v>
      </c>
    </row>
    <row r="185" spans="1:47" s="2" customFormat="1" ht="12">
      <c r="A185" s="40"/>
      <c r="B185" s="41"/>
      <c r="C185" s="42"/>
      <c r="D185" s="246" t="s">
        <v>330</v>
      </c>
      <c r="E185" s="42"/>
      <c r="F185" s="247" t="s">
        <v>3360</v>
      </c>
      <c r="G185" s="42"/>
      <c r="H185" s="42"/>
      <c r="I185" s="150"/>
      <c r="J185" s="42"/>
      <c r="K185" s="42"/>
      <c r="L185" s="46"/>
      <c r="M185" s="248"/>
      <c r="N185" s="24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330</v>
      </c>
      <c r="AU185" s="19" t="s">
        <v>83</v>
      </c>
    </row>
    <row r="186" spans="1:47" s="2" customFormat="1" ht="12">
      <c r="A186" s="40"/>
      <c r="B186" s="41"/>
      <c r="C186" s="42"/>
      <c r="D186" s="246" t="s">
        <v>387</v>
      </c>
      <c r="E186" s="42"/>
      <c r="F186" s="282" t="s">
        <v>3358</v>
      </c>
      <c r="G186" s="42"/>
      <c r="H186" s="42"/>
      <c r="I186" s="150"/>
      <c r="J186" s="42"/>
      <c r="K186" s="42"/>
      <c r="L186" s="46"/>
      <c r="M186" s="248"/>
      <c r="N186" s="249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387</v>
      </c>
      <c r="AU186" s="19" t="s">
        <v>83</v>
      </c>
    </row>
    <row r="187" spans="1:65" s="2" customFormat="1" ht="21.75" customHeight="1">
      <c r="A187" s="40"/>
      <c r="B187" s="41"/>
      <c r="C187" s="233" t="s">
        <v>537</v>
      </c>
      <c r="D187" s="233" t="s">
        <v>324</v>
      </c>
      <c r="E187" s="234" t="s">
        <v>3362</v>
      </c>
      <c r="F187" s="235" t="s">
        <v>3363</v>
      </c>
      <c r="G187" s="236" t="s">
        <v>3355</v>
      </c>
      <c r="H187" s="237">
        <v>10</v>
      </c>
      <c r="I187" s="238"/>
      <c r="J187" s="239">
        <f>ROUND(I187*H187,2)</f>
        <v>0</v>
      </c>
      <c r="K187" s="235" t="s">
        <v>532</v>
      </c>
      <c r="L187" s="46"/>
      <c r="M187" s="240" t="s">
        <v>19</v>
      </c>
      <c r="N187" s="241" t="s">
        <v>42</v>
      </c>
      <c r="O187" s="86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4" t="s">
        <v>418</v>
      </c>
      <c r="AT187" s="244" t="s">
        <v>324</v>
      </c>
      <c r="AU187" s="244" t="s">
        <v>83</v>
      </c>
      <c r="AY187" s="19" t="s">
        <v>322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9" t="s">
        <v>83</v>
      </c>
      <c r="BK187" s="245">
        <f>ROUND(I187*H187,2)</f>
        <v>0</v>
      </c>
      <c r="BL187" s="19" t="s">
        <v>418</v>
      </c>
      <c r="BM187" s="244" t="s">
        <v>3364</v>
      </c>
    </row>
    <row r="188" spans="1:47" s="2" customFormat="1" ht="12">
      <c r="A188" s="40"/>
      <c r="B188" s="41"/>
      <c r="C188" s="42"/>
      <c r="D188" s="246" t="s">
        <v>330</v>
      </c>
      <c r="E188" s="42"/>
      <c r="F188" s="247" t="s">
        <v>3365</v>
      </c>
      <c r="G188" s="42"/>
      <c r="H188" s="42"/>
      <c r="I188" s="150"/>
      <c r="J188" s="42"/>
      <c r="K188" s="42"/>
      <c r="L188" s="46"/>
      <c r="M188" s="248"/>
      <c r="N188" s="249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330</v>
      </c>
      <c r="AU188" s="19" t="s">
        <v>83</v>
      </c>
    </row>
    <row r="189" spans="1:47" s="2" customFormat="1" ht="12">
      <c r="A189" s="40"/>
      <c r="B189" s="41"/>
      <c r="C189" s="42"/>
      <c r="D189" s="246" t="s">
        <v>387</v>
      </c>
      <c r="E189" s="42"/>
      <c r="F189" s="282" t="s">
        <v>3358</v>
      </c>
      <c r="G189" s="42"/>
      <c r="H189" s="42"/>
      <c r="I189" s="150"/>
      <c r="J189" s="42"/>
      <c r="K189" s="42"/>
      <c r="L189" s="46"/>
      <c r="M189" s="248"/>
      <c r="N189" s="24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387</v>
      </c>
      <c r="AU189" s="19" t="s">
        <v>83</v>
      </c>
    </row>
    <row r="190" spans="1:65" s="2" customFormat="1" ht="16.5" customHeight="1">
      <c r="A190" s="40"/>
      <c r="B190" s="41"/>
      <c r="C190" s="233" t="s">
        <v>543</v>
      </c>
      <c r="D190" s="233" t="s">
        <v>324</v>
      </c>
      <c r="E190" s="234" t="s">
        <v>3366</v>
      </c>
      <c r="F190" s="235" t="s">
        <v>3367</v>
      </c>
      <c r="G190" s="236" t="s">
        <v>3355</v>
      </c>
      <c r="H190" s="237">
        <v>18</v>
      </c>
      <c r="I190" s="238"/>
      <c r="J190" s="239">
        <f>ROUND(I190*H190,2)</f>
        <v>0</v>
      </c>
      <c r="K190" s="235" t="s">
        <v>532</v>
      </c>
      <c r="L190" s="46"/>
      <c r="M190" s="240" t="s">
        <v>19</v>
      </c>
      <c r="N190" s="241" t="s">
        <v>42</v>
      </c>
      <c r="O190" s="86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4" t="s">
        <v>418</v>
      </c>
      <c r="AT190" s="244" t="s">
        <v>324</v>
      </c>
      <c r="AU190" s="244" t="s">
        <v>83</v>
      </c>
      <c r="AY190" s="19" t="s">
        <v>322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9" t="s">
        <v>83</v>
      </c>
      <c r="BK190" s="245">
        <f>ROUND(I190*H190,2)</f>
        <v>0</v>
      </c>
      <c r="BL190" s="19" t="s">
        <v>418</v>
      </c>
      <c r="BM190" s="244" t="s">
        <v>3368</v>
      </c>
    </row>
    <row r="191" spans="1:47" s="2" customFormat="1" ht="12">
      <c r="A191" s="40"/>
      <c r="B191" s="41"/>
      <c r="C191" s="42"/>
      <c r="D191" s="246" t="s">
        <v>330</v>
      </c>
      <c r="E191" s="42"/>
      <c r="F191" s="247" t="s">
        <v>3367</v>
      </c>
      <c r="G191" s="42"/>
      <c r="H191" s="42"/>
      <c r="I191" s="150"/>
      <c r="J191" s="42"/>
      <c r="K191" s="42"/>
      <c r="L191" s="46"/>
      <c r="M191" s="248"/>
      <c r="N191" s="24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330</v>
      </c>
      <c r="AU191" s="19" t="s">
        <v>83</v>
      </c>
    </row>
    <row r="192" spans="1:47" s="2" customFormat="1" ht="12">
      <c r="A192" s="40"/>
      <c r="B192" s="41"/>
      <c r="C192" s="42"/>
      <c r="D192" s="246" t="s">
        <v>387</v>
      </c>
      <c r="E192" s="42"/>
      <c r="F192" s="282" t="s">
        <v>3358</v>
      </c>
      <c r="G192" s="42"/>
      <c r="H192" s="42"/>
      <c r="I192" s="150"/>
      <c r="J192" s="42"/>
      <c r="K192" s="42"/>
      <c r="L192" s="46"/>
      <c r="M192" s="248"/>
      <c r="N192" s="249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387</v>
      </c>
      <c r="AU192" s="19" t="s">
        <v>83</v>
      </c>
    </row>
    <row r="193" spans="1:65" s="2" customFormat="1" ht="16.5" customHeight="1">
      <c r="A193" s="40"/>
      <c r="B193" s="41"/>
      <c r="C193" s="233" t="s">
        <v>550</v>
      </c>
      <c r="D193" s="233" t="s">
        <v>324</v>
      </c>
      <c r="E193" s="234" t="s">
        <v>3369</v>
      </c>
      <c r="F193" s="235" t="s">
        <v>3370</v>
      </c>
      <c r="G193" s="236" t="s">
        <v>3355</v>
      </c>
      <c r="H193" s="237">
        <v>16</v>
      </c>
      <c r="I193" s="238"/>
      <c r="J193" s="239">
        <f>ROUND(I193*H193,2)</f>
        <v>0</v>
      </c>
      <c r="K193" s="235" t="s">
        <v>532</v>
      </c>
      <c r="L193" s="46"/>
      <c r="M193" s="240" t="s">
        <v>19</v>
      </c>
      <c r="N193" s="241" t="s">
        <v>42</v>
      </c>
      <c r="O193" s="86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4" t="s">
        <v>418</v>
      </c>
      <c r="AT193" s="244" t="s">
        <v>324</v>
      </c>
      <c r="AU193" s="244" t="s">
        <v>83</v>
      </c>
      <c r="AY193" s="19" t="s">
        <v>322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9" t="s">
        <v>83</v>
      </c>
      <c r="BK193" s="245">
        <f>ROUND(I193*H193,2)</f>
        <v>0</v>
      </c>
      <c r="BL193" s="19" t="s">
        <v>418</v>
      </c>
      <c r="BM193" s="244" t="s">
        <v>3371</v>
      </c>
    </row>
    <row r="194" spans="1:47" s="2" customFormat="1" ht="12">
      <c r="A194" s="40"/>
      <c r="B194" s="41"/>
      <c r="C194" s="42"/>
      <c r="D194" s="246" t="s">
        <v>330</v>
      </c>
      <c r="E194" s="42"/>
      <c r="F194" s="247" t="s">
        <v>3370</v>
      </c>
      <c r="G194" s="42"/>
      <c r="H194" s="42"/>
      <c r="I194" s="150"/>
      <c r="J194" s="42"/>
      <c r="K194" s="42"/>
      <c r="L194" s="46"/>
      <c r="M194" s="248"/>
      <c r="N194" s="249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330</v>
      </c>
      <c r="AU194" s="19" t="s">
        <v>83</v>
      </c>
    </row>
    <row r="195" spans="1:47" s="2" customFormat="1" ht="12">
      <c r="A195" s="40"/>
      <c r="B195" s="41"/>
      <c r="C195" s="42"/>
      <c r="D195" s="246" t="s">
        <v>387</v>
      </c>
      <c r="E195" s="42"/>
      <c r="F195" s="282" t="s">
        <v>3358</v>
      </c>
      <c r="G195" s="42"/>
      <c r="H195" s="42"/>
      <c r="I195" s="150"/>
      <c r="J195" s="42"/>
      <c r="K195" s="42"/>
      <c r="L195" s="46"/>
      <c r="M195" s="248"/>
      <c r="N195" s="249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387</v>
      </c>
      <c r="AU195" s="19" t="s">
        <v>83</v>
      </c>
    </row>
    <row r="196" spans="1:65" s="2" customFormat="1" ht="16.5" customHeight="1">
      <c r="A196" s="40"/>
      <c r="B196" s="41"/>
      <c r="C196" s="233" t="s">
        <v>557</v>
      </c>
      <c r="D196" s="233" t="s">
        <v>324</v>
      </c>
      <c r="E196" s="234" t="s">
        <v>3372</v>
      </c>
      <c r="F196" s="235" t="s">
        <v>3373</v>
      </c>
      <c r="G196" s="236" t="s">
        <v>3355</v>
      </c>
      <c r="H196" s="237">
        <v>10</v>
      </c>
      <c r="I196" s="238"/>
      <c r="J196" s="239">
        <f>ROUND(I196*H196,2)</f>
        <v>0</v>
      </c>
      <c r="K196" s="235" t="s">
        <v>532</v>
      </c>
      <c r="L196" s="46"/>
      <c r="M196" s="240" t="s">
        <v>19</v>
      </c>
      <c r="N196" s="241" t="s">
        <v>42</v>
      </c>
      <c r="O196" s="86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4" t="s">
        <v>418</v>
      </c>
      <c r="AT196" s="244" t="s">
        <v>324</v>
      </c>
      <c r="AU196" s="244" t="s">
        <v>83</v>
      </c>
      <c r="AY196" s="19" t="s">
        <v>322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9" t="s">
        <v>83</v>
      </c>
      <c r="BK196" s="245">
        <f>ROUND(I196*H196,2)</f>
        <v>0</v>
      </c>
      <c r="BL196" s="19" t="s">
        <v>418</v>
      </c>
      <c r="BM196" s="244" t="s">
        <v>3374</v>
      </c>
    </row>
    <row r="197" spans="1:47" s="2" customFormat="1" ht="12">
      <c r="A197" s="40"/>
      <c r="B197" s="41"/>
      <c r="C197" s="42"/>
      <c r="D197" s="246" t="s">
        <v>330</v>
      </c>
      <c r="E197" s="42"/>
      <c r="F197" s="247" t="s">
        <v>3373</v>
      </c>
      <c r="G197" s="42"/>
      <c r="H197" s="42"/>
      <c r="I197" s="150"/>
      <c r="J197" s="42"/>
      <c r="K197" s="42"/>
      <c r="L197" s="46"/>
      <c r="M197" s="248"/>
      <c r="N197" s="24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330</v>
      </c>
      <c r="AU197" s="19" t="s">
        <v>83</v>
      </c>
    </row>
    <row r="198" spans="1:47" s="2" customFormat="1" ht="12">
      <c r="A198" s="40"/>
      <c r="B198" s="41"/>
      <c r="C198" s="42"/>
      <c r="D198" s="246" t="s">
        <v>387</v>
      </c>
      <c r="E198" s="42"/>
      <c r="F198" s="282" t="s">
        <v>3358</v>
      </c>
      <c r="G198" s="42"/>
      <c r="H198" s="42"/>
      <c r="I198" s="150"/>
      <c r="J198" s="42"/>
      <c r="K198" s="42"/>
      <c r="L198" s="46"/>
      <c r="M198" s="248"/>
      <c r="N198" s="249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387</v>
      </c>
      <c r="AU198" s="19" t="s">
        <v>83</v>
      </c>
    </row>
    <row r="199" spans="1:65" s="2" customFormat="1" ht="16.5" customHeight="1">
      <c r="A199" s="40"/>
      <c r="B199" s="41"/>
      <c r="C199" s="233" t="s">
        <v>563</v>
      </c>
      <c r="D199" s="233" t="s">
        <v>324</v>
      </c>
      <c r="E199" s="234" t="s">
        <v>3375</v>
      </c>
      <c r="F199" s="235" t="s">
        <v>3376</v>
      </c>
      <c r="G199" s="236" t="s">
        <v>3355</v>
      </c>
      <c r="H199" s="237">
        <v>320</v>
      </c>
      <c r="I199" s="238"/>
      <c r="J199" s="239">
        <f>ROUND(I199*H199,2)</f>
        <v>0</v>
      </c>
      <c r="K199" s="235" t="s">
        <v>532</v>
      </c>
      <c r="L199" s="46"/>
      <c r="M199" s="240" t="s">
        <v>19</v>
      </c>
      <c r="N199" s="241" t="s">
        <v>42</v>
      </c>
      <c r="O199" s="86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4" t="s">
        <v>418</v>
      </c>
      <c r="AT199" s="244" t="s">
        <v>324</v>
      </c>
      <c r="AU199" s="244" t="s">
        <v>83</v>
      </c>
      <c r="AY199" s="19" t="s">
        <v>322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9" t="s">
        <v>83</v>
      </c>
      <c r="BK199" s="245">
        <f>ROUND(I199*H199,2)</f>
        <v>0</v>
      </c>
      <c r="BL199" s="19" t="s">
        <v>418</v>
      </c>
      <c r="BM199" s="244" t="s">
        <v>3377</v>
      </c>
    </row>
    <row r="200" spans="1:47" s="2" customFormat="1" ht="12">
      <c r="A200" s="40"/>
      <c r="B200" s="41"/>
      <c r="C200" s="42"/>
      <c r="D200" s="246" t="s">
        <v>330</v>
      </c>
      <c r="E200" s="42"/>
      <c r="F200" s="247" t="s">
        <v>3376</v>
      </c>
      <c r="G200" s="42"/>
      <c r="H200" s="42"/>
      <c r="I200" s="150"/>
      <c r="J200" s="42"/>
      <c r="K200" s="42"/>
      <c r="L200" s="46"/>
      <c r="M200" s="248"/>
      <c r="N200" s="249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330</v>
      </c>
      <c r="AU200" s="19" t="s">
        <v>83</v>
      </c>
    </row>
    <row r="201" spans="1:47" s="2" customFormat="1" ht="12">
      <c r="A201" s="40"/>
      <c r="B201" s="41"/>
      <c r="C201" s="42"/>
      <c r="D201" s="246" t="s">
        <v>387</v>
      </c>
      <c r="E201" s="42"/>
      <c r="F201" s="282" t="s">
        <v>3378</v>
      </c>
      <c r="G201" s="42"/>
      <c r="H201" s="42"/>
      <c r="I201" s="150"/>
      <c r="J201" s="42"/>
      <c r="K201" s="42"/>
      <c r="L201" s="46"/>
      <c r="M201" s="248"/>
      <c r="N201" s="249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387</v>
      </c>
      <c r="AU201" s="19" t="s">
        <v>83</v>
      </c>
    </row>
    <row r="202" spans="1:65" s="2" customFormat="1" ht="16.5" customHeight="1">
      <c r="A202" s="40"/>
      <c r="B202" s="41"/>
      <c r="C202" s="233" t="s">
        <v>568</v>
      </c>
      <c r="D202" s="233" t="s">
        <v>324</v>
      </c>
      <c r="E202" s="234" t="s">
        <v>3379</v>
      </c>
      <c r="F202" s="235" t="s">
        <v>3380</v>
      </c>
      <c r="G202" s="236" t="s">
        <v>3355</v>
      </c>
      <c r="H202" s="237">
        <v>165</v>
      </c>
      <c r="I202" s="238"/>
      <c r="J202" s="239">
        <f>ROUND(I202*H202,2)</f>
        <v>0</v>
      </c>
      <c r="K202" s="235" t="s">
        <v>532</v>
      </c>
      <c r="L202" s="46"/>
      <c r="M202" s="240" t="s">
        <v>19</v>
      </c>
      <c r="N202" s="241" t="s">
        <v>42</v>
      </c>
      <c r="O202" s="86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4" t="s">
        <v>418</v>
      </c>
      <c r="AT202" s="244" t="s">
        <v>324</v>
      </c>
      <c r="AU202" s="244" t="s">
        <v>83</v>
      </c>
      <c r="AY202" s="19" t="s">
        <v>322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19" t="s">
        <v>83</v>
      </c>
      <c r="BK202" s="245">
        <f>ROUND(I202*H202,2)</f>
        <v>0</v>
      </c>
      <c r="BL202" s="19" t="s">
        <v>418</v>
      </c>
      <c r="BM202" s="244" t="s">
        <v>3381</v>
      </c>
    </row>
    <row r="203" spans="1:47" s="2" customFormat="1" ht="12">
      <c r="A203" s="40"/>
      <c r="B203" s="41"/>
      <c r="C203" s="42"/>
      <c r="D203" s="246" t="s">
        <v>330</v>
      </c>
      <c r="E203" s="42"/>
      <c r="F203" s="247" t="s">
        <v>3380</v>
      </c>
      <c r="G203" s="42"/>
      <c r="H203" s="42"/>
      <c r="I203" s="150"/>
      <c r="J203" s="42"/>
      <c r="K203" s="42"/>
      <c r="L203" s="46"/>
      <c r="M203" s="248"/>
      <c r="N203" s="24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330</v>
      </c>
      <c r="AU203" s="19" t="s">
        <v>83</v>
      </c>
    </row>
    <row r="204" spans="1:47" s="2" customFormat="1" ht="12">
      <c r="A204" s="40"/>
      <c r="B204" s="41"/>
      <c r="C204" s="42"/>
      <c r="D204" s="246" t="s">
        <v>387</v>
      </c>
      <c r="E204" s="42"/>
      <c r="F204" s="282" t="s">
        <v>3378</v>
      </c>
      <c r="G204" s="42"/>
      <c r="H204" s="42"/>
      <c r="I204" s="150"/>
      <c r="J204" s="42"/>
      <c r="K204" s="42"/>
      <c r="L204" s="46"/>
      <c r="M204" s="248"/>
      <c r="N204" s="249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387</v>
      </c>
      <c r="AU204" s="19" t="s">
        <v>83</v>
      </c>
    </row>
    <row r="205" spans="1:65" s="2" customFormat="1" ht="16.5" customHeight="1">
      <c r="A205" s="40"/>
      <c r="B205" s="41"/>
      <c r="C205" s="233" t="s">
        <v>574</v>
      </c>
      <c r="D205" s="233" t="s">
        <v>324</v>
      </c>
      <c r="E205" s="234" t="s">
        <v>3382</v>
      </c>
      <c r="F205" s="235" t="s">
        <v>3383</v>
      </c>
      <c r="G205" s="236" t="s">
        <v>3355</v>
      </c>
      <c r="H205" s="237">
        <v>10</v>
      </c>
      <c r="I205" s="238"/>
      <c r="J205" s="239">
        <f>ROUND(I205*H205,2)</f>
        <v>0</v>
      </c>
      <c r="K205" s="235" t="s">
        <v>532</v>
      </c>
      <c r="L205" s="46"/>
      <c r="M205" s="240" t="s">
        <v>19</v>
      </c>
      <c r="N205" s="241" t="s">
        <v>42</v>
      </c>
      <c r="O205" s="86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4" t="s">
        <v>418</v>
      </c>
      <c r="AT205" s="244" t="s">
        <v>324</v>
      </c>
      <c r="AU205" s="244" t="s">
        <v>83</v>
      </c>
      <c r="AY205" s="19" t="s">
        <v>322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9" t="s">
        <v>83</v>
      </c>
      <c r="BK205" s="245">
        <f>ROUND(I205*H205,2)</f>
        <v>0</v>
      </c>
      <c r="BL205" s="19" t="s">
        <v>418</v>
      </c>
      <c r="BM205" s="244" t="s">
        <v>3384</v>
      </c>
    </row>
    <row r="206" spans="1:47" s="2" customFormat="1" ht="12">
      <c r="A206" s="40"/>
      <c r="B206" s="41"/>
      <c r="C206" s="42"/>
      <c r="D206" s="246" t="s">
        <v>330</v>
      </c>
      <c r="E206" s="42"/>
      <c r="F206" s="247" t="s">
        <v>3383</v>
      </c>
      <c r="G206" s="42"/>
      <c r="H206" s="42"/>
      <c r="I206" s="150"/>
      <c r="J206" s="42"/>
      <c r="K206" s="42"/>
      <c r="L206" s="46"/>
      <c r="M206" s="248"/>
      <c r="N206" s="249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330</v>
      </c>
      <c r="AU206" s="19" t="s">
        <v>83</v>
      </c>
    </row>
    <row r="207" spans="1:47" s="2" customFormat="1" ht="12">
      <c r="A207" s="40"/>
      <c r="B207" s="41"/>
      <c r="C207" s="42"/>
      <c r="D207" s="246" t="s">
        <v>387</v>
      </c>
      <c r="E207" s="42"/>
      <c r="F207" s="282" t="s">
        <v>3378</v>
      </c>
      <c r="G207" s="42"/>
      <c r="H207" s="42"/>
      <c r="I207" s="150"/>
      <c r="J207" s="42"/>
      <c r="K207" s="42"/>
      <c r="L207" s="46"/>
      <c r="M207" s="248"/>
      <c r="N207" s="24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387</v>
      </c>
      <c r="AU207" s="19" t="s">
        <v>83</v>
      </c>
    </row>
    <row r="208" spans="1:65" s="2" customFormat="1" ht="21.75" customHeight="1">
      <c r="A208" s="40"/>
      <c r="B208" s="41"/>
      <c r="C208" s="233" t="s">
        <v>578</v>
      </c>
      <c r="D208" s="233" t="s">
        <v>324</v>
      </c>
      <c r="E208" s="234" t="s">
        <v>3385</v>
      </c>
      <c r="F208" s="235" t="s">
        <v>3386</v>
      </c>
      <c r="G208" s="236" t="s">
        <v>3355</v>
      </c>
      <c r="H208" s="237">
        <v>18</v>
      </c>
      <c r="I208" s="238"/>
      <c r="J208" s="239">
        <f>ROUND(I208*H208,2)</f>
        <v>0</v>
      </c>
      <c r="K208" s="235" t="s">
        <v>532</v>
      </c>
      <c r="L208" s="46"/>
      <c r="M208" s="240" t="s">
        <v>19</v>
      </c>
      <c r="N208" s="241" t="s">
        <v>42</v>
      </c>
      <c r="O208" s="86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4" t="s">
        <v>418</v>
      </c>
      <c r="AT208" s="244" t="s">
        <v>324</v>
      </c>
      <c r="AU208" s="244" t="s">
        <v>83</v>
      </c>
      <c r="AY208" s="19" t="s">
        <v>322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19" t="s">
        <v>83</v>
      </c>
      <c r="BK208" s="245">
        <f>ROUND(I208*H208,2)</f>
        <v>0</v>
      </c>
      <c r="BL208" s="19" t="s">
        <v>418</v>
      </c>
      <c r="BM208" s="244" t="s">
        <v>3387</v>
      </c>
    </row>
    <row r="209" spans="1:47" s="2" customFormat="1" ht="12">
      <c r="A209" s="40"/>
      <c r="B209" s="41"/>
      <c r="C209" s="42"/>
      <c r="D209" s="246" t="s">
        <v>330</v>
      </c>
      <c r="E209" s="42"/>
      <c r="F209" s="247" t="s">
        <v>3386</v>
      </c>
      <c r="G209" s="42"/>
      <c r="H209" s="42"/>
      <c r="I209" s="150"/>
      <c r="J209" s="42"/>
      <c r="K209" s="42"/>
      <c r="L209" s="46"/>
      <c r="M209" s="248"/>
      <c r="N209" s="249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330</v>
      </c>
      <c r="AU209" s="19" t="s">
        <v>83</v>
      </c>
    </row>
    <row r="210" spans="1:47" s="2" customFormat="1" ht="12">
      <c r="A210" s="40"/>
      <c r="B210" s="41"/>
      <c r="C210" s="42"/>
      <c r="D210" s="246" t="s">
        <v>387</v>
      </c>
      <c r="E210" s="42"/>
      <c r="F210" s="282" t="s">
        <v>3388</v>
      </c>
      <c r="G210" s="42"/>
      <c r="H210" s="42"/>
      <c r="I210" s="150"/>
      <c r="J210" s="42"/>
      <c r="K210" s="42"/>
      <c r="L210" s="46"/>
      <c r="M210" s="248"/>
      <c r="N210" s="249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387</v>
      </c>
      <c r="AU210" s="19" t="s">
        <v>83</v>
      </c>
    </row>
    <row r="211" spans="1:65" s="2" customFormat="1" ht="21.75" customHeight="1">
      <c r="A211" s="40"/>
      <c r="B211" s="41"/>
      <c r="C211" s="233" t="s">
        <v>585</v>
      </c>
      <c r="D211" s="233" t="s">
        <v>324</v>
      </c>
      <c r="E211" s="234" t="s">
        <v>3389</v>
      </c>
      <c r="F211" s="235" t="s">
        <v>3390</v>
      </c>
      <c r="G211" s="236" t="s">
        <v>3355</v>
      </c>
      <c r="H211" s="237">
        <v>16</v>
      </c>
      <c r="I211" s="238"/>
      <c r="J211" s="239">
        <f>ROUND(I211*H211,2)</f>
        <v>0</v>
      </c>
      <c r="K211" s="235" t="s">
        <v>532</v>
      </c>
      <c r="L211" s="46"/>
      <c r="M211" s="240" t="s">
        <v>19</v>
      </c>
      <c r="N211" s="241" t="s">
        <v>42</v>
      </c>
      <c r="O211" s="86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4" t="s">
        <v>418</v>
      </c>
      <c r="AT211" s="244" t="s">
        <v>324</v>
      </c>
      <c r="AU211" s="244" t="s">
        <v>83</v>
      </c>
      <c r="AY211" s="19" t="s">
        <v>322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9" t="s">
        <v>83</v>
      </c>
      <c r="BK211" s="245">
        <f>ROUND(I211*H211,2)</f>
        <v>0</v>
      </c>
      <c r="BL211" s="19" t="s">
        <v>418</v>
      </c>
      <c r="BM211" s="244" t="s">
        <v>3391</v>
      </c>
    </row>
    <row r="212" spans="1:47" s="2" customFormat="1" ht="12">
      <c r="A212" s="40"/>
      <c r="B212" s="41"/>
      <c r="C212" s="42"/>
      <c r="D212" s="246" t="s">
        <v>330</v>
      </c>
      <c r="E212" s="42"/>
      <c r="F212" s="247" t="s">
        <v>3390</v>
      </c>
      <c r="G212" s="42"/>
      <c r="H212" s="42"/>
      <c r="I212" s="150"/>
      <c r="J212" s="42"/>
      <c r="K212" s="42"/>
      <c r="L212" s="46"/>
      <c r="M212" s="248"/>
      <c r="N212" s="249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330</v>
      </c>
      <c r="AU212" s="19" t="s">
        <v>83</v>
      </c>
    </row>
    <row r="213" spans="1:47" s="2" customFormat="1" ht="12">
      <c r="A213" s="40"/>
      <c r="B213" s="41"/>
      <c r="C213" s="42"/>
      <c r="D213" s="246" t="s">
        <v>387</v>
      </c>
      <c r="E213" s="42"/>
      <c r="F213" s="282" t="s">
        <v>3388</v>
      </c>
      <c r="G213" s="42"/>
      <c r="H213" s="42"/>
      <c r="I213" s="150"/>
      <c r="J213" s="42"/>
      <c r="K213" s="42"/>
      <c r="L213" s="46"/>
      <c r="M213" s="248"/>
      <c r="N213" s="249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387</v>
      </c>
      <c r="AU213" s="19" t="s">
        <v>83</v>
      </c>
    </row>
    <row r="214" spans="1:65" s="2" customFormat="1" ht="21.75" customHeight="1">
      <c r="A214" s="40"/>
      <c r="B214" s="41"/>
      <c r="C214" s="233" t="s">
        <v>591</v>
      </c>
      <c r="D214" s="233" t="s">
        <v>324</v>
      </c>
      <c r="E214" s="234" t="s">
        <v>3392</v>
      </c>
      <c r="F214" s="235" t="s">
        <v>3393</v>
      </c>
      <c r="G214" s="236" t="s">
        <v>3355</v>
      </c>
      <c r="H214" s="237">
        <v>10</v>
      </c>
      <c r="I214" s="238"/>
      <c r="J214" s="239">
        <f>ROUND(I214*H214,2)</f>
        <v>0</v>
      </c>
      <c r="K214" s="235" t="s">
        <v>532</v>
      </c>
      <c r="L214" s="46"/>
      <c r="M214" s="240" t="s">
        <v>19</v>
      </c>
      <c r="N214" s="241" t="s">
        <v>42</v>
      </c>
      <c r="O214" s="86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4" t="s">
        <v>418</v>
      </c>
      <c r="AT214" s="244" t="s">
        <v>324</v>
      </c>
      <c r="AU214" s="244" t="s">
        <v>83</v>
      </c>
      <c r="AY214" s="19" t="s">
        <v>322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19" t="s">
        <v>83</v>
      </c>
      <c r="BK214" s="245">
        <f>ROUND(I214*H214,2)</f>
        <v>0</v>
      </c>
      <c r="BL214" s="19" t="s">
        <v>418</v>
      </c>
      <c r="BM214" s="244" t="s">
        <v>3394</v>
      </c>
    </row>
    <row r="215" spans="1:47" s="2" customFormat="1" ht="12">
      <c r="A215" s="40"/>
      <c r="B215" s="41"/>
      <c r="C215" s="42"/>
      <c r="D215" s="246" t="s">
        <v>330</v>
      </c>
      <c r="E215" s="42"/>
      <c r="F215" s="247" t="s">
        <v>3393</v>
      </c>
      <c r="G215" s="42"/>
      <c r="H215" s="42"/>
      <c r="I215" s="150"/>
      <c r="J215" s="42"/>
      <c r="K215" s="42"/>
      <c r="L215" s="46"/>
      <c r="M215" s="248"/>
      <c r="N215" s="249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330</v>
      </c>
      <c r="AU215" s="19" t="s">
        <v>83</v>
      </c>
    </row>
    <row r="216" spans="1:47" s="2" customFormat="1" ht="12">
      <c r="A216" s="40"/>
      <c r="B216" s="41"/>
      <c r="C216" s="42"/>
      <c r="D216" s="246" t="s">
        <v>387</v>
      </c>
      <c r="E216" s="42"/>
      <c r="F216" s="282" t="s">
        <v>3388</v>
      </c>
      <c r="G216" s="42"/>
      <c r="H216" s="42"/>
      <c r="I216" s="150"/>
      <c r="J216" s="42"/>
      <c r="K216" s="42"/>
      <c r="L216" s="46"/>
      <c r="M216" s="248"/>
      <c r="N216" s="249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387</v>
      </c>
      <c r="AU216" s="19" t="s">
        <v>83</v>
      </c>
    </row>
    <row r="217" spans="1:65" s="2" customFormat="1" ht="21.75" customHeight="1">
      <c r="A217" s="40"/>
      <c r="B217" s="41"/>
      <c r="C217" s="233" t="s">
        <v>597</v>
      </c>
      <c r="D217" s="233" t="s">
        <v>324</v>
      </c>
      <c r="E217" s="234" t="s">
        <v>3395</v>
      </c>
      <c r="F217" s="235" t="s">
        <v>3396</v>
      </c>
      <c r="G217" s="236" t="s">
        <v>2697</v>
      </c>
      <c r="H217" s="304"/>
      <c r="I217" s="238"/>
      <c r="J217" s="239">
        <f>ROUND(I217*H217,2)</f>
        <v>0</v>
      </c>
      <c r="K217" s="235" t="s">
        <v>327</v>
      </c>
      <c r="L217" s="46"/>
      <c r="M217" s="240" t="s">
        <v>19</v>
      </c>
      <c r="N217" s="241" t="s">
        <v>42</v>
      </c>
      <c r="O217" s="86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4" t="s">
        <v>418</v>
      </c>
      <c r="AT217" s="244" t="s">
        <v>324</v>
      </c>
      <c r="AU217" s="244" t="s">
        <v>83</v>
      </c>
      <c r="AY217" s="19" t="s">
        <v>322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9" t="s">
        <v>83</v>
      </c>
      <c r="BK217" s="245">
        <f>ROUND(I217*H217,2)</f>
        <v>0</v>
      </c>
      <c r="BL217" s="19" t="s">
        <v>418</v>
      </c>
      <c r="BM217" s="244" t="s">
        <v>3397</v>
      </c>
    </row>
    <row r="218" spans="1:47" s="2" customFormat="1" ht="12">
      <c r="A218" s="40"/>
      <c r="B218" s="41"/>
      <c r="C218" s="42"/>
      <c r="D218" s="246" t="s">
        <v>330</v>
      </c>
      <c r="E218" s="42"/>
      <c r="F218" s="247" t="s">
        <v>3398</v>
      </c>
      <c r="G218" s="42"/>
      <c r="H218" s="42"/>
      <c r="I218" s="150"/>
      <c r="J218" s="42"/>
      <c r="K218" s="42"/>
      <c r="L218" s="46"/>
      <c r="M218" s="248"/>
      <c r="N218" s="249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330</v>
      </c>
      <c r="AU218" s="19" t="s">
        <v>83</v>
      </c>
    </row>
    <row r="219" spans="1:63" s="12" customFormat="1" ht="22.8" customHeight="1">
      <c r="A219" s="12"/>
      <c r="B219" s="217"/>
      <c r="C219" s="218"/>
      <c r="D219" s="219" t="s">
        <v>69</v>
      </c>
      <c r="E219" s="231" t="s">
        <v>3399</v>
      </c>
      <c r="F219" s="231" t="s">
        <v>3400</v>
      </c>
      <c r="G219" s="218"/>
      <c r="H219" s="218"/>
      <c r="I219" s="221"/>
      <c r="J219" s="232">
        <f>BK219</f>
        <v>0</v>
      </c>
      <c r="K219" s="218"/>
      <c r="L219" s="223"/>
      <c r="M219" s="224"/>
      <c r="N219" s="225"/>
      <c r="O219" s="225"/>
      <c r="P219" s="226">
        <f>SUM(P220:P256)</f>
        <v>0</v>
      </c>
      <c r="Q219" s="225"/>
      <c r="R219" s="226">
        <f>SUM(R220:R256)</f>
        <v>0</v>
      </c>
      <c r="S219" s="225"/>
      <c r="T219" s="227">
        <f>SUM(T220:T256)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8" t="s">
        <v>83</v>
      </c>
      <c r="AT219" s="229" t="s">
        <v>69</v>
      </c>
      <c r="AU219" s="229" t="s">
        <v>77</v>
      </c>
      <c r="AY219" s="228" t="s">
        <v>322</v>
      </c>
      <c r="BK219" s="230">
        <f>SUM(BK220:BK256)</f>
        <v>0</v>
      </c>
    </row>
    <row r="220" spans="1:65" s="2" customFormat="1" ht="16.5" customHeight="1">
      <c r="A220" s="40"/>
      <c r="B220" s="41"/>
      <c r="C220" s="233" t="s">
        <v>668</v>
      </c>
      <c r="D220" s="233" t="s">
        <v>324</v>
      </c>
      <c r="E220" s="234" t="s">
        <v>3401</v>
      </c>
      <c r="F220" s="235" t="s">
        <v>3402</v>
      </c>
      <c r="G220" s="236" t="s">
        <v>2688</v>
      </c>
      <c r="H220" s="237">
        <v>1</v>
      </c>
      <c r="I220" s="238"/>
      <c r="J220" s="239">
        <f>ROUND(I220*H220,2)</f>
        <v>0</v>
      </c>
      <c r="K220" s="235" t="s">
        <v>532</v>
      </c>
      <c r="L220" s="46"/>
      <c r="M220" s="240" t="s">
        <v>19</v>
      </c>
      <c r="N220" s="241" t="s">
        <v>42</v>
      </c>
      <c r="O220" s="86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4" t="s">
        <v>418</v>
      </c>
      <c r="AT220" s="244" t="s">
        <v>324</v>
      </c>
      <c r="AU220" s="244" t="s">
        <v>83</v>
      </c>
      <c r="AY220" s="19" t="s">
        <v>322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19" t="s">
        <v>83</v>
      </c>
      <c r="BK220" s="245">
        <f>ROUND(I220*H220,2)</f>
        <v>0</v>
      </c>
      <c r="BL220" s="19" t="s">
        <v>418</v>
      </c>
      <c r="BM220" s="244" t="s">
        <v>3403</v>
      </c>
    </row>
    <row r="221" spans="1:47" s="2" customFormat="1" ht="12">
      <c r="A221" s="40"/>
      <c r="B221" s="41"/>
      <c r="C221" s="42"/>
      <c r="D221" s="246" t="s">
        <v>330</v>
      </c>
      <c r="E221" s="42"/>
      <c r="F221" s="247" t="s">
        <v>3402</v>
      </c>
      <c r="G221" s="42"/>
      <c r="H221" s="42"/>
      <c r="I221" s="150"/>
      <c r="J221" s="42"/>
      <c r="K221" s="42"/>
      <c r="L221" s="46"/>
      <c r="M221" s="248"/>
      <c r="N221" s="249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330</v>
      </c>
      <c r="AU221" s="19" t="s">
        <v>83</v>
      </c>
    </row>
    <row r="222" spans="1:47" s="2" customFormat="1" ht="12">
      <c r="A222" s="40"/>
      <c r="B222" s="41"/>
      <c r="C222" s="42"/>
      <c r="D222" s="246" t="s">
        <v>387</v>
      </c>
      <c r="E222" s="42"/>
      <c r="F222" s="282" t="s">
        <v>3404</v>
      </c>
      <c r="G222" s="42"/>
      <c r="H222" s="42"/>
      <c r="I222" s="150"/>
      <c r="J222" s="42"/>
      <c r="K222" s="42"/>
      <c r="L222" s="46"/>
      <c r="M222" s="248"/>
      <c r="N222" s="249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387</v>
      </c>
      <c r="AU222" s="19" t="s">
        <v>83</v>
      </c>
    </row>
    <row r="223" spans="1:65" s="2" customFormat="1" ht="16.5" customHeight="1">
      <c r="A223" s="40"/>
      <c r="B223" s="41"/>
      <c r="C223" s="233" t="s">
        <v>673</v>
      </c>
      <c r="D223" s="233" t="s">
        <v>324</v>
      </c>
      <c r="E223" s="234" t="s">
        <v>3405</v>
      </c>
      <c r="F223" s="235" t="s">
        <v>3406</v>
      </c>
      <c r="G223" s="236" t="s">
        <v>2688</v>
      </c>
      <c r="H223" s="237">
        <v>1</v>
      </c>
      <c r="I223" s="238"/>
      <c r="J223" s="239">
        <f>ROUND(I223*H223,2)</f>
        <v>0</v>
      </c>
      <c r="K223" s="235" t="s">
        <v>532</v>
      </c>
      <c r="L223" s="46"/>
      <c r="M223" s="240" t="s">
        <v>19</v>
      </c>
      <c r="N223" s="241" t="s">
        <v>42</v>
      </c>
      <c r="O223" s="86"/>
      <c r="P223" s="242">
        <f>O223*H223</f>
        <v>0</v>
      </c>
      <c r="Q223" s="242">
        <v>0</v>
      </c>
      <c r="R223" s="242">
        <f>Q223*H223</f>
        <v>0</v>
      </c>
      <c r="S223" s="242">
        <v>0</v>
      </c>
      <c r="T223" s="243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44" t="s">
        <v>418</v>
      </c>
      <c r="AT223" s="244" t="s">
        <v>324</v>
      </c>
      <c r="AU223" s="244" t="s">
        <v>83</v>
      </c>
      <c r="AY223" s="19" t="s">
        <v>322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19" t="s">
        <v>83</v>
      </c>
      <c r="BK223" s="245">
        <f>ROUND(I223*H223,2)</f>
        <v>0</v>
      </c>
      <c r="BL223" s="19" t="s">
        <v>418</v>
      </c>
      <c r="BM223" s="244" t="s">
        <v>3407</v>
      </c>
    </row>
    <row r="224" spans="1:47" s="2" customFormat="1" ht="12">
      <c r="A224" s="40"/>
      <c r="B224" s="41"/>
      <c r="C224" s="42"/>
      <c r="D224" s="246" t="s">
        <v>330</v>
      </c>
      <c r="E224" s="42"/>
      <c r="F224" s="247" t="s">
        <v>3406</v>
      </c>
      <c r="G224" s="42"/>
      <c r="H224" s="42"/>
      <c r="I224" s="150"/>
      <c r="J224" s="42"/>
      <c r="K224" s="42"/>
      <c r="L224" s="46"/>
      <c r="M224" s="248"/>
      <c r="N224" s="249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330</v>
      </c>
      <c r="AU224" s="19" t="s">
        <v>83</v>
      </c>
    </row>
    <row r="225" spans="1:47" s="2" customFormat="1" ht="12">
      <c r="A225" s="40"/>
      <c r="B225" s="41"/>
      <c r="C225" s="42"/>
      <c r="D225" s="246" t="s">
        <v>387</v>
      </c>
      <c r="E225" s="42"/>
      <c r="F225" s="282" t="s">
        <v>3404</v>
      </c>
      <c r="G225" s="42"/>
      <c r="H225" s="42"/>
      <c r="I225" s="150"/>
      <c r="J225" s="42"/>
      <c r="K225" s="42"/>
      <c r="L225" s="46"/>
      <c r="M225" s="248"/>
      <c r="N225" s="24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387</v>
      </c>
      <c r="AU225" s="19" t="s">
        <v>83</v>
      </c>
    </row>
    <row r="226" spans="1:65" s="2" customFormat="1" ht="16.5" customHeight="1">
      <c r="A226" s="40"/>
      <c r="B226" s="41"/>
      <c r="C226" s="233" t="s">
        <v>678</v>
      </c>
      <c r="D226" s="233" t="s">
        <v>324</v>
      </c>
      <c r="E226" s="234" t="s">
        <v>3408</v>
      </c>
      <c r="F226" s="235" t="s">
        <v>3409</v>
      </c>
      <c r="G226" s="236" t="s">
        <v>2688</v>
      </c>
      <c r="H226" s="237">
        <v>1</v>
      </c>
      <c r="I226" s="238"/>
      <c r="J226" s="239">
        <f>ROUND(I226*H226,2)</f>
        <v>0</v>
      </c>
      <c r="K226" s="235" t="s">
        <v>532</v>
      </c>
      <c r="L226" s="46"/>
      <c r="M226" s="240" t="s">
        <v>19</v>
      </c>
      <c r="N226" s="241" t="s">
        <v>42</v>
      </c>
      <c r="O226" s="86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4" t="s">
        <v>418</v>
      </c>
      <c r="AT226" s="244" t="s">
        <v>324</v>
      </c>
      <c r="AU226" s="244" t="s">
        <v>83</v>
      </c>
      <c r="AY226" s="19" t="s">
        <v>322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19" t="s">
        <v>83</v>
      </c>
      <c r="BK226" s="245">
        <f>ROUND(I226*H226,2)</f>
        <v>0</v>
      </c>
      <c r="BL226" s="19" t="s">
        <v>418</v>
      </c>
      <c r="BM226" s="244" t="s">
        <v>3410</v>
      </c>
    </row>
    <row r="227" spans="1:47" s="2" customFormat="1" ht="12">
      <c r="A227" s="40"/>
      <c r="B227" s="41"/>
      <c r="C227" s="42"/>
      <c r="D227" s="246" t="s">
        <v>330</v>
      </c>
      <c r="E227" s="42"/>
      <c r="F227" s="247" t="s">
        <v>3409</v>
      </c>
      <c r="G227" s="42"/>
      <c r="H227" s="42"/>
      <c r="I227" s="150"/>
      <c r="J227" s="42"/>
      <c r="K227" s="42"/>
      <c r="L227" s="46"/>
      <c r="M227" s="248"/>
      <c r="N227" s="249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330</v>
      </c>
      <c r="AU227" s="19" t="s">
        <v>83</v>
      </c>
    </row>
    <row r="228" spans="1:65" s="2" customFormat="1" ht="16.5" customHeight="1">
      <c r="A228" s="40"/>
      <c r="B228" s="41"/>
      <c r="C228" s="233" t="s">
        <v>258</v>
      </c>
      <c r="D228" s="233" t="s">
        <v>324</v>
      </c>
      <c r="E228" s="234" t="s">
        <v>3411</v>
      </c>
      <c r="F228" s="235" t="s">
        <v>3412</v>
      </c>
      <c r="G228" s="236" t="s">
        <v>2688</v>
      </c>
      <c r="H228" s="237">
        <v>3</v>
      </c>
      <c r="I228" s="238"/>
      <c r="J228" s="239">
        <f>ROUND(I228*H228,2)</f>
        <v>0</v>
      </c>
      <c r="K228" s="235" t="s">
        <v>532</v>
      </c>
      <c r="L228" s="46"/>
      <c r="M228" s="240" t="s">
        <v>19</v>
      </c>
      <c r="N228" s="241" t="s">
        <v>42</v>
      </c>
      <c r="O228" s="86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4" t="s">
        <v>418</v>
      </c>
      <c r="AT228" s="244" t="s">
        <v>324</v>
      </c>
      <c r="AU228" s="244" t="s">
        <v>83</v>
      </c>
      <c r="AY228" s="19" t="s">
        <v>322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19" t="s">
        <v>83</v>
      </c>
      <c r="BK228" s="245">
        <f>ROUND(I228*H228,2)</f>
        <v>0</v>
      </c>
      <c r="BL228" s="19" t="s">
        <v>418</v>
      </c>
      <c r="BM228" s="244" t="s">
        <v>3413</v>
      </c>
    </row>
    <row r="229" spans="1:47" s="2" customFormat="1" ht="12">
      <c r="A229" s="40"/>
      <c r="B229" s="41"/>
      <c r="C229" s="42"/>
      <c r="D229" s="246" t="s">
        <v>330</v>
      </c>
      <c r="E229" s="42"/>
      <c r="F229" s="247" t="s">
        <v>3412</v>
      </c>
      <c r="G229" s="42"/>
      <c r="H229" s="42"/>
      <c r="I229" s="150"/>
      <c r="J229" s="42"/>
      <c r="K229" s="42"/>
      <c r="L229" s="46"/>
      <c r="M229" s="248"/>
      <c r="N229" s="24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330</v>
      </c>
      <c r="AU229" s="19" t="s">
        <v>83</v>
      </c>
    </row>
    <row r="230" spans="1:47" s="2" customFormat="1" ht="12">
      <c r="A230" s="40"/>
      <c r="B230" s="41"/>
      <c r="C230" s="42"/>
      <c r="D230" s="246" t="s">
        <v>387</v>
      </c>
      <c r="E230" s="42"/>
      <c r="F230" s="282" t="s">
        <v>3414</v>
      </c>
      <c r="G230" s="42"/>
      <c r="H230" s="42"/>
      <c r="I230" s="150"/>
      <c r="J230" s="42"/>
      <c r="K230" s="42"/>
      <c r="L230" s="46"/>
      <c r="M230" s="248"/>
      <c r="N230" s="249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387</v>
      </c>
      <c r="AU230" s="19" t="s">
        <v>83</v>
      </c>
    </row>
    <row r="231" spans="1:65" s="2" customFormat="1" ht="16.5" customHeight="1">
      <c r="A231" s="40"/>
      <c r="B231" s="41"/>
      <c r="C231" s="233" t="s">
        <v>692</v>
      </c>
      <c r="D231" s="233" t="s">
        <v>324</v>
      </c>
      <c r="E231" s="234" t="s">
        <v>3415</v>
      </c>
      <c r="F231" s="235" t="s">
        <v>3416</v>
      </c>
      <c r="G231" s="236" t="s">
        <v>2688</v>
      </c>
      <c r="H231" s="237">
        <v>11</v>
      </c>
      <c r="I231" s="238"/>
      <c r="J231" s="239">
        <f>ROUND(I231*H231,2)</f>
        <v>0</v>
      </c>
      <c r="K231" s="235" t="s">
        <v>532</v>
      </c>
      <c r="L231" s="46"/>
      <c r="M231" s="240" t="s">
        <v>19</v>
      </c>
      <c r="N231" s="241" t="s">
        <v>42</v>
      </c>
      <c r="O231" s="86"/>
      <c r="P231" s="242">
        <f>O231*H231</f>
        <v>0</v>
      </c>
      <c r="Q231" s="242">
        <v>0</v>
      </c>
      <c r="R231" s="242">
        <f>Q231*H231</f>
        <v>0</v>
      </c>
      <c r="S231" s="242">
        <v>0</v>
      </c>
      <c r="T231" s="243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4" t="s">
        <v>418</v>
      </c>
      <c r="AT231" s="244" t="s">
        <v>324</v>
      </c>
      <c r="AU231" s="244" t="s">
        <v>83</v>
      </c>
      <c r="AY231" s="19" t="s">
        <v>322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19" t="s">
        <v>83</v>
      </c>
      <c r="BK231" s="245">
        <f>ROUND(I231*H231,2)</f>
        <v>0</v>
      </c>
      <c r="BL231" s="19" t="s">
        <v>418</v>
      </c>
      <c r="BM231" s="244" t="s">
        <v>3417</v>
      </c>
    </row>
    <row r="232" spans="1:47" s="2" customFormat="1" ht="12">
      <c r="A232" s="40"/>
      <c r="B232" s="41"/>
      <c r="C232" s="42"/>
      <c r="D232" s="246" t="s">
        <v>330</v>
      </c>
      <c r="E232" s="42"/>
      <c r="F232" s="247" t="s">
        <v>3416</v>
      </c>
      <c r="G232" s="42"/>
      <c r="H232" s="42"/>
      <c r="I232" s="150"/>
      <c r="J232" s="42"/>
      <c r="K232" s="42"/>
      <c r="L232" s="46"/>
      <c r="M232" s="248"/>
      <c r="N232" s="249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330</v>
      </c>
      <c r="AU232" s="19" t="s">
        <v>83</v>
      </c>
    </row>
    <row r="233" spans="1:47" s="2" customFormat="1" ht="12">
      <c r="A233" s="40"/>
      <c r="B233" s="41"/>
      <c r="C233" s="42"/>
      <c r="D233" s="246" t="s">
        <v>387</v>
      </c>
      <c r="E233" s="42"/>
      <c r="F233" s="282" t="s">
        <v>3414</v>
      </c>
      <c r="G233" s="42"/>
      <c r="H233" s="42"/>
      <c r="I233" s="150"/>
      <c r="J233" s="42"/>
      <c r="K233" s="42"/>
      <c r="L233" s="46"/>
      <c r="M233" s="248"/>
      <c r="N233" s="249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387</v>
      </c>
      <c r="AU233" s="19" t="s">
        <v>83</v>
      </c>
    </row>
    <row r="234" spans="1:65" s="2" customFormat="1" ht="16.5" customHeight="1">
      <c r="A234" s="40"/>
      <c r="B234" s="41"/>
      <c r="C234" s="233" t="s">
        <v>705</v>
      </c>
      <c r="D234" s="233" t="s">
        <v>324</v>
      </c>
      <c r="E234" s="234" t="s">
        <v>3418</v>
      </c>
      <c r="F234" s="235" t="s">
        <v>3419</v>
      </c>
      <c r="G234" s="236" t="s">
        <v>2688</v>
      </c>
      <c r="H234" s="237">
        <v>3</v>
      </c>
      <c r="I234" s="238"/>
      <c r="J234" s="239">
        <f>ROUND(I234*H234,2)</f>
        <v>0</v>
      </c>
      <c r="K234" s="235" t="s">
        <v>532</v>
      </c>
      <c r="L234" s="46"/>
      <c r="M234" s="240" t="s">
        <v>19</v>
      </c>
      <c r="N234" s="241" t="s">
        <v>42</v>
      </c>
      <c r="O234" s="86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4" t="s">
        <v>418</v>
      </c>
      <c r="AT234" s="244" t="s">
        <v>324</v>
      </c>
      <c r="AU234" s="244" t="s">
        <v>83</v>
      </c>
      <c r="AY234" s="19" t="s">
        <v>322</v>
      </c>
      <c r="BE234" s="245">
        <f>IF(N234="základní",J234,0)</f>
        <v>0</v>
      </c>
      <c r="BF234" s="245">
        <f>IF(N234="snížená",J234,0)</f>
        <v>0</v>
      </c>
      <c r="BG234" s="245">
        <f>IF(N234="zákl. přenesená",J234,0)</f>
        <v>0</v>
      </c>
      <c r="BH234" s="245">
        <f>IF(N234="sníž. přenesená",J234,0)</f>
        <v>0</v>
      </c>
      <c r="BI234" s="245">
        <f>IF(N234="nulová",J234,0)</f>
        <v>0</v>
      </c>
      <c r="BJ234" s="19" t="s">
        <v>83</v>
      </c>
      <c r="BK234" s="245">
        <f>ROUND(I234*H234,2)</f>
        <v>0</v>
      </c>
      <c r="BL234" s="19" t="s">
        <v>418</v>
      </c>
      <c r="BM234" s="244" t="s">
        <v>3420</v>
      </c>
    </row>
    <row r="235" spans="1:47" s="2" customFormat="1" ht="12">
      <c r="A235" s="40"/>
      <c r="B235" s="41"/>
      <c r="C235" s="42"/>
      <c r="D235" s="246" t="s">
        <v>330</v>
      </c>
      <c r="E235" s="42"/>
      <c r="F235" s="247" t="s">
        <v>3419</v>
      </c>
      <c r="G235" s="42"/>
      <c r="H235" s="42"/>
      <c r="I235" s="150"/>
      <c r="J235" s="42"/>
      <c r="K235" s="42"/>
      <c r="L235" s="46"/>
      <c r="M235" s="248"/>
      <c r="N235" s="24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330</v>
      </c>
      <c r="AU235" s="19" t="s">
        <v>83</v>
      </c>
    </row>
    <row r="236" spans="1:47" s="2" customFormat="1" ht="12">
      <c r="A236" s="40"/>
      <c r="B236" s="41"/>
      <c r="C236" s="42"/>
      <c r="D236" s="246" t="s">
        <v>387</v>
      </c>
      <c r="E236" s="42"/>
      <c r="F236" s="282" t="s">
        <v>3414</v>
      </c>
      <c r="G236" s="42"/>
      <c r="H236" s="42"/>
      <c r="I236" s="150"/>
      <c r="J236" s="42"/>
      <c r="K236" s="42"/>
      <c r="L236" s="46"/>
      <c r="M236" s="248"/>
      <c r="N236" s="249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387</v>
      </c>
      <c r="AU236" s="19" t="s">
        <v>83</v>
      </c>
    </row>
    <row r="237" spans="1:65" s="2" customFormat="1" ht="16.5" customHeight="1">
      <c r="A237" s="40"/>
      <c r="B237" s="41"/>
      <c r="C237" s="233" t="s">
        <v>716</v>
      </c>
      <c r="D237" s="233" t="s">
        <v>324</v>
      </c>
      <c r="E237" s="234" t="s">
        <v>3421</v>
      </c>
      <c r="F237" s="235" t="s">
        <v>3422</v>
      </c>
      <c r="G237" s="236" t="s">
        <v>2688</v>
      </c>
      <c r="H237" s="237">
        <v>3</v>
      </c>
      <c r="I237" s="238"/>
      <c r="J237" s="239">
        <f>ROUND(I237*H237,2)</f>
        <v>0</v>
      </c>
      <c r="K237" s="235" t="s">
        <v>532</v>
      </c>
      <c r="L237" s="46"/>
      <c r="M237" s="240" t="s">
        <v>19</v>
      </c>
      <c r="N237" s="241" t="s">
        <v>42</v>
      </c>
      <c r="O237" s="86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4" t="s">
        <v>418</v>
      </c>
      <c r="AT237" s="244" t="s">
        <v>324</v>
      </c>
      <c r="AU237" s="244" t="s">
        <v>83</v>
      </c>
      <c r="AY237" s="19" t="s">
        <v>322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19" t="s">
        <v>83</v>
      </c>
      <c r="BK237" s="245">
        <f>ROUND(I237*H237,2)</f>
        <v>0</v>
      </c>
      <c r="BL237" s="19" t="s">
        <v>418</v>
      </c>
      <c r="BM237" s="244" t="s">
        <v>3423</v>
      </c>
    </row>
    <row r="238" spans="1:47" s="2" customFormat="1" ht="12">
      <c r="A238" s="40"/>
      <c r="B238" s="41"/>
      <c r="C238" s="42"/>
      <c r="D238" s="246" t="s">
        <v>330</v>
      </c>
      <c r="E238" s="42"/>
      <c r="F238" s="247" t="s">
        <v>3422</v>
      </c>
      <c r="G238" s="42"/>
      <c r="H238" s="42"/>
      <c r="I238" s="150"/>
      <c r="J238" s="42"/>
      <c r="K238" s="42"/>
      <c r="L238" s="46"/>
      <c r="M238" s="248"/>
      <c r="N238" s="249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330</v>
      </c>
      <c r="AU238" s="19" t="s">
        <v>83</v>
      </c>
    </row>
    <row r="239" spans="1:47" s="2" customFormat="1" ht="12">
      <c r="A239" s="40"/>
      <c r="B239" s="41"/>
      <c r="C239" s="42"/>
      <c r="D239" s="246" t="s">
        <v>387</v>
      </c>
      <c r="E239" s="42"/>
      <c r="F239" s="282" t="s">
        <v>3424</v>
      </c>
      <c r="G239" s="42"/>
      <c r="H239" s="42"/>
      <c r="I239" s="150"/>
      <c r="J239" s="42"/>
      <c r="K239" s="42"/>
      <c r="L239" s="46"/>
      <c r="M239" s="248"/>
      <c r="N239" s="249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387</v>
      </c>
      <c r="AU239" s="19" t="s">
        <v>83</v>
      </c>
    </row>
    <row r="240" spans="1:65" s="2" customFormat="1" ht="16.5" customHeight="1">
      <c r="A240" s="40"/>
      <c r="B240" s="41"/>
      <c r="C240" s="233" t="s">
        <v>724</v>
      </c>
      <c r="D240" s="233" t="s">
        <v>324</v>
      </c>
      <c r="E240" s="234" t="s">
        <v>3425</v>
      </c>
      <c r="F240" s="235" t="s">
        <v>3426</v>
      </c>
      <c r="G240" s="236" t="s">
        <v>2688</v>
      </c>
      <c r="H240" s="237">
        <v>1</v>
      </c>
      <c r="I240" s="238"/>
      <c r="J240" s="239">
        <f>ROUND(I240*H240,2)</f>
        <v>0</v>
      </c>
      <c r="K240" s="235" t="s">
        <v>532</v>
      </c>
      <c r="L240" s="46"/>
      <c r="M240" s="240" t="s">
        <v>19</v>
      </c>
      <c r="N240" s="241" t="s">
        <v>42</v>
      </c>
      <c r="O240" s="86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4" t="s">
        <v>418</v>
      </c>
      <c r="AT240" s="244" t="s">
        <v>324</v>
      </c>
      <c r="AU240" s="244" t="s">
        <v>83</v>
      </c>
      <c r="AY240" s="19" t="s">
        <v>322</v>
      </c>
      <c r="BE240" s="245">
        <f>IF(N240="základní",J240,0)</f>
        <v>0</v>
      </c>
      <c r="BF240" s="245">
        <f>IF(N240="snížená",J240,0)</f>
        <v>0</v>
      </c>
      <c r="BG240" s="245">
        <f>IF(N240="zákl. přenesená",J240,0)</f>
        <v>0</v>
      </c>
      <c r="BH240" s="245">
        <f>IF(N240="sníž. přenesená",J240,0)</f>
        <v>0</v>
      </c>
      <c r="BI240" s="245">
        <f>IF(N240="nulová",J240,0)</f>
        <v>0</v>
      </c>
      <c r="BJ240" s="19" t="s">
        <v>83</v>
      </c>
      <c r="BK240" s="245">
        <f>ROUND(I240*H240,2)</f>
        <v>0</v>
      </c>
      <c r="BL240" s="19" t="s">
        <v>418</v>
      </c>
      <c r="BM240" s="244" t="s">
        <v>3427</v>
      </c>
    </row>
    <row r="241" spans="1:47" s="2" customFormat="1" ht="12">
      <c r="A241" s="40"/>
      <c r="B241" s="41"/>
      <c r="C241" s="42"/>
      <c r="D241" s="246" t="s">
        <v>330</v>
      </c>
      <c r="E241" s="42"/>
      <c r="F241" s="247" t="s">
        <v>3426</v>
      </c>
      <c r="G241" s="42"/>
      <c r="H241" s="42"/>
      <c r="I241" s="150"/>
      <c r="J241" s="42"/>
      <c r="K241" s="42"/>
      <c r="L241" s="46"/>
      <c r="M241" s="248"/>
      <c r="N241" s="249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330</v>
      </c>
      <c r="AU241" s="19" t="s">
        <v>83</v>
      </c>
    </row>
    <row r="242" spans="1:47" s="2" customFormat="1" ht="12">
      <c r="A242" s="40"/>
      <c r="B242" s="41"/>
      <c r="C242" s="42"/>
      <c r="D242" s="246" t="s">
        <v>387</v>
      </c>
      <c r="E242" s="42"/>
      <c r="F242" s="282" t="s">
        <v>3424</v>
      </c>
      <c r="G242" s="42"/>
      <c r="H242" s="42"/>
      <c r="I242" s="150"/>
      <c r="J242" s="42"/>
      <c r="K242" s="42"/>
      <c r="L242" s="46"/>
      <c r="M242" s="248"/>
      <c r="N242" s="249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387</v>
      </c>
      <c r="AU242" s="19" t="s">
        <v>83</v>
      </c>
    </row>
    <row r="243" spans="1:65" s="2" customFormat="1" ht="21.75" customHeight="1">
      <c r="A243" s="40"/>
      <c r="B243" s="41"/>
      <c r="C243" s="233" t="s">
        <v>729</v>
      </c>
      <c r="D243" s="233" t="s">
        <v>324</v>
      </c>
      <c r="E243" s="234" t="s">
        <v>3428</v>
      </c>
      <c r="F243" s="235" t="s">
        <v>3429</v>
      </c>
      <c r="G243" s="236" t="s">
        <v>2688</v>
      </c>
      <c r="H243" s="237">
        <v>2</v>
      </c>
      <c r="I243" s="238"/>
      <c r="J243" s="239">
        <f>ROUND(I243*H243,2)</f>
        <v>0</v>
      </c>
      <c r="K243" s="235" t="s">
        <v>532</v>
      </c>
      <c r="L243" s="46"/>
      <c r="M243" s="240" t="s">
        <v>19</v>
      </c>
      <c r="N243" s="241" t="s">
        <v>42</v>
      </c>
      <c r="O243" s="86"/>
      <c r="P243" s="242">
        <f>O243*H243</f>
        <v>0</v>
      </c>
      <c r="Q243" s="242">
        <v>0</v>
      </c>
      <c r="R243" s="242">
        <f>Q243*H243</f>
        <v>0</v>
      </c>
      <c r="S243" s="242">
        <v>0</v>
      </c>
      <c r="T243" s="243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4" t="s">
        <v>418</v>
      </c>
      <c r="AT243" s="244" t="s">
        <v>324</v>
      </c>
      <c r="AU243" s="244" t="s">
        <v>83</v>
      </c>
      <c r="AY243" s="19" t="s">
        <v>322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19" t="s">
        <v>83</v>
      </c>
      <c r="BK243" s="245">
        <f>ROUND(I243*H243,2)</f>
        <v>0</v>
      </c>
      <c r="BL243" s="19" t="s">
        <v>418</v>
      </c>
      <c r="BM243" s="244" t="s">
        <v>3430</v>
      </c>
    </row>
    <row r="244" spans="1:47" s="2" customFormat="1" ht="12">
      <c r="A244" s="40"/>
      <c r="B244" s="41"/>
      <c r="C244" s="42"/>
      <c r="D244" s="246" t="s">
        <v>330</v>
      </c>
      <c r="E244" s="42"/>
      <c r="F244" s="247" t="s">
        <v>3431</v>
      </c>
      <c r="G244" s="42"/>
      <c r="H244" s="42"/>
      <c r="I244" s="150"/>
      <c r="J244" s="42"/>
      <c r="K244" s="42"/>
      <c r="L244" s="46"/>
      <c r="M244" s="248"/>
      <c r="N244" s="249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330</v>
      </c>
      <c r="AU244" s="19" t="s">
        <v>83</v>
      </c>
    </row>
    <row r="245" spans="1:47" s="2" customFormat="1" ht="12">
      <c r="A245" s="40"/>
      <c r="B245" s="41"/>
      <c r="C245" s="42"/>
      <c r="D245" s="246" t="s">
        <v>387</v>
      </c>
      <c r="E245" s="42"/>
      <c r="F245" s="282" t="s">
        <v>3432</v>
      </c>
      <c r="G245" s="42"/>
      <c r="H245" s="42"/>
      <c r="I245" s="150"/>
      <c r="J245" s="42"/>
      <c r="K245" s="42"/>
      <c r="L245" s="46"/>
      <c r="M245" s="248"/>
      <c r="N245" s="249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387</v>
      </c>
      <c r="AU245" s="19" t="s">
        <v>83</v>
      </c>
    </row>
    <row r="246" spans="1:65" s="2" customFormat="1" ht="21.75" customHeight="1">
      <c r="A246" s="40"/>
      <c r="B246" s="41"/>
      <c r="C246" s="233" t="s">
        <v>734</v>
      </c>
      <c r="D246" s="233" t="s">
        <v>324</v>
      </c>
      <c r="E246" s="234" t="s">
        <v>3433</v>
      </c>
      <c r="F246" s="235" t="s">
        <v>3434</v>
      </c>
      <c r="G246" s="236" t="s">
        <v>2688</v>
      </c>
      <c r="H246" s="237">
        <v>6</v>
      </c>
      <c r="I246" s="238"/>
      <c r="J246" s="239">
        <f>ROUND(I246*H246,2)</f>
        <v>0</v>
      </c>
      <c r="K246" s="235" t="s">
        <v>532</v>
      </c>
      <c r="L246" s="46"/>
      <c r="M246" s="240" t="s">
        <v>19</v>
      </c>
      <c r="N246" s="241" t="s">
        <v>42</v>
      </c>
      <c r="O246" s="86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4" t="s">
        <v>418</v>
      </c>
      <c r="AT246" s="244" t="s">
        <v>324</v>
      </c>
      <c r="AU246" s="244" t="s">
        <v>83</v>
      </c>
      <c r="AY246" s="19" t="s">
        <v>322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19" t="s">
        <v>83</v>
      </c>
      <c r="BK246" s="245">
        <f>ROUND(I246*H246,2)</f>
        <v>0</v>
      </c>
      <c r="BL246" s="19" t="s">
        <v>418</v>
      </c>
      <c r="BM246" s="244" t="s">
        <v>3435</v>
      </c>
    </row>
    <row r="247" spans="1:47" s="2" customFormat="1" ht="12">
      <c r="A247" s="40"/>
      <c r="B247" s="41"/>
      <c r="C247" s="42"/>
      <c r="D247" s="246" t="s">
        <v>330</v>
      </c>
      <c r="E247" s="42"/>
      <c r="F247" s="247" t="s">
        <v>3436</v>
      </c>
      <c r="G247" s="42"/>
      <c r="H247" s="42"/>
      <c r="I247" s="150"/>
      <c r="J247" s="42"/>
      <c r="K247" s="42"/>
      <c r="L247" s="46"/>
      <c r="M247" s="248"/>
      <c r="N247" s="249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330</v>
      </c>
      <c r="AU247" s="19" t="s">
        <v>83</v>
      </c>
    </row>
    <row r="248" spans="1:47" s="2" customFormat="1" ht="12">
      <c r="A248" s="40"/>
      <c r="B248" s="41"/>
      <c r="C248" s="42"/>
      <c r="D248" s="246" t="s">
        <v>387</v>
      </c>
      <c r="E248" s="42"/>
      <c r="F248" s="282" t="s">
        <v>3432</v>
      </c>
      <c r="G248" s="42"/>
      <c r="H248" s="42"/>
      <c r="I248" s="150"/>
      <c r="J248" s="42"/>
      <c r="K248" s="42"/>
      <c r="L248" s="46"/>
      <c r="M248" s="248"/>
      <c r="N248" s="249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387</v>
      </c>
      <c r="AU248" s="19" t="s">
        <v>83</v>
      </c>
    </row>
    <row r="249" spans="1:65" s="2" customFormat="1" ht="16.5" customHeight="1">
      <c r="A249" s="40"/>
      <c r="B249" s="41"/>
      <c r="C249" s="233" t="s">
        <v>739</v>
      </c>
      <c r="D249" s="233" t="s">
        <v>324</v>
      </c>
      <c r="E249" s="234" t="s">
        <v>3437</v>
      </c>
      <c r="F249" s="235" t="s">
        <v>3438</v>
      </c>
      <c r="G249" s="236" t="s">
        <v>2688</v>
      </c>
      <c r="H249" s="237">
        <v>6</v>
      </c>
      <c r="I249" s="238"/>
      <c r="J249" s="239">
        <f>ROUND(I249*H249,2)</f>
        <v>0</v>
      </c>
      <c r="K249" s="235" t="s">
        <v>532</v>
      </c>
      <c r="L249" s="46"/>
      <c r="M249" s="240" t="s">
        <v>19</v>
      </c>
      <c r="N249" s="241" t="s">
        <v>42</v>
      </c>
      <c r="O249" s="86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4" t="s">
        <v>418</v>
      </c>
      <c r="AT249" s="244" t="s">
        <v>324</v>
      </c>
      <c r="AU249" s="244" t="s">
        <v>83</v>
      </c>
      <c r="AY249" s="19" t="s">
        <v>322</v>
      </c>
      <c r="BE249" s="245">
        <f>IF(N249="základní",J249,0)</f>
        <v>0</v>
      </c>
      <c r="BF249" s="245">
        <f>IF(N249="snížená",J249,0)</f>
        <v>0</v>
      </c>
      <c r="BG249" s="245">
        <f>IF(N249="zákl. přenesená",J249,0)</f>
        <v>0</v>
      </c>
      <c r="BH249" s="245">
        <f>IF(N249="sníž. přenesená",J249,0)</f>
        <v>0</v>
      </c>
      <c r="BI249" s="245">
        <f>IF(N249="nulová",J249,0)</f>
        <v>0</v>
      </c>
      <c r="BJ249" s="19" t="s">
        <v>83</v>
      </c>
      <c r="BK249" s="245">
        <f>ROUND(I249*H249,2)</f>
        <v>0</v>
      </c>
      <c r="BL249" s="19" t="s">
        <v>418</v>
      </c>
      <c r="BM249" s="244" t="s">
        <v>3439</v>
      </c>
    </row>
    <row r="250" spans="1:47" s="2" customFormat="1" ht="12">
      <c r="A250" s="40"/>
      <c r="B250" s="41"/>
      <c r="C250" s="42"/>
      <c r="D250" s="246" t="s">
        <v>330</v>
      </c>
      <c r="E250" s="42"/>
      <c r="F250" s="247" t="s">
        <v>3438</v>
      </c>
      <c r="G250" s="42"/>
      <c r="H250" s="42"/>
      <c r="I250" s="150"/>
      <c r="J250" s="42"/>
      <c r="K250" s="42"/>
      <c r="L250" s="46"/>
      <c r="M250" s="248"/>
      <c r="N250" s="249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330</v>
      </c>
      <c r="AU250" s="19" t="s">
        <v>83</v>
      </c>
    </row>
    <row r="251" spans="1:47" s="2" customFormat="1" ht="12">
      <c r="A251" s="40"/>
      <c r="B251" s="41"/>
      <c r="C251" s="42"/>
      <c r="D251" s="246" t="s">
        <v>387</v>
      </c>
      <c r="E251" s="42"/>
      <c r="F251" s="282" t="s">
        <v>3440</v>
      </c>
      <c r="G251" s="42"/>
      <c r="H251" s="42"/>
      <c r="I251" s="150"/>
      <c r="J251" s="42"/>
      <c r="K251" s="42"/>
      <c r="L251" s="46"/>
      <c r="M251" s="248"/>
      <c r="N251" s="249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387</v>
      </c>
      <c r="AU251" s="19" t="s">
        <v>83</v>
      </c>
    </row>
    <row r="252" spans="1:65" s="2" customFormat="1" ht="16.5" customHeight="1">
      <c r="A252" s="40"/>
      <c r="B252" s="41"/>
      <c r="C252" s="233" t="s">
        <v>743</v>
      </c>
      <c r="D252" s="233" t="s">
        <v>324</v>
      </c>
      <c r="E252" s="234" t="s">
        <v>3441</v>
      </c>
      <c r="F252" s="235" t="s">
        <v>3442</v>
      </c>
      <c r="G252" s="236" t="s">
        <v>2688</v>
      </c>
      <c r="H252" s="237">
        <v>2</v>
      </c>
      <c r="I252" s="238"/>
      <c r="J252" s="239">
        <f>ROUND(I252*H252,2)</f>
        <v>0</v>
      </c>
      <c r="K252" s="235" t="s">
        <v>532</v>
      </c>
      <c r="L252" s="46"/>
      <c r="M252" s="240" t="s">
        <v>19</v>
      </c>
      <c r="N252" s="241" t="s">
        <v>42</v>
      </c>
      <c r="O252" s="86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4" t="s">
        <v>418</v>
      </c>
      <c r="AT252" s="244" t="s">
        <v>324</v>
      </c>
      <c r="AU252" s="244" t="s">
        <v>83</v>
      </c>
      <c r="AY252" s="19" t="s">
        <v>322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19" t="s">
        <v>83</v>
      </c>
      <c r="BK252" s="245">
        <f>ROUND(I252*H252,2)</f>
        <v>0</v>
      </c>
      <c r="BL252" s="19" t="s">
        <v>418</v>
      </c>
      <c r="BM252" s="244" t="s">
        <v>3443</v>
      </c>
    </row>
    <row r="253" spans="1:47" s="2" customFormat="1" ht="12">
      <c r="A253" s="40"/>
      <c r="B253" s="41"/>
      <c r="C253" s="42"/>
      <c r="D253" s="246" t="s">
        <v>330</v>
      </c>
      <c r="E253" s="42"/>
      <c r="F253" s="247" t="s">
        <v>3442</v>
      </c>
      <c r="G253" s="42"/>
      <c r="H253" s="42"/>
      <c r="I253" s="150"/>
      <c r="J253" s="42"/>
      <c r="K253" s="42"/>
      <c r="L253" s="46"/>
      <c r="M253" s="248"/>
      <c r="N253" s="249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330</v>
      </c>
      <c r="AU253" s="19" t="s">
        <v>83</v>
      </c>
    </row>
    <row r="254" spans="1:47" s="2" customFormat="1" ht="12">
      <c r="A254" s="40"/>
      <c r="B254" s="41"/>
      <c r="C254" s="42"/>
      <c r="D254" s="246" t="s">
        <v>387</v>
      </c>
      <c r="E254" s="42"/>
      <c r="F254" s="282" t="s">
        <v>3444</v>
      </c>
      <c r="G254" s="42"/>
      <c r="H254" s="42"/>
      <c r="I254" s="150"/>
      <c r="J254" s="42"/>
      <c r="K254" s="42"/>
      <c r="L254" s="46"/>
      <c r="M254" s="248"/>
      <c r="N254" s="249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387</v>
      </c>
      <c r="AU254" s="19" t="s">
        <v>83</v>
      </c>
    </row>
    <row r="255" spans="1:65" s="2" customFormat="1" ht="21.75" customHeight="1">
      <c r="A255" s="40"/>
      <c r="B255" s="41"/>
      <c r="C255" s="233" t="s">
        <v>747</v>
      </c>
      <c r="D255" s="233" t="s">
        <v>324</v>
      </c>
      <c r="E255" s="234" t="s">
        <v>3445</v>
      </c>
      <c r="F255" s="235" t="s">
        <v>3446</v>
      </c>
      <c r="G255" s="236" t="s">
        <v>2697</v>
      </c>
      <c r="H255" s="304"/>
      <c r="I255" s="238"/>
      <c r="J255" s="239">
        <f>ROUND(I255*H255,2)</f>
        <v>0</v>
      </c>
      <c r="K255" s="235" t="s">
        <v>327</v>
      </c>
      <c r="L255" s="46"/>
      <c r="M255" s="240" t="s">
        <v>19</v>
      </c>
      <c r="N255" s="241" t="s">
        <v>42</v>
      </c>
      <c r="O255" s="86"/>
      <c r="P255" s="242">
        <f>O255*H255</f>
        <v>0</v>
      </c>
      <c r="Q255" s="242">
        <v>0</v>
      </c>
      <c r="R255" s="242">
        <f>Q255*H255</f>
        <v>0</v>
      </c>
      <c r="S255" s="242">
        <v>0</v>
      </c>
      <c r="T255" s="243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4" t="s">
        <v>418</v>
      </c>
      <c r="AT255" s="244" t="s">
        <v>324</v>
      </c>
      <c r="AU255" s="244" t="s">
        <v>83</v>
      </c>
      <c r="AY255" s="19" t="s">
        <v>322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19" t="s">
        <v>83</v>
      </c>
      <c r="BK255" s="245">
        <f>ROUND(I255*H255,2)</f>
        <v>0</v>
      </c>
      <c r="BL255" s="19" t="s">
        <v>418</v>
      </c>
      <c r="BM255" s="244" t="s">
        <v>3447</v>
      </c>
    </row>
    <row r="256" spans="1:47" s="2" customFormat="1" ht="12">
      <c r="A256" s="40"/>
      <c r="B256" s="41"/>
      <c r="C256" s="42"/>
      <c r="D256" s="246" t="s">
        <v>330</v>
      </c>
      <c r="E256" s="42"/>
      <c r="F256" s="247" t="s">
        <v>3448</v>
      </c>
      <c r="G256" s="42"/>
      <c r="H256" s="42"/>
      <c r="I256" s="150"/>
      <c r="J256" s="42"/>
      <c r="K256" s="42"/>
      <c r="L256" s="46"/>
      <c r="M256" s="248"/>
      <c r="N256" s="249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330</v>
      </c>
      <c r="AU256" s="19" t="s">
        <v>83</v>
      </c>
    </row>
    <row r="257" spans="1:63" s="12" customFormat="1" ht="22.8" customHeight="1">
      <c r="A257" s="12"/>
      <c r="B257" s="217"/>
      <c r="C257" s="218"/>
      <c r="D257" s="219" t="s">
        <v>69</v>
      </c>
      <c r="E257" s="231" t="s">
        <v>3449</v>
      </c>
      <c r="F257" s="231" t="s">
        <v>3450</v>
      </c>
      <c r="G257" s="218"/>
      <c r="H257" s="218"/>
      <c r="I257" s="221"/>
      <c r="J257" s="232">
        <f>BK257</f>
        <v>0</v>
      </c>
      <c r="K257" s="218"/>
      <c r="L257" s="223"/>
      <c r="M257" s="224"/>
      <c r="N257" s="225"/>
      <c r="O257" s="225"/>
      <c r="P257" s="226">
        <f>SUM(P258:P340)</f>
        <v>0</v>
      </c>
      <c r="Q257" s="225"/>
      <c r="R257" s="226">
        <f>SUM(R258:R340)</f>
        <v>0</v>
      </c>
      <c r="S257" s="225"/>
      <c r="T257" s="227">
        <f>SUM(T258:T340)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8" t="s">
        <v>83</v>
      </c>
      <c r="AT257" s="229" t="s">
        <v>69</v>
      </c>
      <c r="AU257" s="229" t="s">
        <v>77</v>
      </c>
      <c r="AY257" s="228" t="s">
        <v>322</v>
      </c>
      <c r="BK257" s="230">
        <f>SUM(BK258:BK340)</f>
        <v>0</v>
      </c>
    </row>
    <row r="258" spans="1:65" s="2" customFormat="1" ht="21.75" customHeight="1">
      <c r="A258" s="40"/>
      <c r="B258" s="41"/>
      <c r="C258" s="233" t="s">
        <v>752</v>
      </c>
      <c r="D258" s="233" t="s">
        <v>324</v>
      </c>
      <c r="E258" s="234" t="s">
        <v>3451</v>
      </c>
      <c r="F258" s="235" t="s">
        <v>3452</v>
      </c>
      <c r="G258" s="236" t="s">
        <v>2688</v>
      </c>
      <c r="H258" s="237">
        <v>3</v>
      </c>
      <c r="I258" s="238"/>
      <c r="J258" s="239">
        <f>ROUND(I258*H258,2)</f>
        <v>0</v>
      </c>
      <c r="K258" s="235" t="s">
        <v>532</v>
      </c>
      <c r="L258" s="46"/>
      <c r="M258" s="240" t="s">
        <v>19</v>
      </c>
      <c r="N258" s="241" t="s">
        <v>42</v>
      </c>
      <c r="O258" s="86"/>
      <c r="P258" s="242">
        <f>O258*H258</f>
        <v>0</v>
      </c>
      <c r="Q258" s="242">
        <v>0</v>
      </c>
      <c r="R258" s="242">
        <f>Q258*H258</f>
        <v>0</v>
      </c>
      <c r="S258" s="242">
        <v>0</v>
      </c>
      <c r="T258" s="243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4" t="s">
        <v>418</v>
      </c>
      <c r="AT258" s="244" t="s">
        <v>324</v>
      </c>
      <c r="AU258" s="244" t="s">
        <v>83</v>
      </c>
      <c r="AY258" s="19" t="s">
        <v>322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19" t="s">
        <v>83</v>
      </c>
      <c r="BK258" s="245">
        <f>ROUND(I258*H258,2)</f>
        <v>0</v>
      </c>
      <c r="BL258" s="19" t="s">
        <v>418</v>
      </c>
      <c r="BM258" s="244" t="s">
        <v>3453</v>
      </c>
    </row>
    <row r="259" spans="1:47" s="2" customFormat="1" ht="12">
      <c r="A259" s="40"/>
      <c r="B259" s="41"/>
      <c r="C259" s="42"/>
      <c r="D259" s="246" t="s">
        <v>330</v>
      </c>
      <c r="E259" s="42"/>
      <c r="F259" s="247" t="s">
        <v>3452</v>
      </c>
      <c r="G259" s="42"/>
      <c r="H259" s="42"/>
      <c r="I259" s="150"/>
      <c r="J259" s="42"/>
      <c r="K259" s="42"/>
      <c r="L259" s="46"/>
      <c r="M259" s="248"/>
      <c r="N259" s="249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330</v>
      </c>
      <c r="AU259" s="19" t="s">
        <v>83</v>
      </c>
    </row>
    <row r="260" spans="1:47" s="2" customFormat="1" ht="12">
      <c r="A260" s="40"/>
      <c r="B260" s="41"/>
      <c r="C260" s="42"/>
      <c r="D260" s="246" t="s">
        <v>387</v>
      </c>
      <c r="E260" s="42"/>
      <c r="F260" s="282" t="s">
        <v>3454</v>
      </c>
      <c r="G260" s="42"/>
      <c r="H260" s="42"/>
      <c r="I260" s="150"/>
      <c r="J260" s="42"/>
      <c r="K260" s="42"/>
      <c r="L260" s="46"/>
      <c r="M260" s="248"/>
      <c r="N260" s="249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387</v>
      </c>
      <c r="AU260" s="19" t="s">
        <v>83</v>
      </c>
    </row>
    <row r="261" spans="1:65" s="2" customFormat="1" ht="21.75" customHeight="1">
      <c r="A261" s="40"/>
      <c r="B261" s="41"/>
      <c r="C261" s="233" t="s">
        <v>756</v>
      </c>
      <c r="D261" s="233" t="s">
        <v>324</v>
      </c>
      <c r="E261" s="234" t="s">
        <v>3455</v>
      </c>
      <c r="F261" s="235" t="s">
        <v>3456</v>
      </c>
      <c r="G261" s="236" t="s">
        <v>2688</v>
      </c>
      <c r="H261" s="237">
        <v>8</v>
      </c>
      <c r="I261" s="238"/>
      <c r="J261" s="239">
        <f>ROUND(I261*H261,2)</f>
        <v>0</v>
      </c>
      <c r="K261" s="235" t="s">
        <v>532</v>
      </c>
      <c r="L261" s="46"/>
      <c r="M261" s="240" t="s">
        <v>19</v>
      </c>
      <c r="N261" s="241" t="s">
        <v>42</v>
      </c>
      <c r="O261" s="86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4" t="s">
        <v>418</v>
      </c>
      <c r="AT261" s="244" t="s">
        <v>324</v>
      </c>
      <c r="AU261" s="244" t="s">
        <v>83</v>
      </c>
      <c r="AY261" s="19" t="s">
        <v>322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19" t="s">
        <v>83</v>
      </c>
      <c r="BK261" s="245">
        <f>ROUND(I261*H261,2)</f>
        <v>0</v>
      </c>
      <c r="BL261" s="19" t="s">
        <v>418</v>
      </c>
      <c r="BM261" s="244" t="s">
        <v>3457</v>
      </c>
    </row>
    <row r="262" spans="1:47" s="2" customFormat="1" ht="12">
      <c r="A262" s="40"/>
      <c r="B262" s="41"/>
      <c r="C262" s="42"/>
      <c r="D262" s="246" t="s">
        <v>330</v>
      </c>
      <c r="E262" s="42"/>
      <c r="F262" s="247" t="s">
        <v>3456</v>
      </c>
      <c r="G262" s="42"/>
      <c r="H262" s="42"/>
      <c r="I262" s="150"/>
      <c r="J262" s="42"/>
      <c r="K262" s="42"/>
      <c r="L262" s="46"/>
      <c r="M262" s="248"/>
      <c r="N262" s="249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330</v>
      </c>
      <c r="AU262" s="19" t="s">
        <v>83</v>
      </c>
    </row>
    <row r="263" spans="1:47" s="2" customFormat="1" ht="12">
      <c r="A263" s="40"/>
      <c r="B263" s="41"/>
      <c r="C263" s="42"/>
      <c r="D263" s="246" t="s">
        <v>387</v>
      </c>
      <c r="E263" s="42"/>
      <c r="F263" s="282" t="s">
        <v>3458</v>
      </c>
      <c r="G263" s="42"/>
      <c r="H263" s="42"/>
      <c r="I263" s="150"/>
      <c r="J263" s="42"/>
      <c r="K263" s="42"/>
      <c r="L263" s="46"/>
      <c r="M263" s="248"/>
      <c r="N263" s="249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387</v>
      </c>
      <c r="AU263" s="19" t="s">
        <v>83</v>
      </c>
    </row>
    <row r="264" spans="1:65" s="2" customFormat="1" ht="21.75" customHeight="1">
      <c r="A264" s="40"/>
      <c r="B264" s="41"/>
      <c r="C264" s="233" t="s">
        <v>760</v>
      </c>
      <c r="D264" s="233" t="s">
        <v>324</v>
      </c>
      <c r="E264" s="234" t="s">
        <v>3459</v>
      </c>
      <c r="F264" s="235" t="s">
        <v>3460</v>
      </c>
      <c r="G264" s="236" t="s">
        <v>2688</v>
      </c>
      <c r="H264" s="237">
        <v>1</v>
      </c>
      <c r="I264" s="238"/>
      <c r="J264" s="239">
        <f>ROUND(I264*H264,2)</f>
        <v>0</v>
      </c>
      <c r="K264" s="235" t="s">
        <v>532</v>
      </c>
      <c r="L264" s="46"/>
      <c r="M264" s="240" t="s">
        <v>19</v>
      </c>
      <c r="N264" s="241" t="s">
        <v>42</v>
      </c>
      <c r="O264" s="86"/>
      <c r="P264" s="242">
        <f>O264*H264</f>
        <v>0</v>
      </c>
      <c r="Q264" s="242">
        <v>0</v>
      </c>
      <c r="R264" s="242">
        <f>Q264*H264</f>
        <v>0</v>
      </c>
      <c r="S264" s="242">
        <v>0</v>
      </c>
      <c r="T264" s="243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4" t="s">
        <v>418</v>
      </c>
      <c r="AT264" s="244" t="s">
        <v>324</v>
      </c>
      <c r="AU264" s="244" t="s">
        <v>83</v>
      </c>
      <c r="AY264" s="19" t="s">
        <v>322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19" t="s">
        <v>83</v>
      </c>
      <c r="BK264" s="245">
        <f>ROUND(I264*H264,2)</f>
        <v>0</v>
      </c>
      <c r="BL264" s="19" t="s">
        <v>418</v>
      </c>
      <c r="BM264" s="244" t="s">
        <v>3461</v>
      </c>
    </row>
    <row r="265" spans="1:47" s="2" customFormat="1" ht="12">
      <c r="A265" s="40"/>
      <c r="B265" s="41"/>
      <c r="C265" s="42"/>
      <c r="D265" s="246" t="s">
        <v>330</v>
      </c>
      <c r="E265" s="42"/>
      <c r="F265" s="247" t="s">
        <v>3460</v>
      </c>
      <c r="G265" s="42"/>
      <c r="H265" s="42"/>
      <c r="I265" s="150"/>
      <c r="J265" s="42"/>
      <c r="K265" s="42"/>
      <c r="L265" s="46"/>
      <c r="M265" s="248"/>
      <c r="N265" s="249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330</v>
      </c>
      <c r="AU265" s="19" t="s">
        <v>83</v>
      </c>
    </row>
    <row r="266" spans="1:47" s="2" customFormat="1" ht="12">
      <c r="A266" s="40"/>
      <c r="B266" s="41"/>
      <c r="C266" s="42"/>
      <c r="D266" s="246" t="s">
        <v>387</v>
      </c>
      <c r="E266" s="42"/>
      <c r="F266" s="282" t="s">
        <v>3462</v>
      </c>
      <c r="G266" s="42"/>
      <c r="H266" s="42"/>
      <c r="I266" s="150"/>
      <c r="J266" s="42"/>
      <c r="K266" s="42"/>
      <c r="L266" s="46"/>
      <c r="M266" s="248"/>
      <c r="N266" s="249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387</v>
      </c>
      <c r="AU266" s="19" t="s">
        <v>83</v>
      </c>
    </row>
    <row r="267" spans="1:65" s="2" customFormat="1" ht="21.75" customHeight="1">
      <c r="A267" s="40"/>
      <c r="B267" s="41"/>
      <c r="C267" s="233" t="s">
        <v>764</v>
      </c>
      <c r="D267" s="233" t="s">
        <v>324</v>
      </c>
      <c r="E267" s="234" t="s">
        <v>3463</v>
      </c>
      <c r="F267" s="235" t="s">
        <v>3464</v>
      </c>
      <c r="G267" s="236" t="s">
        <v>2688</v>
      </c>
      <c r="H267" s="237">
        <v>2</v>
      </c>
      <c r="I267" s="238"/>
      <c r="J267" s="239">
        <f>ROUND(I267*H267,2)</f>
        <v>0</v>
      </c>
      <c r="K267" s="235" t="s">
        <v>532</v>
      </c>
      <c r="L267" s="46"/>
      <c r="M267" s="240" t="s">
        <v>19</v>
      </c>
      <c r="N267" s="241" t="s">
        <v>42</v>
      </c>
      <c r="O267" s="86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4" t="s">
        <v>418</v>
      </c>
      <c r="AT267" s="244" t="s">
        <v>324</v>
      </c>
      <c r="AU267" s="244" t="s">
        <v>83</v>
      </c>
      <c r="AY267" s="19" t="s">
        <v>322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9" t="s">
        <v>83</v>
      </c>
      <c r="BK267" s="245">
        <f>ROUND(I267*H267,2)</f>
        <v>0</v>
      </c>
      <c r="BL267" s="19" t="s">
        <v>418</v>
      </c>
      <c r="BM267" s="244" t="s">
        <v>3465</v>
      </c>
    </row>
    <row r="268" spans="1:47" s="2" customFormat="1" ht="12">
      <c r="A268" s="40"/>
      <c r="B268" s="41"/>
      <c r="C268" s="42"/>
      <c r="D268" s="246" t="s">
        <v>330</v>
      </c>
      <c r="E268" s="42"/>
      <c r="F268" s="247" t="s">
        <v>3464</v>
      </c>
      <c r="G268" s="42"/>
      <c r="H268" s="42"/>
      <c r="I268" s="150"/>
      <c r="J268" s="42"/>
      <c r="K268" s="42"/>
      <c r="L268" s="46"/>
      <c r="M268" s="248"/>
      <c r="N268" s="249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330</v>
      </c>
      <c r="AU268" s="19" t="s">
        <v>83</v>
      </c>
    </row>
    <row r="269" spans="1:47" s="2" customFormat="1" ht="12">
      <c r="A269" s="40"/>
      <c r="B269" s="41"/>
      <c r="C269" s="42"/>
      <c r="D269" s="246" t="s">
        <v>387</v>
      </c>
      <c r="E269" s="42"/>
      <c r="F269" s="282" t="s">
        <v>3466</v>
      </c>
      <c r="G269" s="42"/>
      <c r="H269" s="42"/>
      <c r="I269" s="150"/>
      <c r="J269" s="42"/>
      <c r="K269" s="42"/>
      <c r="L269" s="46"/>
      <c r="M269" s="248"/>
      <c r="N269" s="249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387</v>
      </c>
      <c r="AU269" s="19" t="s">
        <v>83</v>
      </c>
    </row>
    <row r="270" spans="1:65" s="2" customFormat="1" ht="21.75" customHeight="1">
      <c r="A270" s="40"/>
      <c r="B270" s="41"/>
      <c r="C270" s="233" t="s">
        <v>768</v>
      </c>
      <c r="D270" s="233" t="s">
        <v>324</v>
      </c>
      <c r="E270" s="234" t="s">
        <v>3467</v>
      </c>
      <c r="F270" s="235" t="s">
        <v>3468</v>
      </c>
      <c r="G270" s="236" t="s">
        <v>2688</v>
      </c>
      <c r="H270" s="237">
        <v>1</v>
      </c>
      <c r="I270" s="238"/>
      <c r="J270" s="239">
        <f>ROUND(I270*H270,2)</f>
        <v>0</v>
      </c>
      <c r="K270" s="235" t="s">
        <v>532</v>
      </c>
      <c r="L270" s="46"/>
      <c r="M270" s="240" t="s">
        <v>19</v>
      </c>
      <c r="N270" s="241" t="s">
        <v>42</v>
      </c>
      <c r="O270" s="86"/>
      <c r="P270" s="242">
        <f>O270*H270</f>
        <v>0</v>
      </c>
      <c r="Q270" s="242">
        <v>0</v>
      </c>
      <c r="R270" s="242">
        <f>Q270*H270</f>
        <v>0</v>
      </c>
      <c r="S270" s="242">
        <v>0</v>
      </c>
      <c r="T270" s="243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4" t="s">
        <v>418</v>
      </c>
      <c r="AT270" s="244" t="s">
        <v>324</v>
      </c>
      <c r="AU270" s="244" t="s">
        <v>83</v>
      </c>
      <c r="AY270" s="19" t="s">
        <v>322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19" t="s">
        <v>83</v>
      </c>
      <c r="BK270" s="245">
        <f>ROUND(I270*H270,2)</f>
        <v>0</v>
      </c>
      <c r="BL270" s="19" t="s">
        <v>418</v>
      </c>
      <c r="BM270" s="244" t="s">
        <v>3469</v>
      </c>
    </row>
    <row r="271" spans="1:47" s="2" customFormat="1" ht="12">
      <c r="A271" s="40"/>
      <c r="B271" s="41"/>
      <c r="C271" s="42"/>
      <c r="D271" s="246" t="s">
        <v>330</v>
      </c>
      <c r="E271" s="42"/>
      <c r="F271" s="247" t="s">
        <v>3468</v>
      </c>
      <c r="G271" s="42"/>
      <c r="H271" s="42"/>
      <c r="I271" s="150"/>
      <c r="J271" s="42"/>
      <c r="K271" s="42"/>
      <c r="L271" s="46"/>
      <c r="M271" s="248"/>
      <c r="N271" s="249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330</v>
      </c>
      <c r="AU271" s="19" t="s">
        <v>83</v>
      </c>
    </row>
    <row r="272" spans="1:47" s="2" customFormat="1" ht="12">
      <c r="A272" s="40"/>
      <c r="B272" s="41"/>
      <c r="C272" s="42"/>
      <c r="D272" s="246" t="s">
        <v>387</v>
      </c>
      <c r="E272" s="42"/>
      <c r="F272" s="282" t="s">
        <v>3470</v>
      </c>
      <c r="G272" s="42"/>
      <c r="H272" s="42"/>
      <c r="I272" s="150"/>
      <c r="J272" s="42"/>
      <c r="K272" s="42"/>
      <c r="L272" s="46"/>
      <c r="M272" s="248"/>
      <c r="N272" s="249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387</v>
      </c>
      <c r="AU272" s="19" t="s">
        <v>83</v>
      </c>
    </row>
    <row r="273" spans="1:65" s="2" customFormat="1" ht="21.75" customHeight="1">
      <c r="A273" s="40"/>
      <c r="B273" s="41"/>
      <c r="C273" s="233" t="s">
        <v>772</v>
      </c>
      <c r="D273" s="233" t="s">
        <v>324</v>
      </c>
      <c r="E273" s="234" t="s">
        <v>3471</v>
      </c>
      <c r="F273" s="235" t="s">
        <v>3472</v>
      </c>
      <c r="G273" s="236" t="s">
        <v>2688</v>
      </c>
      <c r="H273" s="237">
        <v>1</v>
      </c>
      <c r="I273" s="238"/>
      <c r="J273" s="239">
        <f>ROUND(I273*H273,2)</f>
        <v>0</v>
      </c>
      <c r="K273" s="235" t="s">
        <v>532</v>
      </c>
      <c r="L273" s="46"/>
      <c r="M273" s="240" t="s">
        <v>19</v>
      </c>
      <c r="N273" s="241" t="s">
        <v>42</v>
      </c>
      <c r="O273" s="86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4" t="s">
        <v>418</v>
      </c>
      <c r="AT273" s="244" t="s">
        <v>324</v>
      </c>
      <c r="AU273" s="244" t="s">
        <v>83</v>
      </c>
      <c r="AY273" s="19" t="s">
        <v>322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19" t="s">
        <v>83</v>
      </c>
      <c r="BK273" s="245">
        <f>ROUND(I273*H273,2)</f>
        <v>0</v>
      </c>
      <c r="BL273" s="19" t="s">
        <v>418</v>
      </c>
      <c r="BM273" s="244" t="s">
        <v>3473</v>
      </c>
    </row>
    <row r="274" spans="1:47" s="2" customFormat="1" ht="12">
      <c r="A274" s="40"/>
      <c r="B274" s="41"/>
      <c r="C274" s="42"/>
      <c r="D274" s="246" t="s">
        <v>330</v>
      </c>
      <c r="E274" s="42"/>
      <c r="F274" s="247" t="s">
        <v>3472</v>
      </c>
      <c r="G274" s="42"/>
      <c r="H274" s="42"/>
      <c r="I274" s="150"/>
      <c r="J274" s="42"/>
      <c r="K274" s="42"/>
      <c r="L274" s="46"/>
      <c r="M274" s="248"/>
      <c r="N274" s="249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330</v>
      </c>
      <c r="AU274" s="19" t="s">
        <v>83</v>
      </c>
    </row>
    <row r="275" spans="1:47" s="2" customFormat="1" ht="12">
      <c r="A275" s="40"/>
      <c r="B275" s="41"/>
      <c r="C275" s="42"/>
      <c r="D275" s="246" t="s">
        <v>387</v>
      </c>
      <c r="E275" s="42"/>
      <c r="F275" s="282" t="s">
        <v>3474</v>
      </c>
      <c r="G275" s="42"/>
      <c r="H275" s="42"/>
      <c r="I275" s="150"/>
      <c r="J275" s="42"/>
      <c r="K275" s="42"/>
      <c r="L275" s="46"/>
      <c r="M275" s="248"/>
      <c r="N275" s="249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387</v>
      </c>
      <c r="AU275" s="19" t="s">
        <v>83</v>
      </c>
    </row>
    <row r="276" spans="1:65" s="2" customFormat="1" ht="21.75" customHeight="1">
      <c r="A276" s="40"/>
      <c r="B276" s="41"/>
      <c r="C276" s="233" t="s">
        <v>776</v>
      </c>
      <c r="D276" s="233" t="s">
        <v>324</v>
      </c>
      <c r="E276" s="234" t="s">
        <v>3475</v>
      </c>
      <c r="F276" s="235" t="s">
        <v>3476</v>
      </c>
      <c r="G276" s="236" t="s">
        <v>2688</v>
      </c>
      <c r="H276" s="237">
        <v>1</v>
      </c>
      <c r="I276" s="238"/>
      <c r="J276" s="239">
        <f>ROUND(I276*H276,2)</f>
        <v>0</v>
      </c>
      <c r="K276" s="235" t="s">
        <v>532</v>
      </c>
      <c r="L276" s="46"/>
      <c r="M276" s="240" t="s">
        <v>19</v>
      </c>
      <c r="N276" s="241" t="s">
        <v>42</v>
      </c>
      <c r="O276" s="86"/>
      <c r="P276" s="242">
        <f>O276*H276</f>
        <v>0</v>
      </c>
      <c r="Q276" s="242">
        <v>0</v>
      </c>
      <c r="R276" s="242">
        <f>Q276*H276</f>
        <v>0</v>
      </c>
      <c r="S276" s="242">
        <v>0</v>
      </c>
      <c r="T276" s="243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44" t="s">
        <v>418</v>
      </c>
      <c r="AT276" s="244" t="s">
        <v>324</v>
      </c>
      <c r="AU276" s="244" t="s">
        <v>83</v>
      </c>
      <c r="AY276" s="19" t="s">
        <v>322</v>
      </c>
      <c r="BE276" s="245">
        <f>IF(N276="základní",J276,0)</f>
        <v>0</v>
      </c>
      <c r="BF276" s="245">
        <f>IF(N276="snížená",J276,0)</f>
        <v>0</v>
      </c>
      <c r="BG276" s="245">
        <f>IF(N276="zákl. přenesená",J276,0)</f>
        <v>0</v>
      </c>
      <c r="BH276" s="245">
        <f>IF(N276="sníž. přenesená",J276,0)</f>
        <v>0</v>
      </c>
      <c r="BI276" s="245">
        <f>IF(N276="nulová",J276,0)</f>
        <v>0</v>
      </c>
      <c r="BJ276" s="19" t="s">
        <v>83</v>
      </c>
      <c r="BK276" s="245">
        <f>ROUND(I276*H276,2)</f>
        <v>0</v>
      </c>
      <c r="BL276" s="19" t="s">
        <v>418</v>
      </c>
      <c r="BM276" s="244" t="s">
        <v>3477</v>
      </c>
    </row>
    <row r="277" spans="1:47" s="2" customFormat="1" ht="12">
      <c r="A277" s="40"/>
      <c r="B277" s="41"/>
      <c r="C277" s="42"/>
      <c r="D277" s="246" t="s">
        <v>330</v>
      </c>
      <c r="E277" s="42"/>
      <c r="F277" s="247" t="s">
        <v>3476</v>
      </c>
      <c r="G277" s="42"/>
      <c r="H277" s="42"/>
      <c r="I277" s="150"/>
      <c r="J277" s="42"/>
      <c r="K277" s="42"/>
      <c r="L277" s="46"/>
      <c r="M277" s="248"/>
      <c r="N277" s="249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330</v>
      </c>
      <c r="AU277" s="19" t="s">
        <v>83</v>
      </c>
    </row>
    <row r="278" spans="1:47" s="2" customFormat="1" ht="12">
      <c r="A278" s="40"/>
      <c r="B278" s="41"/>
      <c r="C278" s="42"/>
      <c r="D278" s="246" t="s">
        <v>387</v>
      </c>
      <c r="E278" s="42"/>
      <c r="F278" s="282" t="s">
        <v>3478</v>
      </c>
      <c r="G278" s="42"/>
      <c r="H278" s="42"/>
      <c r="I278" s="150"/>
      <c r="J278" s="42"/>
      <c r="K278" s="42"/>
      <c r="L278" s="46"/>
      <c r="M278" s="248"/>
      <c r="N278" s="24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387</v>
      </c>
      <c r="AU278" s="19" t="s">
        <v>83</v>
      </c>
    </row>
    <row r="279" spans="1:65" s="2" customFormat="1" ht="21.75" customHeight="1">
      <c r="A279" s="40"/>
      <c r="B279" s="41"/>
      <c r="C279" s="233" t="s">
        <v>186</v>
      </c>
      <c r="D279" s="233" t="s">
        <v>324</v>
      </c>
      <c r="E279" s="234" t="s">
        <v>3479</v>
      </c>
      <c r="F279" s="235" t="s">
        <v>3480</v>
      </c>
      <c r="G279" s="236" t="s">
        <v>2688</v>
      </c>
      <c r="H279" s="237">
        <v>1</v>
      </c>
      <c r="I279" s="238"/>
      <c r="J279" s="239">
        <f>ROUND(I279*H279,2)</f>
        <v>0</v>
      </c>
      <c r="K279" s="235" t="s">
        <v>532</v>
      </c>
      <c r="L279" s="46"/>
      <c r="M279" s="240" t="s">
        <v>19</v>
      </c>
      <c r="N279" s="241" t="s">
        <v>42</v>
      </c>
      <c r="O279" s="86"/>
      <c r="P279" s="242">
        <f>O279*H279</f>
        <v>0</v>
      </c>
      <c r="Q279" s="242">
        <v>0</v>
      </c>
      <c r="R279" s="242">
        <f>Q279*H279</f>
        <v>0</v>
      </c>
      <c r="S279" s="242">
        <v>0</v>
      </c>
      <c r="T279" s="243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4" t="s">
        <v>418</v>
      </c>
      <c r="AT279" s="244" t="s">
        <v>324</v>
      </c>
      <c r="AU279" s="244" t="s">
        <v>83</v>
      </c>
      <c r="AY279" s="19" t="s">
        <v>322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19" t="s">
        <v>83</v>
      </c>
      <c r="BK279" s="245">
        <f>ROUND(I279*H279,2)</f>
        <v>0</v>
      </c>
      <c r="BL279" s="19" t="s">
        <v>418</v>
      </c>
      <c r="BM279" s="244" t="s">
        <v>3481</v>
      </c>
    </row>
    <row r="280" spans="1:47" s="2" customFormat="1" ht="12">
      <c r="A280" s="40"/>
      <c r="B280" s="41"/>
      <c r="C280" s="42"/>
      <c r="D280" s="246" t="s">
        <v>330</v>
      </c>
      <c r="E280" s="42"/>
      <c r="F280" s="247" t="s">
        <v>3480</v>
      </c>
      <c r="G280" s="42"/>
      <c r="H280" s="42"/>
      <c r="I280" s="150"/>
      <c r="J280" s="42"/>
      <c r="K280" s="42"/>
      <c r="L280" s="46"/>
      <c r="M280" s="248"/>
      <c r="N280" s="249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330</v>
      </c>
      <c r="AU280" s="19" t="s">
        <v>83</v>
      </c>
    </row>
    <row r="281" spans="1:47" s="2" customFormat="1" ht="12">
      <c r="A281" s="40"/>
      <c r="B281" s="41"/>
      <c r="C281" s="42"/>
      <c r="D281" s="246" t="s">
        <v>387</v>
      </c>
      <c r="E281" s="42"/>
      <c r="F281" s="282" t="s">
        <v>3482</v>
      </c>
      <c r="G281" s="42"/>
      <c r="H281" s="42"/>
      <c r="I281" s="150"/>
      <c r="J281" s="42"/>
      <c r="K281" s="42"/>
      <c r="L281" s="46"/>
      <c r="M281" s="248"/>
      <c r="N281" s="249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387</v>
      </c>
      <c r="AU281" s="19" t="s">
        <v>83</v>
      </c>
    </row>
    <row r="282" spans="1:65" s="2" customFormat="1" ht="21.75" customHeight="1">
      <c r="A282" s="40"/>
      <c r="B282" s="41"/>
      <c r="C282" s="233" t="s">
        <v>229</v>
      </c>
      <c r="D282" s="233" t="s">
        <v>324</v>
      </c>
      <c r="E282" s="234" t="s">
        <v>3483</v>
      </c>
      <c r="F282" s="235" t="s">
        <v>3484</v>
      </c>
      <c r="G282" s="236" t="s">
        <v>2688</v>
      </c>
      <c r="H282" s="237">
        <v>1</v>
      </c>
      <c r="I282" s="238"/>
      <c r="J282" s="239">
        <f>ROUND(I282*H282,2)</f>
        <v>0</v>
      </c>
      <c r="K282" s="235" t="s">
        <v>532</v>
      </c>
      <c r="L282" s="46"/>
      <c r="M282" s="240" t="s">
        <v>19</v>
      </c>
      <c r="N282" s="241" t="s">
        <v>42</v>
      </c>
      <c r="O282" s="86"/>
      <c r="P282" s="242">
        <f>O282*H282</f>
        <v>0</v>
      </c>
      <c r="Q282" s="242">
        <v>0</v>
      </c>
      <c r="R282" s="242">
        <f>Q282*H282</f>
        <v>0</v>
      </c>
      <c r="S282" s="242">
        <v>0</v>
      </c>
      <c r="T282" s="243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4" t="s">
        <v>418</v>
      </c>
      <c r="AT282" s="244" t="s">
        <v>324</v>
      </c>
      <c r="AU282" s="244" t="s">
        <v>83</v>
      </c>
      <c r="AY282" s="19" t="s">
        <v>322</v>
      </c>
      <c r="BE282" s="245">
        <f>IF(N282="základní",J282,0)</f>
        <v>0</v>
      </c>
      <c r="BF282" s="245">
        <f>IF(N282="snížená",J282,0)</f>
        <v>0</v>
      </c>
      <c r="BG282" s="245">
        <f>IF(N282="zákl. přenesená",J282,0)</f>
        <v>0</v>
      </c>
      <c r="BH282" s="245">
        <f>IF(N282="sníž. přenesená",J282,0)</f>
        <v>0</v>
      </c>
      <c r="BI282" s="245">
        <f>IF(N282="nulová",J282,0)</f>
        <v>0</v>
      </c>
      <c r="BJ282" s="19" t="s">
        <v>83</v>
      </c>
      <c r="BK282" s="245">
        <f>ROUND(I282*H282,2)</f>
        <v>0</v>
      </c>
      <c r="BL282" s="19" t="s">
        <v>418</v>
      </c>
      <c r="BM282" s="244" t="s">
        <v>3485</v>
      </c>
    </row>
    <row r="283" spans="1:47" s="2" customFormat="1" ht="12">
      <c r="A283" s="40"/>
      <c r="B283" s="41"/>
      <c r="C283" s="42"/>
      <c r="D283" s="246" t="s">
        <v>330</v>
      </c>
      <c r="E283" s="42"/>
      <c r="F283" s="247" t="s">
        <v>3484</v>
      </c>
      <c r="G283" s="42"/>
      <c r="H283" s="42"/>
      <c r="I283" s="150"/>
      <c r="J283" s="42"/>
      <c r="K283" s="42"/>
      <c r="L283" s="46"/>
      <c r="M283" s="248"/>
      <c r="N283" s="249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330</v>
      </c>
      <c r="AU283" s="19" t="s">
        <v>83</v>
      </c>
    </row>
    <row r="284" spans="1:47" s="2" customFormat="1" ht="12">
      <c r="A284" s="40"/>
      <c r="B284" s="41"/>
      <c r="C284" s="42"/>
      <c r="D284" s="246" t="s">
        <v>387</v>
      </c>
      <c r="E284" s="42"/>
      <c r="F284" s="282" t="s">
        <v>3486</v>
      </c>
      <c r="G284" s="42"/>
      <c r="H284" s="42"/>
      <c r="I284" s="150"/>
      <c r="J284" s="42"/>
      <c r="K284" s="42"/>
      <c r="L284" s="46"/>
      <c r="M284" s="248"/>
      <c r="N284" s="249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387</v>
      </c>
      <c r="AU284" s="19" t="s">
        <v>83</v>
      </c>
    </row>
    <row r="285" spans="1:65" s="2" customFormat="1" ht="21.75" customHeight="1">
      <c r="A285" s="40"/>
      <c r="B285" s="41"/>
      <c r="C285" s="233" t="s">
        <v>791</v>
      </c>
      <c r="D285" s="233" t="s">
        <v>324</v>
      </c>
      <c r="E285" s="234" t="s">
        <v>3487</v>
      </c>
      <c r="F285" s="235" t="s">
        <v>3488</v>
      </c>
      <c r="G285" s="236" t="s">
        <v>2688</v>
      </c>
      <c r="H285" s="237">
        <v>1</v>
      </c>
      <c r="I285" s="238"/>
      <c r="J285" s="239">
        <f>ROUND(I285*H285,2)</f>
        <v>0</v>
      </c>
      <c r="K285" s="235" t="s">
        <v>532</v>
      </c>
      <c r="L285" s="46"/>
      <c r="M285" s="240" t="s">
        <v>19</v>
      </c>
      <c r="N285" s="241" t="s">
        <v>42</v>
      </c>
      <c r="O285" s="86"/>
      <c r="P285" s="242">
        <f>O285*H285</f>
        <v>0</v>
      </c>
      <c r="Q285" s="242">
        <v>0</v>
      </c>
      <c r="R285" s="242">
        <f>Q285*H285</f>
        <v>0</v>
      </c>
      <c r="S285" s="242">
        <v>0</v>
      </c>
      <c r="T285" s="243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4" t="s">
        <v>418</v>
      </c>
      <c r="AT285" s="244" t="s">
        <v>324</v>
      </c>
      <c r="AU285" s="244" t="s">
        <v>83</v>
      </c>
      <c r="AY285" s="19" t="s">
        <v>322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19" t="s">
        <v>83</v>
      </c>
      <c r="BK285" s="245">
        <f>ROUND(I285*H285,2)</f>
        <v>0</v>
      </c>
      <c r="BL285" s="19" t="s">
        <v>418</v>
      </c>
      <c r="BM285" s="244" t="s">
        <v>3489</v>
      </c>
    </row>
    <row r="286" spans="1:47" s="2" customFormat="1" ht="12">
      <c r="A286" s="40"/>
      <c r="B286" s="41"/>
      <c r="C286" s="42"/>
      <c r="D286" s="246" t="s">
        <v>330</v>
      </c>
      <c r="E286" s="42"/>
      <c r="F286" s="247" t="s">
        <v>3488</v>
      </c>
      <c r="G286" s="42"/>
      <c r="H286" s="42"/>
      <c r="I286" s="150"/>
      <c r="J286" s="42"/>
      <c r="K286" s="42"/>
      <c r="L286" s="46"/>
      <c r="M286" s="248"/>
      <c r="N286" s="24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330</v>
      </c>
      <c r="AU286" s="19" t="s">
        <v>83</v>
      </c>
    </row>
    <row r="287" spans="1:47" s="2" customFormat="1" ht="12">
      <c r="A287" s="40"/>
      <c r="B287" s="41"/>
      <c r="C287" s="42"/>
      <c r="D287" s="246" t="s">
        <v>387</v>
      </c>
      <c r="E287" s="42"/>
      <c r="F287" s="282" t="s">
        <v>3490</v>
      </c>
      <c r="G287" s="42"/>
      <c r="H287" s="42"/>
      <c r="I287" s="150"/>
      <c r="J287" s="42"/>
      <c r="K287" s="42"/>
      <c r="L287" s="46"/>
      <c r="M287" s="248"/>
      <c r="N287" s="249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387</v>
      </c>
      <c r="AU287" s="19" t="s">
        <v>83</v>
      </c>
    </row>
    <row r="288" spans="1:65" s="2" customFormat="1" ht="21.75" customHeight="1">
      <c r="A288" s="40"/>
      <c r="B288" s="41"/>
      <c r="C288" s="233" t="s">
        <v>797</v>
      </c>
      <c r="D288" s="233" t="s">
        <v>324</v>
      </c>
      <c r="E288" s="234" t="s">
        <v>3491</v>
      </c>
      <c r="F288" s="235" t="s">
        <v>3492</v>
      </c>
      <c r="G288" s="236" t="s">
        <v>2688</v>
      </c>
      <c r="H288" s="237">
        <v>1</v>
      </c>
      <c r="I288" s="238"/>
      <c r="J288" s="239">
        <f>ROUND(I288*H288,2)</f>
        <v>0</v>
      </c>
      <c r="K288" s="235" t="s">
        <v>532</v>
      </c>
      <c r="L288" s="46"/>
      <c r="M288" s="240" t="s">
        <v>19</v>
      </c>
      <c r="N288" s="241" t="s">
        <v>42</v>
      </c>
      <c r="O288" s="86"/>
      <c r="P288" s="242">
        <f>O288*H288</f>
        <v>0</v>
      </c>
      <c r="Q288" s="242">
        <v>0</v>
      </c>
      <c r="R288" s="242">
        <f>Q288*H288</f>
        <v>0</v>
      </c>
      <c r="S288" s="242">
        <v>0</v>
      </c>
      <c r="T288" s="243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4" t="s">
        <v>418</v>
      </c>
      <c r="AT288" s="244" t="s">
        <v>324</v>
      </c>
      <c r="AU288" s="244" t="s">
        <v>83</v>
      </c>
      <c r="AY288" s="19" t="s">
        <v>322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19" t="s">
        <v>83</v>
      </c>
      <c r="BK288" s="245">
        <f>ROUND(I288*H288,2)</f>
        <v>0</v>
      </c>
      <c r="BL288" s="19" t="s">
        <v>418</v>
      </c>
      <c r="BM288" s="244" t="s">
        <v>3493</v>
      </c>
    </row>
    <row r="289" spans="1:47" s="2" customFormat="1" ht="12">
      <c r="A289" s="40"/>
      <c r="B289" s="41"/>
      <c r="C289" s="42"/>
      <c r="D289" s="246" t="s">
        <v>330</v>
      </c>
      <c r="E289" s="42"/>
      <c r="F289" s="247" t="s">
        <v>3492</v>
      </c>
      <c r="G289" s="42"/>
      <c r="H289" s="42"/>
      <c r="I289" s="150"/>
      <c r="J289" s="42"/>
      <c r="K289" s="42"/>
      <c r="L289" s="46"/>
      <c r="M289" s="248"/>
      <c r="N289" s="249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330</v>
      </c>
      <c r="AU289" s="19" t="s">
        <v>83</v>
      </c>
    </row>
    <row r="290" spans="1:47" s="2" customFormat="1" ht="12">
      <c r="A290" s="40"/>
      <c r="B290" s="41"/>
      <c r="C290" s="42"/>
      <c r="D290" s="246" t="s">
        <v>387</v>
      </c>
      <c r="E290" s="42"/>
      <c r="F290" s="282" t="s">
        <v>3494</v>
      </c>
      <c r="G290" s="42"/>
      <c r="H290" s="42"/>
      <c r="I290" s="150"/>
      <c r="J290" s="42"/>
      <c r="K290" s="42"/>
      <c r="L290" s="46"/>
      <c r="M290" s="248"/>
      <c r="N290" s="249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387</v>
      </c>
      <c r="AU290" s="19" t="s">
        <v>83</v>
      </c>
    </row>
    <row r="291" spans="1:65" s="2" customFormat="1" ht="21.75" customHeight="1">
      <c r="A291" s="40"/>
      <c r="B291" s="41"/>
      <c r="C291" s="233" t="s">
        <v>804</v>
      </c>
      <c r="D291" s="233" t="s">
        <v>324</v>
      </c>
      <c r="E291" s="234" t="s">
        <v>3495</v>
      </c>
      <c r="F291" s="235" t="s">
        <v>3464</v>
      </c>
      <c r="G291" s="236" t="s">
        <v>2688</v>
      </c>
      <c r="H291" s="237">
        <v>1</v>
      </c>
      <c r="I291" s="238"/>
      <c r="J291" s="239">
        <f>ROUND(I291*H291,2)</f>
        <v>0</v>
      </c>
      <c r="K291" s="235" t="s">
        <v>532</v>
      </c>
      <c r="L291" s="46"/>
      <c r="M291" s="240" t="s">
        <v>19</v>
      </c>
      <c r="N291" s="241" t="s">
        <v>42</v>
      </c>
      <c r="O291" s="86"/>
      <c r="P291" s="242">
        <f>O291*H291</f>
        <v>0</v>
      </c>
      <c r="Q291" s="242">
        <v>0</v>
      </c>
      <c r="R291" s="242">
        <f>Q291*H291</f>
        <v>0</v>
      </c>
      <c r="S291" s="242">
        <v>0</v>
      </c>
      <c r="T291" s="243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4" t="s">
        <v>418</v>
      </c>
      <c r="AT291" s="244" t="s">
        <v>324</v>
      </c>
      <c r="AU291" s="244" t="s">
        <v>83</v>
      </c>
      <c r="AY291" s="19" t="s">
        <v>322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19" t="s">
        <v>83</v>
      </c>
      <c r="BK291" s="245">
        <f>ROUND(I291*H291,2)</f>
        <v>0</v>
      </c>
      <c r="BL291" s="19" t="s">
        <v>418</v>
      </c>
      <c r="BM291" s="244" t="s">
        <v>3496</v>
      </c>
    </row>
    <row r="292" spans="1:47" s="2" customFormat="1" ht="12">
      <c r="A292" s="40"/>
      <c r="B292" s="41"/>
      <c r="C292" s="42"/>
      <c r="D292" s="246" t="s">
        <v>330</v>
      </c>
      <c r="E292" s="42"/>
      <c r="F292" s="247" t="s">
        <v>3464</v>
      </c>
      <c r="G292" s="42"/>
      <c r="H292" s="42"/>
      <c r="I292" s="150"/>
      <c r="J292" s="42"/>
      <c r="K292" s="42"/>
      <c r="L292" s="46"/>
      <c r="M292" s="248"/>
      <c r="N292" s="249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330</v>
      </c>
      <c r="AU292" s="19" t="s">
        <v>83</v>
      </c>
    </row>
    <row r="293" spans="1:47" s="2" customFormat="1" ht="12">
      <c r="A293" s="40"/>
      <c r="B293" s="41"/>
      <c r="C293" s="42"/>
      <c r="D293" s="246" t="s">
        <v>387</v>
      </c>
      <c r="E293" s="42"/>
      <c r="F293" s="282" t="s">
        <v>3466</v>
      </c>
      <c r="G293" s="42"/>
      <c r="H293" s="42"/>
      <c r="I293" s="150"/>
      <c r="J293" s="42"/>
      <c r="K293" s="42"/>
      <c r="L293" s="46"/>
      <c r="M293" s="248"/>
      <c r="N293" s="249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387</v>
      </c>
      <c r="AU293" s="19" t="s">
        <v>83</v>
      </c>
    </row>
    <row r="294" spans="1:65" s="2" customFormat="1" ht="21.75" customHeight="1">
      <c r="A294" s="40"/>
      <c r="B294" s="41"/>
      <c r="C294" s="233" t="s">
        <v>811</v>
      </c>
      <c r="D294" s="233" t="s">
        <v>324</v>
      </c>
      <c r="E294" s="234" t="s">
        <v>3497</v>
      </c>
      <c r="F294" s="235" t="s">
        <v>3472</v>
      </c>
      <c r="G294" s="236" t="s">
        <v>2688</v>
      </c>
      <c r="H294" s="237">
        <v>5</v>
      </c>
      <c r="I294" s="238"/>
      <c r="J294" s="239">
        <f>ROUND(I294*H294,2)</f>
        <v>0</v>
      </c>
      <c r="K294" s="235" t="s">
        <v>532</v>
      </c>
      <c r="L294" s="46"/>
      <c r="M294" s="240" t="s">
        <v>19</v>
      </c>
      <c r="N294" s="241" t="s">
        <v>42</v>
      </c>
      <c r="O294" s="86"/>
      <c r="P294" s="242">
        <f>O294*H294</f>
        <v>0</v>
      </c>
      <c r="Q294" s="242">
        <v>0</v>
      </c>
      <c r="R294" s="242">
        <f>Q294*H294</f>
        <v>0</v>
      </c>
      <c r="S294" s="242">
        <v>0</v>
      </c>
      <c r="T294" s="243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4" t="s">
        <v>418</v>
      </c>
      <c r="AT294" s="244" t="s">
        <v>324</v>
      </c>
      <c r="AU294" s="244" t="s">
        <v>83</v>
      </c>
      <c r="AY294" s="19" t="s">
        <v>322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19" t="s">
        <v>83</v>
      </c>
      <c r="BK294" s="245">
        <f>ROUND(I294*H294,2)</f>
        <v>0</v>
      </c>
      <c r="BL294" s="19" t="s">
        <v>418</v>
      </c>
      <c r="BM294" s="244" t="s">
        <v>3498</v>
      </c>
    </row>
    <row r="295" spans="1:47" s="2" customFormat="1" ht="12">
      <c r="A295" s="40"/>
      <c r="B295" s="41"/>
      <c r="C295" s="42"/>
      <c r="D295" s="246" t="s">
        <v>330</v>
      </c>
      <c r="E295" s="42"/>
      <c r="F295" s="247" t="s">
        <v>3472</v>
      </c>
      <c r="G295" s="42"/>
      <c r="H295" s="42"/>
      <c r="I295" s="150"/>
      <c r="J295" s="42"/>
      <c r="K295" s="42"/>
      <c r="L295" s="46"/>
      <c r="M295" s="248"/>
      <c r="N295" s="249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330</v>
      </c>
      <c r="AU295" s="19" t="s">
        <v>83</v>
      </c>
    </row>
    <row r="296" spans="1:47" s="2" customFormat="1" ht="12">
      <c r="A296" s="40"/>
      <c r="B296" s="41"/>
      <c r="C296" s="42"/>
      <c r="D296" s="246" t="s">
        <v>387</v>
      </c>
      <c r="E296" s="42"/>
      <c r="F296" s="282" t="s">
        <v>3499</v>
      </c>
      <c r="G296" s="42"/>
      <c r="H296" s="42"/>
      <c r="I296" s="150"/>
      <c r="J296" s="42"/>
      <c r="K296" s="42"/>
      <c r="L296" s="46"/>
      <c r="M296" s="248"/>
      <c r="N296" s="249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387</v>
      </c>
      <c r="AU296" s="19" t="s">
        <v>83</v>
      </c>
    </row>
    <row r="297" spans="1:65" s="2" customFormat="1" ht="21.75" customHeight="1">
      <c r="A297" s="40"/>
      <c r="B297" s="41"/>
      <c r="C297" s="233" t="s">
        <v>818</v>
      </c>
      <c r="D297" s="233" t="s">
        <v>324</v>
      </c>
      <c r="E297" s="234" t="s">
        <v>3500</v>
      </c>
      <c r="F297" s="235" t="s">
        <v>3476</v>
      </c>
      <c r="G297" s="236" t="s">
        <v>2688</v>
      </c>
      <c r="H297" s="237">
        <v>1</v>
      </c>
      <c r="I297" s="238"/>
      <c r="J297" s="239">
        <f>ROUND(I297*H297,2)</f>
        <v>0</v>
      </c>
      <c r="K297" s="235" t="s">
        <v>532</v>
      </c>
      <c r="L297" s="46"/>
      <c r="M297" s="240" t="s">
        <v>19</v>
      </c>
      <c r="N297" s="241" t="s">
        <v>42</v>
      </c>
      <c r="O297" s="86"/>
      <c r="P297" s="242">
        <f>O297*H297</f>
        <v>0</v>
      </c>
      <c r="Q297" s="242">
        <v>0</v>
      </c>
      <c r="R297" s="242">
        <f>Q297*H297</f>
        <v>0</v>
      </c>
      <c r="S297" s="242">
        <v>0</v>
      </c>
      <c r="T297" s="243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44" t="s">
        <v>418</v>
      </c>
      <c r="AT297" s="244" t="s">
        <v>324</v>
      </c>
      <c r="AU297" s="244" t="s">
        <v>83</v>
      </c>
      <c r="AY297" s="19" t="s">
        <v>322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19" t="s">
        <v>83</v>
      </c>
      <c r="BK297" s="245">
        <f>ROUND(I297*H297,2)</f>
        <v>0</v>
      </c>
      <c r="BL297" s="19" t="s">
        <v>418</v>
      </c>
      <c r="BM297" s="244" t="s">
        <v>3501</v>
      </c>
    </row>
    <row r="298" spans="1:47" s="2" customFormat="1" ht="12">
      <c r="A298" s="40"/>
      <c r="B298" s="41"/>
      <c r="C298" s="42"/>
      <c r="D298" s="246" t="s">
        <v>330</v>
      </c>
      <c r="E298" s="42"/>
      <c r="F298" s="247" t="s">
        <v>3476</v>
      </c>
      <c r="G298" s="42"/>
      <c r="H298" s="42"/>
      <c r="I298" s="150"/>
      <c r="J298" s="42"/>
      <c r="K298" s="42"/>
      <c r="L298" s="46"/>
      <c r="M298" s="248"/>
      <c r="N298" s="249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330</v>
      </c>
      <c r="AU298" s="19" t="s">
        <v>83</v>
      </c>
    </row>
    <row r="299" spans="1:47" s="2" customFormat="1" ht="12">
      <c r="A299" s="40"/>
      <c r="B299" s="41"/>
      <c r="C299" s="42"/>
      <c r="D299" s="246" t="s">
        <v>387</v>
      </c>
      <c r="E299" s="42"/>
      <c r="F299" s="282" t="s">
        <v>3502</v>
      </c>
      <c r="G299" s="42"/>
      <c r="H299" s="42"/>
      <c r="I299" s="150"/>
      <c r="J299" s="42"/>
      <c r="K299" s="42"/>
      <c r="L299" s="46"/>
      <c r="M299" s="248"/>
      <c r="N299" s="249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387</v>
      </c>
      <c r="AU299" s="19" t="s">
        <v>83</v>
      </c>
    </row>
    <row r="300" spans="1:65" s="2" customFormat="1" ht="21.75" customHeight="1">
      <c r="A300" s="40"/>
      <c r="B300" s="41"/>
      <c r="C300" s="233" t="s">
        <v>824</v>
      </c>
      <c r="D300" s="233" t="s">
        <v>324</v>
      </c>
      <c r="E300" s="234" t="s">
        <v>3503</v>
      </c>
      <c r="F300" s="235" t="s">
        <v>3504</v>
      </c>
      <c r="G300" s="236" t="s">
        <v>2688</v>
      </c>
      <c r="H300" s="237">
        <v>1</v>
      </c>
      <c r="I300" s="238"/>
      <c r="J300" s="239">
        <f>ROUND(I300*H300,2)</f>
        <v>0</v>
      </c>
      <c r="K300" s="235" t="s">
        <v>532</v>
      </c>
      <c r="L300" s="46"/>
      <c r="M300" s="240" t="s">
        <v>19</v>
      </c>
      <c r="N300" s="241" t="s">
        <v>42</v>
      </c>
      <c r="O300" s="86"/>
      <c r="P300" s="242">
        <f>O300*H300</f>
        <v>0</v>
      </c>
      <c r="Q300" s="242">
        <v>0</v>
      </c>
      <c r="R300" s="242">
        <f>Q300*H300</f>
        <v>0</v>
      </c>
      <c r="S300" s="242">
        <v>0</v>
      </c>
      <c r="T300" s="243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44" t="s">
        <v>418</v>
      </c>
      <c r="AT300" s="244" t="s">
        <v>324</v>
      </c>
      <c r="AU300" s="244" t="s">
        <v>83</v>
      </c>
      <c r="AY300" s="19" t="s">
        <v>322</v>
      </c>
      <c r="BE300" s="245">
        <f>IF(N300="základní",J300,0)</f>
        <v>0</v>
      </c>
      <c r="BF300" s="245">
        <f>IF(N300="snížená",J300,0)</f>
        <v>0</v>
      </c>
      <c r="BG300" s="245">
        <f>IF(N300="zákl. přenesená",J300,0)</f>
        <v>0</v>
      </c>
      <c r="BH300" s="245">
        <f>IF(N300="sníž. přenesená",J300,0)</f>
        <v>0</v>
      </c>
      <c r="BI300" s="245">
        <f>IF(N300="nulová",J300,0)</f>
        <v>0</v>
      </c>
      <c r="BJ300" s="19" t="s">
        <v>83</v>
      </c>
      <c r="BK300" s="245">
        <f>ROUND(I300*H300,2)</f>
        <v>0</v>
      </c>
      <c r="BL300" s="19" t="s">
        <v>418</v>
      </c>
      <c r="BM300" s="244" t="s">
        <v>3505</v>
      </c>
    </row>
    <row r="301" spans="1:47" s="2" customFormat="1" ht="12">
      <c r="A301" s="40"/>
      <c r="B301" s="41"/>
      <c r="C301" s="42"/>
      <c r="D301" s="246" t="s">
        <v>330</v>
      </c>
      <c r="E301" s="42"/>
      <c r="F301" s="247" t="s">
        <v>3504</v>
      </c>
      <c r="G301" s="42"/>
      <c r="H301" s="42"/>
      <c r="I301" s="150"/>
      <c r="J301" s="42"/>
      <c r="K301" s="42"/>
      <c r="L301" s="46"/>
      <c r="M301" s="248"/>
      <c r="N301" s="24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330</v>
      </c>
      <c r="AU301" s="19" t="s">
        <v>83</v>
      </c>
    </row>
    <row r="302" spans="1:47" s="2" customFormat="1" ht="12">
      <c r="A302" s="40"/>
      <c r="B302" s="41"/>
      <c r="C302" s="42"/>
      <c r="D302" s="246" t="s">
        <v>387</v>
      </c>
      <c r="E302" s="42"/>
      <c r="F302" s="282" t="s">
        <v>3506</v>
      </c>
      <c r="G302" s="42"/>
      <c r="H302" s="42"/>
      <c r="I302" s="150"/>
      <c r="J302" s="42"/>
      <c r="K302" s="42"/>
      <c r="L302" s="46"/>
      <c r="M302" s="248"/>
      <c r="N302" s="249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387</v>
      </c>
      <c r="AU302" s="19" t="s">
        <v>83</v>
      </c>
    </row>
    <row r="303" spans="1:65" s="2" customFormat="1" ht="21.75" customHeight="1">
      <c r="A303" s="40"/>
      <c r="B303" s="41"/>
      <c r="C303" s="233" t="s">
        <v>830</v>
      </c>
      <c r="D303" s="233" t="s">
        <v>324</v>
      </c>
      <c r="E303" s="234" t="s">
        <v>3507</v>
      </c>
      <c r="F303" s="235" t="s">
        <v>3508</v>
      </c>
      <c r="G303" s="236" t="s">
        <v>2688</v>
      </c>
      <c r="H303" s="237">
        <v>4</v>
      </c>
      <c r="I303" s="238"/>
      <c r="J303" s="239">
        <f>ROUND(I303*H303,2)</f>
        <v>0</v>
      </c>
      <c r="K303" s="235" t="s">
        <v>532</v>
      </c>
      <c r="L303" s="46"/>
      <c r="M303" s="240" t="s">
        <v>19</v>
      </c>
      <c r="N303" s="241" t="s">
        <v>42</v>
      </c>
      <c r="O303" s="86"/>
      <c r="P303" s="242">
        <f>O303*H303</f>
        <v>0</v>
      </c>
      <c r="Q303" s="242">
        <v>0</v>
      </c>
      <c r="R303" s="242">
        <f>Q303*H303</f>
        <v>0</v>
      </c>
      <c r="S303" s="242">
        <v>0</v>
      </c>
      <c r="T303" s="243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4" t="s">
        <v>418</v>
      </c>
      <c r="AT303" s="244" t="s">
        <v>324</v>
      </c>
      <c r="AU303" s="244" t="s">
        <v>83</v>
      </c>
      <c r="AY303" s="19" t="s">
        <v>322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19" t="s">
        <v>83</v>
      </c>
      <c r="BK303" s="245">
        <f>ROUND(I303*H303,2)</f>
        <v>0</v>
      </c>
      <c r="BL303" s="19" t="s">
        <v>418</v>
      </c>
      <c r="BM303" s="244" t="s">
        <v>3509</v>
      </c>
    </row>
    <row r="304" spans="1:47" s="2" customFormat="1" ht="12">
      <c r="A304" s="40"/>
      <c r="B304" s="41"/>
      <c r="C304" s="42"/>
      <c r="D304" s="246" t="s">
        <v>330</v>
      </c>
      <c r="E304" s="42"/>
      <c r="F304" s="247" t="s">
        <v>3508</v>
      </c>
      <c r="G304" s="42"/>
      <c r="H304" s="42"/>
      <c r="I304" s="150"/>
      <c r="J304" s="42"/>
      <c r="K304" s="42"/>
      <c r="L304" s="46"/>
      <c r="M304" s="248"/>
      <c r="N304" s="249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330</v>
      </c>
      <c r="AU304" s="19" t="s">
        <v>83</v>
      </c>
    </row>
    <row r="305" spans="1:47" s="2" customFormat="1" ht="12">
      <c r="A305" s="40"/>
      <c r="B305" s="41"/>
      <c r="C305" s="42"/>
      <c r="D305" s="246" t="s">
        <v>387</v>
      </c>
      <c r="E305" s="42"/>
      <c r="F305" s="282" t="s">
        <v>3510</v>
      </c>
      <c r="G305" s="42"/>
      <c r="H305" s="42"/>
      <c r="I305" s="150"/>
      <c r="J305" s="42"/>
      <c r="K305" s="42"/>
      <c r="L305" s="46"/>
      <c r="M305" s="248"/>
      <c r="N305" s="249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387</v>
      </c>
      <c r="AU305" s="19" t="s">
        <v>83</v>
      </c>
    </row>
    <row r="306" spans="1:65" s="2" customFormat="1" ht="21.75" customHeight="1">
      <c r="A306" s="40"/>
      <c r="B306" s="41"/>
      <c r="C306" s="233" t="s">
        <v>835</v>
      </c>
      <c r="D306" s="233" t="s">
        <v>324</v>
      </c>
      <c r="E306" s="234" t="s">
        <v>3511</v>
      </c>
      <c r="F306" s="235" t="s">
        <v>3512</v>
      </c>
      <c r="G306" s="236" t="s">
        <v>2688</v>
      </c>
      <c r="H306" s="237">
        <v>2</v>
      </c>
      <c r="I306" s="238"/>
      <c r="J306" s="239">
        <f>ROUND(I306*H306,2)</f>
        <v>0</v>
      </c>
      <c r="K306" s="235" t="s">
        <v>532</v>
      </c>
      <c r="L306" s="46"/>
      <c r="M306" s="240" t="s">
        <v>19</v>
      </c>
      <c r="N306" s="241" t="s">
        <v>42</v>
      </c>
      <c r="O306" s="86"/>
      <c r="P306" s="242">
        <f>O306*H306</f>
        <v>0</v>
      </c>
      <c r="Q306" s="242">
        <v>0</v>
      </c>
      <c r="R306" s="242">
        <f>Q306*H306</f>
        <v>0</v>
      </c>
      <c r="S306" s="242">
        <v>0</v>
      </c>
      <c r="T306" s="243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44" t="s">
        <v>418</v>
      </c>
      <c r="AT306" s="244" t="s">
        <v>324</v>
      </c>
      <c r="AU306" s="244" t="s">
        <v>83</v>
      </c>
      <c r="AY306" s="19" t="s">
        <v>322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19" t="s">
        <v>83</v>
      </c>
      <c r="BK306" s="245">
        <f>ROUND(I306*H306,2)</f>
        <v>0</v>
      </c>
      <c r="BL306" s="19" t="s">
        <v>418</v>
      </c>
      <c r="BM306" s="244" t="s">
        <v>3513</v>
      </c>
    </row>
    <row r="307" spans="1:47" s="2" customFormat="1" ht="12">
      <c r="A307" s="40"/>
      <c r="B307" s="41"/>
      <c r="C307" s="42"/>
      <c r="D307" s="246" t="s">
        <v>330</v>
      </c>
      <c r="E307" s="42"/>
      <c r="F307" s="247" t="s">
        <v>3512</v>
      </c>
      <c r="G307" s="42"/>
      <c r="H307" s="42"/>
      <c r="I307" s="150"/>
      <c r="J307" s="42"/>
      <c r="K307" s="42"/>
      <c r="L307" s="46"/>
      <c r="M307" s="248"/>
      <c r="N307" s="24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330</v>
      </c>
      <c r="AU307" s="19" t="s">
        <v>83</v>
      </c>
    </row>
    <row r="308" spans="1:47" s="2" customFormat="1" ht="12">
      <c r="A308" s="40"/>
      <c r="B308" s="41"/>
      <c r="C308" s="42"/>
      <c r="D308" s="246" t="s">
        <v>387</v>
      </c>
      <c r="E308" s="42"/>
      <c r="F308" s="282" t="s">
        <v>3514</v>
      </c>
      <c r="G308" s="42"/>
      <c r="H308" s="42"/>
      <c r="I308" s="150"/>
      <c r="J308" s="42"/>
      <c r="K308" s="42"/>
      <c r="L308" s="46"/>
      <c r="M308" s="248"/>
      <c r="N308" s="249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387</v>
      </c>
      <c r="AU308" s="19" t="s">
        <v>83</v>
      </c>
    </row>
    <row r="309" spans="1:65" s="2" customFormat="1" ht="21.75" customHeight="1">
      <c r="A309" s="40"/>
      <c r="B309" s="41"/>
      <c r="C309" s="233" t="s">
        <v>870</v>
      </c>
      <c r="D309" s="233" t="s">
        <v>324</v>
      </c>
      <c r="E309" s="234" t="s">
        <v>3515</v>
      </c>
      <c r="F309" s="235" t="s">
        <v>3516</v>
      </c>
      <c r="G309" s="236" t="s">
        <v>2688</v>
      </c>
      <c r="H309" s="237">
        <v>1</v>
      </c>
      <c r="I309" s="238"/>
      <c r="J309" s="239">
        <f>ROUND(I309*H309,2)</f>
        <v>0</v>
      </c>
      <c r="K309" s="235" t="s">
        <v>532</v>
      </c>
      <c r="L309" s="46"/>
      <c r="M309" s="240" t="s">
        <v>19</v>
      </c>
      <c r="N309" s="241" t="s">
        <v>42</v>
      </c>
      <c r="O309" s="86"/>
      <c r="P309" s="242">
        <f>O309*H309</f>
        <v>0</v>
      </c>
      <c r="Q309" s="242">
        <v>0</v>
      </c>
      <c r="R309" s="242">
        <f>Q309*H309</f>
        <v>0</v>
      </c>
      <c r="S309" s="242">
        <v>0</v>
      </c>
      <c r="T309" s="243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4" t="s">
        <v>418</v>
      </c>
      <c r="AT309" s="244" t="s">
        <v>324</v>
      </c>
      <c r="AU309" s="244" t="s">
        <v>83</v>
      </c>
      <c r="AY309" s="19" t="s">
        <v>322</v>
      </c>
      <c r="BE309" s="245">
        <f>IF(N309="základní",J309,0)</f>
        <v>0</v>
      </c>
      <c r="BF309" s="245">
        <f>IF(N309="snížená",J309,0)</f>
        <v>0</v>
      </c>
      <c r="BG309" s="245">
        <f>IF(N309="zákl. přenesená",J309,0)</f>
        <v>0</v>
      </c>
      <c r="BH309" s="245">
        <f>IF(N309="sníž. přenesená",J309,0)</f>
        <v>0</v>
      </c>
      <c r="BI309" s="245">
        <f>IF(N309="nulová",J309,0)</f>
        <v>0</v>
      </c>
      <c r="BJ309" s="19" t="s">
        <v>83</v>
      </c>
      <c r="BK309" s="245">
        <f>ROUND(I309*H309,2)</f>
        <v>0</v>
      </c>
      <c r="BL309" s="19" t="s">
        <v>418</v>
      </c>
      <c r="BM309" s="244" t="s">
        <v>3517</v>
      </c>
    </row>
    <row r="310" spans="1:47" s="2" customFormat="1" ht="12">
      <c r="A310" s="40"/>
      <c r="B310" s="41"/>
      <c r="C310" s="42"/>
      <c r="D310" s="246" t="s">
        <v>330</v>
      </c>
      <c r="E310" s="42"/>
      <c r="F310" s="247" t="s">
        <v>3516</v>
      </c>
      <c r="G310" s="42"/>
      <c r="H310" s="42"/>
      <c r="I310" s="150"/>
      <c r="J310" s="42"/>
      <c r="K310" s="42"/>
      <c r="L310" s="46"/>
      <c r="M310" s="248"/>
      <c r="N310" s="249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330</v>
      </c>
      <c r="AU310" s="19" t="s">
        <v>83</v>
      </c>
    </row>
    <row r="311" spans="1:47" s="2" customFormat="1" ht="12">
      <c r="A311" s="40"/>
      <c r="B311" s="41"/>
      <c r="C311" s="42"/>
      <c r="D311" s="246" t="s">
        <v>387</v>
      </c>
      <c r="E311" s="42"/>
      <c r="F311" s="282" t="s">
        <v>3518</v>
      </c>
      <c r="G311" s="42"/>
      <c r="H311" s="42"/>
      <c r="I311" s="150"/>
      <c r="J311" s="42"/>
      <c r="K311" s="42"/>
      <c r="L311" s="46"/>
      <c r="M311" s="248"/>
      <c r="N311" s="249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387</v>
      </c>
      <c r="AU311" s="19" t="s">
        <v>83</v>
      </c>
    </row>
    <row r="312" spans="1:65" s="2" customFormat="1" ht="21.75" customHeight="1">
      <c r="A312" s="40"/>
      <c r="B312" s="41"/>
      <c r="C312" s="233" t="s">
        <v>876</v>
      </c>
      <c r="D312" s="233" t="s">
        <v>324</v>
      </c>
      <c r="E312" s="234" t="s">
        <v>3519</v>
      </c>
      <c r="F312" s="235" t="s">
        <v>3484</v>
      </c>
      <c r="G312" s="236" t="s">
        <v>2688</v>
      </c>
      <c r="H312" s="237">
        <v>2</v>
      </c>
      <c r="I312" s="238"/>
      <c r="J312" s="239">
        <f>ROUND(I312*H312,2)</f>
        <v>0</v>
      </c>
      <c r="K312" s="235" t="s">
        <v>532</v>
      </c>
      <c r="L312" s="46"/>
      <c r="M312" s="240" t="s">
        <v>19</v>
      </c>
      <c r="N312" s="241" t="s">
        <v>42</v>
      </c>
      <c r="O312" s="86"/>
      <c r="P312" s="242">
        <f>O312*H312</f>
        <v>0</v>
      </c>
      <c r="Q312" s="242">
        <v>0</v>
      </c>
      <c r="R312" s="242">
        <f>Q312*H312</f>
        <v>0</v>
      </c>
      <c r="S312" s="242">
        <v>0</v>
      </c>
      <c r="T312" s="243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4" t="s">
        <v>418</v>
      </c>
      <c r="AT312" s="244" t="s">
        <v>324</v>
      </c>
      <c r="AU312" s="244" t="s">
        <v>83</v>
      </c>
      <c r="AY312" s="19" t="s">
        <v>322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19" t="s">
        <v>83</v>
      </c>
      <c r="BK312" s="245">
        <f>ROUND(I312*H312,2)</f>
        <v>0</v>
      </c>
      <c r="BL312" s="19" t="s">
        <v>418</v>
      </c>
      <c r="BM312" s="244" t="s">
        <v>3520</v>
      </c>
    </row>
    <row r="313" spans="1:47" s="2" customFormat="1" ht="12">
      <c r="A313" s="40"/>
      <c r="B313" s="41"/>
      <c r="C313" s="42"/>
      <c r="D313" s="246" t="s">
        <v>330</v>
      </c>
      <c r="E313" s="42"/>
      <c r="F313" s="247" t="s">
        <v>3484</v>
      </c>
      <c r="G313" s="42"/>
      <c r="H313" s="42"/>
      <c r="I313" s="150"/>
      <c r="J313" s="42"/>
      <c r="K313" s="42"/>
      <c r="L313" s="46"/>
      <c r="M313" s="248"/>
      <c r="N313" s="24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330</v>
      </c>
      <c r="AU313" s="19" t="s">
        <v>83</v>
      </c>
    </row>
    <row r="314" spans="1:47" s="2" customFormat="1" ht="12">
      <c r="A314" s="40"/>
      <c r="B314" s="41"/>
      <c r="C314" s="42"/>
      <c r="D314" s="246" t="s">
        <v>387</v>
      </c>
      <c r="E314" s="42"/>
      <c r="F314" s="282" t="s">
        <v>3521</v>
      </c>
      <c r="G314" s="42"/>
      <c r="H314" s="42"/>
      <c r="I314" s="150"/>
      <c r="J314" s="42"/>
      <c r="K314" s="42"/>
      <c r="L314" s="46"/>
      <c r="M314" s="248"/>
      <c r="N314" s="249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387</v>
      </c>
      <c r="AU314" s="19" t="s">
        <v>83</v>
      </c>
    </row>
    <row r="315" spans="1:65" s="2" customFormat="1" ht="21.75" customHeight="1">
      <c r="A315" s="40"/>
      <c r="B315" s="41"/>
      <c r="C315" s="233" t="s">
        <v>887</v>
      </c>
      <c r="D315" s="233" t="s">
        <v>324</v>
      </c>
      <c r="E315" s="234" t="s">
        <v>3522</v>
      </c>
      <c r="F315" s="235" t="s">
        <v>3492</v>
      </c>
      <c r="G315" s="236" t="s">
        <v>2688</v>
      </c>
      <c r="H315" s="237">
        <v>1</v>
      </c>
      <c r="I315" s="238"/>
      <c r="J315" s="239">
        <f>ROUND(I315*H315,2)</f>
        <v>0</v>
      </c>
      <c r="K315" s="235" t="s">
        <v>532</v>
      </c>
      <c r="L315" s="46"/>
      <c r="M315" s="240" t="s">
        <v>19</v>
      </c>
      <c r="N315" s="241" t="s">
        <v>42</v>
      </c>
      <c r="O315" s="86"/>
      <c r="P315" s="242">
        <f>O315*H315</f>
        <v>0</v>
      </c>
      <c r="Q315" s="242">
        <v>0</v>
      </c>
      <c r="R315" s="242">
        <f>Q315*H315</f>
        <v>0</v>
      </c>
      <c r="S315" s="242">
        <v>0</v>
      </c>
      <c r="T315" s="243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44" t="s">
        <v>418</v>
      </c>
      <c r="AT315" s="244" t="s">
        <v>324</v>
      </c>
      <c r="AU315" s="244" t="s">
        <v>83</v>
      </c>
      <c r="AY315" s="19" t="s">
        <v>322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19" t="s">
        <v>83</v>
      </c>
      <c r="BK315" s="245">
        <f>ROUND(I315*H315,2)</f>
        <v>0</v>
      </c>
      <c r="BL315" s="19" t="s">
        <v>418</v>
      </c>
      <c r="BM315" s="244" t="s">
        <v>3523</v>
      </c>
    </row>
    <row r="316" spans="1:47" s="2" customFormat="1" ht="12">
      <c r="A316" s="40"/>
      <c r="B316" s="41"/>
      <c r="C316" s="42"/>
      <c r="D316" s="246" t="s">
        <v>330</v>
      </c>
      <c r="E316" s="42"/>
      <c r="F316" s="247" t="s">
        <v>3492</v>
      </c>
      <c r="G316" s="42"/>
      <c r="H316" s="42"/>
      <c r="I316" s="150"/>
      <c r="J316" s="42"/>
      <c r="K316" s="42"/>
      <c r="L316" s="46"/>
      <c r="M316" s="248"/>
      <c r="N316" s="249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330</v>
      </c>
      <c r="AU316" s="19" t="s">
        <v>83</v>
      </c>
    </row>
    <row r="317" spans="1:47" s="2" customFormat="1" ht="12">
      <c r="A317" s="40"/>
      <c r="B317" s="41"/>
      <c r="C317" s="42"/>
      <c r="D317" s="246" t="s">
        <v>387</v>
      </c>
      <c r="E317" s="42"/>
      <c r="F317" s="282" t="s">
        <v>3524</v>
      </c>
      <c r="G317" s="42"/>
      <c r="H317" s="42"/>
      <c r="I317" s="150"/>
      <c r="J317" s="42"/>
      <c r="K317" s="42"/>
      <c r="L317" s="46"/>
      <c r="M317" s="248"/>
      <c r="N317" s="249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387</v>
      </c>
      <c r="AU317" s="19" t="s">
        <v>83</v>
      </c>
    </row>
    <row r="318" spans="1:65" s="2" customFormat="1" ht="21.75" customHeight="1">
      <c r="A318" s="40"/>
      <c r="B318" s="41"/>
      <c r="C318" s="233" t="s">
        <v>892</v>
      </c>
      <c r="D318" s="233" t="s">
        <v>324</v>
      </c>
      <c r="E318" s="234" t="s">
        <v>3525</v>
      </c>
      <c r="F318" s="235" t="s">
        <v>3526</v>
      </c>
      <c r="G318" s="236" t="s">
        <v>2688</v>
      </c>
      <c r="H318" s="237">
        <v>2</v>
      </c>
      <c r="I318" s="238"/>
      <c r="J318" s="239">
        <f>ROUND(I318*H318,2)</f>
        <v>0</v>
      </c>
      <c r="K318" s="235" t="s">
        <v>532</v>
      </c>
      <c r="L318" s="46"/>
      <c r="M318" s="240" t="s">
        <v>19</v>
      </c>
      <c r="N318" s="241" t="s">
        <v>42</v>
      </c>
      <c r="O318" s="86"/>
      <c r="P318" s="242">
        <f>O318*H318</f>
        <v>0</v>
      </c>
      <c r="Q318" s="242">
        <v>0</v>
      </c>
      <c r="R318" s="242">
        <f>Q318*H318</f>
        <v>0</v>
      </c>
      <c r="S318" s="242">
        <v>0</v>
      </c>
      <c r="T318" s="243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4" t="s">
        <v>418</v>
      </c>
      <c r="AT318" s="244" t="s">
        <v>324</v>
      </c>
      <c r="AU318" s="244" t="s">
        <v>83</v>
      </c>
      <c r="AY318" s="19" t="s">
        <v>322</v>
      </c>
      <c r="BE318" s="245">
        <f>IF(N318="základní",J318,0)</f>
        <v>0</v>
      </c>
      <c r="BF318" s="245">
        <f>IF(N318="snížená",J318,0)</f>
        <v>0</v>
      </c>
      <c r="BG318" s="245">
        <f>IF(N318="zákl. přenesená",J318,0)</f>
        <v>0</v>
      </c>
      <c r="BH318" s="245">
        <f>IF(N318="sníž. přenesená",J318,0)</f>
        <v>0</v>
      </c>
      <c r="BI318" s="245">
        <f>IF(N318="nulová",J318,0)</f>
        <v>0</v>
      </c>
      <c r="BJ318" s="19" t="s">
        <v>83</v>
      </c>
      <c r="BK318" s="245">
        <f>ROUND(I318*H318,2)</f>
        <v>0</v>
      </c>
      <c r="BL318" s="19" t="s">
        <v>418</v>
      </c>
      <c r="BM318" s="244" t="s">
        <v>3527</v>
      </c>
    </row>
    <row r="319" spans="1:47" s="2" customFormat="1" ht="12">
      <c r="A319" s="40"/>
      <c r="B319" s="41"/>
      <c r="C319" s="42"/>
      <c r="D319" s="246" t="s">
        <v>330</v>
      </c>
      <c r="E319" s="42"/>
      <c r="F319" s="247" t="s">
        <v>3526</v>
      </c>
      <c r="G319" s="42"/>
      <c r="H319" s="42"/>
      <c r="I319" s="150"/>
      <c r="J319" s="42"/>
      <c r="K319" s="42"/>
      <c r="L319" s="46"/>
      <c r="M319" s="248"/>
      <c r="N319" s="24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330</v>
      </c>
      <c r="AU319" s="19" t="s">
        <v>83</v>
      </c>
    </row>
    <row r="320" spans="1:47" s="2" customFormat="1" ht="12">
      <c r="A320" s="40"/>
      <c r="B320" s="41"/>
      <c r="C320" s="42"/>
      <c r="D320" s="246" t="s">
        <v>387</v>
      </c>
      <c r="E320" s="42"/>
      <c r="F320" s="282" t="s">
        <v>3528</v>
      </c>
      <c r="G320" s="42"/>
      <c r="H320" s="42"/>
      <c r="I320" s="150"/>
      <c r="J320" s="42"/>
      <c r="K320" s="42"/>
      <c r="L320" s="46"/>
      <c r="M320" s="248"/>
      <c r="N320" s="249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387</v>
      </c>
      <c r="AU320" s="19" t="s">
        <v>83</v>
      </c>
    </row>
    <row r="321" spans="1:65" s="2" customFormat="1" ht="21.75" customHeight="1">
      <c r="A321" s="40"/>
      <c r="B321" s="41"/>
      <c r="C321" s="233" t="s">
        <v>897</v>
      </c>
      <c r="D321" s="233" t="s">
        <v>324</v>
      </c>
      <c r="E321" s="234" t="s">
        <v>3529</v>
      </c>
      <c r="F321" s="235" t="s">
        <v>3530</v>
      </c>
      <c r="G321" s="236" t="s">
        <v>2688</v>
      </c>
      <c r="H321" s="237">
        <v>1</v>
      </c>
      <c r="I321" s="238"/>
      <c r="J321" s="239">
        <f>ROUND(I321*H321,2)</f>
        <v>0</v>
      </c>
      <c r="K321" s="235" t="s">
        <v>532</v>
      </c>
      <c r="L321" s="46"/>
      <c r="M321" s="240" t="s">
        <v>19</v>
      </c>
      <c r="N321" s="241" t="s">
        <v>42</v>
      </c>
      <c r="O321" s="86"/>
      <c r="P321" s="242">
        <f>O321*H321</f>
        <v>0</v>
      </c>
      <c r="Q321" s="242">
        <v>0</v>
      </c>
      <c r="R321" s="242">
        <f>Q321*H321</f>
        <v>0</v>
      </c>
      <c r="S321" s="242">
        <v>0</v>
      </c>
      <c r="T321" s="243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44" t="s">
        <v>418</v>
      </c>
      <c r="AT321" s="244" t="s">
        <v>324</v>
      </c>
      <c r="AU321" s="244" t="s">
        <v>83</v>
      </c>
      <c r="AY321" s="19" t="s">
        <v>322</v>
      </c>
      <c r="BE321" s="245">
        <f>IF(N321="základní",J321,0)</f>
        <v>0</v>
      </c>
      <c r="BF321" s="245">
        <f>IF(N321="snížená",J321,0)</f>
        <v>0</v>
      </c>
      <c r="BG321" s="245">
        <f>IF(N321="zákl. přenesená",J321,0)</f>
        <v>0</v>
      </c>
      <c r="BH321" s="245">
        <f>IF(N321="sníž. přenesená",J321,0)</f>
        <v>0</v>
      </c>
      <c r="BI321" s="245">
        <f>IF(N321="nulová",J321,0)</f>
        <v>0</v>
      </c>
      <c r="BJ321" s="19" t="s">
        <v>83</v>
      </c>
      <c r="BK321" s="245">
        <f>ROUND(I321*H321,2)</f>
        <v>0</v>
      </c>
      <c r="BL321" s="19" t="s">
        <v>418</v>
      </c>
      <c r="BM321" s="244" t="s">
        <v>3531</v>
      </c>
    </row>
    <row r="322" spans="1:47" s="2" customFormat="1" ht="12">
      <c r="A322" s="40"/>
      <c r="B322" s="41"/>
      <c r="C322" s="42"/>
      <c r="D322" s="246" t="s">
        <v>330</v>
      </c>
      <c r="E322" s="42"/>
      <c r="F322" s="247" t="s">
        <v>3530</v>
      </c>
      <c r="G322" s="42"/>
      <c r="H322" s="42"/>
      <c r="I322" s="150"/>
      <c r="J322" s="42"/>
      <c r="K322" s="42"/>
      <c r="L322" s="46"/>
      <c r="M322" s="248"/>
      <c r="N322" s="249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330</v>
      </c>
      <c r="AU322" s="19" t="s">
        <v>83</v>
      </c>
    </row>
    <row r="323" spans="1:47" s="2" customFormat="1" ht="12">
      <c r="A323" s="40"/>
      <c r="B323" s="41"/>
      <c r="C323" s="42"/>
      <c r="D323" s="246" t="s">
        <v>387</v>
      </c>
      <c r="E323" s="42"/>
      <c r="F323" s="282" t="s">
        <v>3532</v>
      </c>
      <c r="G323" s="42"/>
      <c r="H323" s="42"/>
      <c r="I323" s="150"/>
      <c r="J323" s="42"/>
      <c r="K323" s="42"/>
      <c r="L323" s="46"/>
      <c r="M323" s="248"/>
      <c r="N323" s="249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387</v>
      </c>
      <c r="AU323" s="19" t="s">
        <v>83</v>
      </c>
    </row>
    <row r="324" spans="1:65" s="2" customFormat="1" ht="21.75" customHeight="1">
      <c r="A324" s="40"/>
      <c r="B324" s="41"/>
      <c r="C324" s="233" t="s">
        <v>954</v>
      </c>
      <c r="D324" s="233" t="s">
        <v>324</v>
      </c>
      <c r="E324" s="234" t="s">
        <v>3533</v>
      </c>
      <c r="F324" s="235" t="s">
        <v>3534</v>
      </c>
      <c r="G324" s="236" t="s">
        <v>2688</v>
      </c>
      <c r="H324" s="237">
        <v>1</v>
      </c>
      <c r="I324" s="238"/>
      <c r="J324" s="239">
        <f>ROUND(I324*H324,2)</f>
        <v>0</v>
      </c>
      <c r="K324" s="235" t="s">
        <v>532</v>
      </c>
      <c r="L324" s="46"/>
      <c r="M324" s="240" t="s">
        <v>19</v>
      </c>
      <c r="N324" s="241" t="s">
        <v>42</v>
      </c>
      <c r="O324" s="86"/>
      <c r="P324" s="242">
        <f>O324*H324</f>
        <v>0</v>
      </c>
      <c r="Q324" s="242">
        <v>0</v>
      </c>
      <c r="R324" s="242">
        <f>Q324*H324</f>
        <v>0</v>
      </c>
      <c r="S324" s="242">
        <v>0</v>
      </c>
      <c r="T324" s="243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44" t="s">
        <v>418</v>
      </c>
      <c r="AT324" s="244" t="s">
        <v>324</v>
      </c>
      <c r="AU324" s="244" t="s">
        <v>83</v>
      </c>
      <c r="AY324" s="19" t="s">
        <v>322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19" t="s">
        <v>83</v>
      </c>
      <c r="BK324" s="245">
        <f>ROUND(I324*H324,2)</f>
        <v>0</v>
      </c>
      <c r="BL324" s="19" t="s">
        <v>418</v>
      </c>
      <c r="BM324" s="244" t="s">
        <v>3535</v>
      </c>
    </row>
    <row r="325" spans="1:47" s="2" customFormat="1" ht="12">
      <c r="A325" s="40"/>
      <c r="B325" s="41"/>
      <c r="C325" s="42"/>
      <c r="D325" s="246" t="s">
        <v>330</v>
      </c>
      <c r="E325" s="42"/>
      <c r="F325" s="247" t="s">
        <v>3534</v>
      </c>
      <c r="G325" s="42"/>
      <c r="H325" s="42"/>
      <c r="I325" s="150"/>
      <c r="J325" s="42"/>
      <c r="K325" s="42"/>
      <c r="L325" s="46"/>
      <c r="M325" s="248"/>
      <c r="N325" s="249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330</v>
      </c>
      <c r="AU325" s="19" t="s">
        <v>83</v>
      </c>
    </row>
    <row r="326" spans="1:47" s="2" customFormat="1" ht="12">
      <c r="A326" s="40"/>
      <c r="B326" s="41"/>
      <c r="C326" s="42"/>
      <c r="D326" s="246" t="s">
        <v>387</v>
      </c>
      <c r="E326" s="42"/>
      <c r="F326" s="282" t="s">
        <v>3536</v>
      </c>
      <c r="G326" s="42"/>
      <c r="H326" s="42"/>
      <c r="I326" s="150"/>
      <c r="J326" s="42"/>
      <c r="K326" s="42"/>
      <c r="L326" s="46"/>
      <c r="M326" s="248"/>
      <c r="N326" s="249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387</v>
      </c>
      <c r="AU326" s="19" t="s">
        <v>83</v>
      </c>
    </row>
    <row r="327" spans="1:65" s="2" customFormat="1" ht="21.75" customHeight="1">
      <c r="A327" s="40"/>
      <c r="B327" s="41"/>
      <c r="C327" s="233" t="s">
        <v>961</v>
      </c>
      <c r="D327" s="233" t="s">
        <v>324</v>
      </c>
      <c r="E327" s="234" t="s">
        <v>3537</v>
      </c>
      <c r="F327" s="235" t="s">
        <v>3538</v>
      </c>
      <c r="G327" s="236" t="s">
        <v>2688</v>
      </c>
      <c r="H327" s="237">
        <v>9</v>
      </c>
      <c r="I327" s="238"/>
      <c r="J327" s="239">
        <f>ROUND(I327*H327,2)</f>
        <v>0</v>
      </c>
      <c r="K327" s="235" t="s">
        <v>532</v>
      </c>
      <c r="L327" s="46"/>
      <c r="M327" s="240" t="s">
        <v>19</v>
      </c>
      <c r="N327" s="241" t="s">
        <v>42</v>
      </c>
      <c r="O327" s="86"/>
      <c r="P327" s="242">
        <f>O327*H327</f>
        <v>0</v>
      </c>
      <c r="Q327" s="242">
        <v>0</v>
      </c>
      <c r="R327" s="242">
        <f>Q327*H327</f>
        <v>0</v>
      </c>
      <c r="S327" s="242">
        <v>0</v>
      </c>
      <c r="T327" s="243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44" t="s">
        <v>418</v>
      </c>
      <c r="AT327" s="244" t="s">
        <v>324</v>
      </c>
      <c r="AU327" s="244" t="s">
        <v>83</v>
      </c>
      <c r="AY327" s="19" t="s">
        <v>322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19" t="s">
        <v>83</v>
      </c>
      <c r="BK327" s="245">
        <f>ROUND(I327*H327,2)</f>
        <v>0</v>
      </c>
      <c r="BL327" s="19" t="s">
        <v>418</v>
      </c>
      <c r="BM327" s="244" t="s">
        <v>3539</v>
      </c>
    </row>
    <row r="328" spans="1:47" s="2" customFormat="1" ht="12">
      <c r="A328" s="40"/>
      <c r="B328" s="41"/>
      <c r="C328" s="42"/>
      <c r="D328" s="246" t="s">
        <v>330</v>
      </c>
      <c r="E328" s="42"/>
      <c r="F328" s="247" t="s">
        <v>3538</v>
      </c>
      <c r="G328" s="42"/>
      <c r="H328" s="42"/>
      <c r="I328" s="150"/>
      <c r="J328" s="42"/>
      <c r="K328" s="42"/>
      <c r="L328" s="46"/>
      <c r="M328" s="248"/>
      <c r="N328" s="249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330</v>
      </c>
      <c r="AU328" s="19" t="s">
        <v>83</v>
      </c>
    </row>
    <row r="329" spans="1:47" s="2" customFormat="1" ht="12">
      <c r="A329" s="40"/>
      <c r="B329" s="41"/>
      <c r="C329" s="42"/>
      <c r="D329" s="246" t="s">
        <v>387</v>
      </c>
      <c r="E329" s="42"/>
      <c r="F329" s="282" t="s">
        <v>3540</v>
      </c>
      <c r="G329" s="42"/>
      <c r="H329" s="42"/>
      <c r="I329" s="150"/>
      <c r="J329" s="42"/>
      <c r="K329" s="42"/>
      <c r="L329" s="46"/>
      <c r="M329" s="248"/>
      <c r="N329" s="249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387</v>
      </c>
      <c r="AU329" s="19" t="s">
        <v>83</v>
      </c>
    </row>
    <row r="330" spans="1:65" s="2" customFormat="1" ht="16.5" customHeight="1">
      <c r="A330" s="40"/>
      <c r="B330" s="41"/>
      <c r="C330" s="233" t="s">
        <v>967</v>
      </c>
      <c r="D330" s="233" t="s">
        <v>324</v>
      </c>
      <c r="E330" s="234" t="s">
        <v>3541</v>
      </c>
      <c r="F330" s="235" t="s">
        <v>3542</v>
      </c>
      <c r="G330" s="236" t="s">
        <v>2688</v>
      </c>
      <c r="H330" s="237">
        <v>40</v>
      </c>
      <c r="I330" s="238"/>
      <c r="J330" s="239">
        <f>ROUND(I330*H330,2)</f>
        <v>0</v>
      </c>
      <c r="K330" s="235" t="s">
        <v>532</v>
      </c>
      <c r="L330" s="46"/>
      <c r="M330" s="240" t="s">
        <v>19</v>
      </c>
      <c r="N330" s="241" t="s">
        <v>42</v>
      </c>
      <c r="O330" s="86"/>
      <c r="P330" s="242">
        <f>O330*H330</f>
        <v>0</v>
      </c>
      <c r="Q330" s="242">
        <v>0</v>
      </c>
      <c r="R330" s="242">
        <f>Q330*H330</f>
        <v>0</v>
      </c>
      <c r="S330" s="242">
        <v>0</v>
      </c>
      <c r="T330" s="243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44" t="s">
        <v>418</v>
      </c>
      <c r="AT330" s="244" t="s">
        <v>324</v>
      </c>
      <c r="AU330" s="244" t="s">
        <v>83</v>
      </c>
      <c r="AY330" s="19" t="s">
        <v>322</v>
      </c>
      <c r="BE330" s="245">
        <f>IF(N330="základní",J330,0)</f>
        <v>0</v>
      </c>
      <c r="BF330" s="245">
        <f>IF(N330="snížená",J330,0)</f>
        <v>0</v>
      </c>
      <c r="BG330" s="245">
        <f>IF(N330="zákl. přenesená",J330,0)</f>
        <v>0</v>
      </c>
      <c r="BH330" s="245">
        <f>IF(N330="sníž. přenesená",J330,0)</f>
        <v>0</v>
      </c>
      <c r="BI330" s="245">
        <f>IF(N330="nulová",J330,0)</f>
        <v>0</v>
      </c>
      <c r="BJ330" s="19" t="s">
        <v>83</v>
      </c>
      <c r="BK330" s="245">
        <f>ROUND(I330*H330,2)</f>
        <v>0</v>
      </c>
      <c r="BL330" s="19" t="s">
        <v>418</v>
      </c>
      <c r="BM330" s="244" t="s">
        <v>3543</v>
      </c>
    </row>
    <row r="331" spans="1:47" s="2" customFormat="1" ht="12">
      <c r="A331" s="40"/>
      <c r="B331" s="41"/>
      <c r="C331" s="42"/>
      <c r="D331" s="246" t="s">
        <v>330</v>
      </c>
      <c r="E331" s="42"/>
      <c r="F331" s="247" t="s">
        <v>3542</v>
      </c>
      <c r="G331" s="42"/>
      <c r="H331" s="42"/>
      <c r="I331" s="150"/>
      <c r="J331" s="42"/>
      <c r="K331" s="42"/>
      <c r="L331" s="46"/>
      <c r="M331" s="248"/>
      <c r="N331" s="24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330</v>
      </c>
      <c r="AU331" s="19" t="s">
        <v>83</v>
      </c>
    </row>
    <row r="332" spans="1:47" s="2" customFormat="1" ht="12">
      <c r="A332" s="40"/>
      <c r="B332" s="41"/>
      <c r="C332" s="42"/>
      <c r="D332" s="246" t="s">
        <v>387</v>
      </c>
      <c r="E332" s="42"/>
      <c r="F332" s="282" t="s">
        <v>3544</v>
      </c>
      <c r="G332" s="42"/>
      <c r="H332" s="42"/>
      <c r="I332" s="150"/>
      <c r="J332" s="42"/>
      <c r="K332" s="42"/>
      <c r="L332" s="46"/>
      <c r="M332" s="248"/>
      <c r="N332" s="249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387</v>
      </c>
      <c r="AU332" s="19" t="s">
        <v>83</v>
      </c>
    </row>
    <row r="333" spans="1:65" s="2" customFormat="1" ht="21.75" customHeight="1">
      <c r="A333" s="40"/>
      <c r="B333" s="41"/>
      <c r="C333" s="233" t="s">
        <v>972</v>
      </c>
      <c r="D333" s="233" t="s">
        <v>324</v>
      </c>
      <c r="E333" s="234" t="s">
        <v>3545</v>
      </c>
      <c r="F333" s="235" t="s">
        <v>3546</v>
      </c>
      <c r="G333" s="236" t="s">
        <v>2688</v>
      </c>
      <c r="H333" s="237">
        <v>8</v>
      </c>
      <c r="I333" s="238"/>
      <c r="J333" s="239">
        <f>ROUND(I333*H333,2)</f>
        <v>0</v>
      </c>
      <c r="K333" s="235" t="s">
        <v>532</v>
      </c>
      <c r="L333" s="46"/>
      <c r="M333" s="240" t="s">
        <v>19</v>
      </c>
      <c r="N333" s="241" t="s">
        <v>42</v>
      </c>
      <c r="O333" s="86"/>
      <c r="P333" s="242">
        <f>O333*H333</f>
        <v>0</v>
      </c>
      <c r="Q333" s="242">
        <v>0</v>
      </c>
      <c r="R333" s="242">
        <f>Q333*H333</f>
        <v>0</v>
      </c>
      <c r="S333" s="242">
        <v>0</v>
      </c>
      <c r="T333" s="243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44" t="s">
        <v>418</v>
      </c>
      <c r="AT333" s="244" t="s">
        <v>324</v>
      </c>
      <c r="AU333" s="244" t="s">
        <v>83</v>
      </c>
      <c r="AY333" s="19" t="s">
        <v>322</v>
      </c>
      <c r="BE333" s="245">
        <f>IF(N333="základní",J333,0)</f>
        <v>0</v>
      </c>
      <c r="BF333" s="245">
        <f>IF(N333="snížená",J333,0)</f>
        <v>0</v>
      </c>
      <c r="BG333" s="245">
        <f>IF(N333="zákl. přenesená",J333,0)</f>
        <v>0</v>
      </c>
      <c r="BH333" s="245">
        <f>IF(N333="sníž. přenesená",J333,0)</f>
        <v>0</v>
      </c>
      <c r="BI333" s="245">
        <f>IF(N333="nulová",J333,0)</f>
        <v>0</v>
      </c>
      <c r="BJ333" s="19" t="s">
        <v>83</v>
      </c>
      <c r="BK333" s="245">
        <f>ROUND(I333*H333,2)</f>
        <v>0</v>
      </c>
      <c r="BL333" s="19" t="s">
        <v>418</v>
      </c>
      <c r="BM333" s="244" t="s">
        <v>3547</v>
      </c>
    </row>
    <row r="334" spans="1:47" s="2" customFormat="1" ht="12">
      <c r="A334" s="40"/>
      <c r="B334" s="41"/>
      <c r="C334" s="42"/>
      <c r="D334" s="246" t="s">
        <v>330</v>
      </c>
      <c r="E334" s="42"/>
      <c r="F334" s="247" t="s">
        <v>3546</v>
      </c>
      <c r="G334" s="42"/>
      <c r="H334" s="42"/>
      <c r="I334" s="150"/>
      <c r="J334" s="42"/>
      <c r="K334" s="42"/>
      <c r="L334" s="46"/>
      <c r="M334" s="248"/>
      <c r="N334" s="249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330</v>
      </c>
      <c r="AU334" s="19" t="s">
        <v>83</v>
      </c>
    </row>
    <row r="335" spans="1:47" s="2" customFormat="1" ht="12">
      <c r="A335" s="40"/>
      <c r="B335" s="41"/>
      <c r="C335" s="42"/>
      <c r="D335" s="246" t="s">
        <v>387</v>
      </c>
      <c r="E335" s="42"/>
      <c r="F335" s="282" t="s">
        <v>3548</v>
      </c>
      <c r="G335" s="42"/>
      <c r="H335" s="42"/>
      <c r="I335" s="150"/>
      <c r="J335" s="42"/>
      <c r="K335" s="42"/>
      <c r="L335" s="46"/>
      <c r="M335" s="248"/>
      <c r="N335" s="249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387</v>
      </c>
      <c r="AU335" s="19" t="s">
        <v>83</v>
      </c>
    </row>
    <row r="336" spans="1:65" s="2" customFormat="1" ht="16.5" customHeight="1">
      <c r="A336" s="40"/>
      <c r="B336" s="41"/>
      <c r="C336" s="233" t="s">
        <v>977</v>
      </c>
      <c r="D336" s="233" t="s">
        <v>324</v>
      </c>
      <c r="E336" s="234" t="s">
        <v>3549</v>
      </c>
      <c r="F336" s="235" t="s">
        <v>3550</v>
      </c>
      <c r="G336" s="236" t="s">
        <v>2688</v>
      </c>
      <c r="H336" s="237">
        <v>31</v>
      </c>
      <c r="I336" s="238"/>
      <c r="J336" s="239">
        <f>ROUND(I336*H336,2)</f>
        <v>0</v>
      </c>
      <c r="K336" s="235" t="s">
        <v>532</v>
      </c>
      <c r="L336" s="46"/>
      <c r="M336" s="240" t="s">
        <v>19</v>
      </c>
      <c r="N336" s="241" t="s">
        <v>42</v>
      </c>
      <c r="O336" s="86"/>
      <c r="P336" s="242">
        <f>O336*H336</f>
        <v>0</v>
      </c>
      <c r="Q336" s="242">
        <v>0</v>
      </c>
      <c r="R336" s="242">
        <f>Q336*H336</f>
        <v>0</v>
      </c>
      <c r="S336" s="242">
        <v>0</v>
      </c>
      <c r="T336" s="24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4" t="s">
        <v>418</v>
      </c>
      <c r="AT336" s="244" t="s">
        <v>324</v>
      </c>
      <c r="AU336" s="244" t="s">
        <v>83</v>
      </c>
      <c r="AY336" s="19" t="s">
        <v>322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19" t="s">
        <v>83</v>
      </c>
      <c r="BK336" s="245">
        <f>ROUND(I336*H336,2)</f>
        <v>0</v>
      </c>
      <c r="BL336" s="19" t="s">
        <v>418</v>
      </c>
      <c r="BM336" s="244" t="s">
        <v>3551</v>
      </c>
    </row>
    <row r="337" spans="1:47" s="2" customFormat="1" ht="12">
      <c r="A337" s="40"/>
      <c r="B337" s="41"/>
      <c r="C337" s="42"/>
      <c r="D337" s="246" t="s">
        <v>330</v>
      </c>
      <c r="E337" s="42"/>
      <c r="F337" s="247" t="s">
        <v>3550</v>
      </c>
      <c r="G337" s="42"/>
      <c r="H337" s="42"/>
      <c r="I337" s="150"/>
      <c r="J337" s="42"/>
      <c r="K337" s="42"/>
      <c r="L337" s="46"/>
      <c r="M337" s="248"/>
      <c r="N337" s="249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330</v>
      </c>
      <c r="AU337" s="19" t="s">
        <v>83</v>
      </c>
    </row>
    <row r="338" spans="1:47" s="2" customFormat="1" ht="12">
      <c r="A338" s="40"/>
      <c r="B338" s="41"/>
      <c r="C338" s="42"/>
      <c r="D338" s="246" t="s">
        <v>387</v>
      </c>
      <c r="E338" s="42"/>
      <c r="F338" s="282" t="s">
        <v>3552</v>
      </c>
      <c r="G338" s="42"/>
      <c r="H338" s="42"/>
      <c r="I338" s="150"/>
      <c r="J338" s="42"/>
      <c r="K338" s="42"/>
      <c r="L338" s="46"/>
      <c r="M338" s="248"/>
      <c r="N338" s="249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387</v>
      </c>
      <c r="AU338" s="19" t="s">
        <v>83</v>
      </c>
    </row>
    <row r="339" spans="1:65" s="2" customFormat="1" ht="21.75" customHeight="1">
      <c r="A339" s="40"/>
      <c r="B339" s="41"/>
      <c r="C339" s="233" t="s">
        <v>982</v>
      </c>
      <c r="D339" s="233" t="s">
        <v>324</v>
      </c>
      <c r="E339" s="234" t="s">
        <v>3553</v>
      </c>
      <c r="F339" s="235" t="s">
        <v>3554</v>
      </c>
      <c r="G339" s="236" t="s">
        <v>2697</v>
      </c>
      <c r="H339" s="304"/>
      <c r="I339" s="238"/>
      <c r="J339" s="239">
        <f>ROUND(I339*H339,2)</f>
        <v>0</v>
      </c>
      <c r="K339" s="235" t="s">
        <v>327</v>
      </c>
      <c r="L339" s="46"/>
      <c r="M339" s="240" t="s">
        <v>19</v>
      </c>
      <c r="N339" s="241" t="s">
        <v>42</v>
      </c>
      <c r="O339" s="86"/>
      <c r="P339" s="242">
        <f>O339*H339</f>
        <v>0</v>
      </c>
      <c r="Q339" s="242">
        <v>0</v>
      </c>
      <c r="R339" s="242">
        <f>Q339*H339</f>
        <v>0</v>
      </c>
      <c r="S339" s="242">
        <v>0</v>
      </c>
      <c r="T339" s="243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4" t="s">
        <v>418</v>
      </c>
      <c r="AT339" s="244" t="s">
        <v>324</v>
      </c>
      <c r="AU339" s="244" t="s">
        <v>83</v>
      </c>
      <c r="AY339" s="19" t="s">
        <v>322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19" t="s">
        <v>83</v>
      </c>
      <c r="BK339" s="245">
        <f>ROUND(I339*H339,2)</f>
        <v>0</v>
      </c>
      <c r="BL339" s="19" t="s">
        <v>418</v>
      </c>
      <c r="BM339" s="244" t="s">
        <v>3555</v>
      </c>
    </row>
    <row r="340" spans="1:47" s="2" customFormat="1" ht="12">
      <c r="A340" s="40"/>
      <c r="B340" s="41"/>
      <c r="C340" s="42"/>
      <c r="D340" s="246" t="s">
        <v>330</v>
      </c>
      <c r="E340" s="42"/>
      <c r="F340" s="247" t="s">
        <v>3556</v>
      </c>
      <c r="G340" s="42"/>
      <c r="H340" s="42"/>
      <c r="I340" s="150"/>
      <c r="J340" s="42"/>
      <c r="K340" s="42"/>
      <c r="L340" s="46"/>
      <c r="M340" s="248"/>
      <c r="N340" s="249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330</v>
      </c>
      <c r="AU340" s="19" t="s">
        <v>83</v>
      </c>
    </row>
    <row r="341" spans="1:63" s="12" customFormat="1" ht="22.8" customHeight="1">
      <c r="A341" s="12"/>
      <c r="B341" s="217"/>
      <c r="C341" s="218"/>
      <c r="D341" s="219" t="s">
        <v>69</v>
      </c>
      <c r="E341" s="231" t="s">
        <v>2700</v>
      </c>
      <c r="F341" s="231" t="s">
        <v>3557</v>
      </c>
      <c r="G341" s="218"/>
      <c r="H341" s="218"/>
      <c r="I341" s="221"/>
      <c r="J341" s="232">
        <f>BK341</f>
        <v>0</v>
      </c>
      <c r="K341" s="218"/>
      <c r="L341" s="223"/>
      <c r="M341" s="224"/>
      <c r="N341" s="225"/>
      <c r="O341" s="225"/>
      <c r="P341" s="226">
        <f>SUM(P342:P345)</f>
        <v>0</v>
      </c>
      <c r="Q341" s="225"/>
      <c r="R341" s="226">
        <f>SUM(R342:R345)</f>
        <v>0</v>
      </c>
      <c r="S341" s="225"/>
      <c r="T341" s="227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8" t="s">
        <v>83</v>
      </c>
      <c r="AT341" s="229" t="s">
        <v>69</v>
      </c>
      <c r="AU341" s="229" t="s">
        <v>77</v>
      </c>
      <c r="AY341" s="228" t="s">
        <v>322</v>
      </c>
      <c r="BK341" s="230">
        <f>SUM(BK342:BK345)</f>
        <v>0</v>
      </c>
    </row>
    <row r="342" spans="1:65" s="2" customFormat="1" ht="44.25" customHeight="1">
      <c r="A342" s="40"/>
      <c r="B342" s="41"/>
      <c r="C342" s="233" t="s">
        <v>987</v>
      </c>
      <c r="D342" s="233" t="s">
        <v>324</v>
      </c>
      <c r="E342" s="234" t="s">
        <v>3558</v>
      </c>
      <c r="F342" s="235" t="s">
        <v>3559</v>
      </c>
      <c r="G342" s="236" t="s">
        <v>2688</v>
      </c>
      <c r="H342" s="237">
        <v>1</v>
      </c>
      <c r="I342" s="238"/>
      <c r="J342" s="239">
        <f>ROUND(I342*H342,2)</f>
        <v>0</v>
      </c>
      <c r="K342" s="235" t="s">
        <v>532</v>
      </c>
      <c r="L342" s="46"/>
      <c r="M342" s="240" t="s">
        <v>19</v>
      </c>
      <c r="N342" s="241" t="s">
        <v>42</v>
      </c>
      <c r="O342" s="86"/>
      <c r="P342" s="242">
        <f>O342*H342</f>
        <v>0</v>
      </c>
      <c r="Q342" s="242">
        <v>0</v>
      </c>
      <c r="R342" s="242">
        <f>Q342*H342</f>
        <v>0</v>
      </c>
      <c r="S342" s="242">
        <v>0</v>
      </c>
      <c r="T342" s="24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4" t="s">
        <v>418</v>
      </c>
      <c r="AT342" s="244" t="s">
        <v>324</v>
      </c>
      <c r="AU342" s="244" t="s">
        <v>83</v>
      </c>
      <c r="AY342" s="19" t="s">
        <v>322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19" t="s">
        <v>83</v>
      </c>
      <c r="BK342" s="245">
        <f>ROUND(I342*H342,2)</f>
        <v>0</v>
      </c>
      <c r="BL342" s="19" t="s">
        <v>418</v>
      </c>
      <c r="BM342" s="244" t="s">
        <v>3560</v>
      </c>
    </row>
    <row r="343" spans="1:47" s="2" customFormat="1" ht="12">
      <c r="A343" s="40"/>
      <c r="B343" s="41"/>
      <c r="C343" s="42"/>
      <c r="D343" s="246" t="s">
        <v>330</v>
      </c>
      <c r="E343" s="42"/>
      <c r="F343" s="247" t="s">
        <v>3559</v>
      </c>
      <c r="G343" s="42"/>
      <c r="H343" s="42"/>
      <c r="I343" s="150"/>
      <c r="J343" s="42"/>
      <c r="K343" s="42"/>
      <c r="L343" s="46"/>
      <c r="M343" s="248"/>
      <c r="N343" s="249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330</v>
      </c>
      <c r="AU343" s="19" t="s">
        <v>83</v>
      </c>
    </row>
    <row r="344" spans="1:65" s="2" customFormat="1" ht="16.5" customHeight="1">
      <c r="A344" s="40"/>
      <c r="B344" s="41"/>
      <c r="C344" s="233" t="s">
        <v>992</v>
      </c>
      <c r="D344" s="233" t="s">
        <v>324</v>
      </c>
      <c r="E344" s="234" t="s">
        <v>3561</v>
      </c>
      <c r="F344" s="235" t="s">
        <v>3562</v>
      </c>
      <c r="G344" s="236" t="s">
        <v>2688</v>
      </c>
      <c r="H344" s="237">
        <v>1</v>
      </c>
      <c r="I344" s="238"/>
      <c r="J344" s="239">
        <f>ROUND(I344*H344,2)</f>
        <v>0</v>
      </c>
      <c r="K344" s="235" t="s">
        <v>532</v>
      </c>
      <c r="L344" s="46"/>
      <c r="M344" s="240" t="s">
        <v>19</v>
      </c>
      <c r="N344" s="241" t="s">
        <v>42</v>
      </c>
      <c r="O344" s="86"/>
      <c r="P344" s="242">
        <f>O344*H344</f>
        <v>0</v>
      </c>
      <c r="Q344" s="242">
        <v>0</v>
      </c>
      <c r="R344" s="242">
        <f>Q344*H344</f>
        <v>0</v>
      </c>
      <c r="S344" s="242">
        <v>0</v>
      </c>
      <c r="T344" s="243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4" t="s">
        <v>418</v>
      </c>
      <c r="AT344" s="244" t="s">
        <v>324</v>
      </c>
      <c r="AU344" s="244" t="s">
        <v>83</v>
      </c>
      <c r="AY344" s="19" t="s">
        <v>322</v>
      </c>
      <c r="BE344" s="245">
        <f>IF(N344="základní",J344,0)</f>
        <v>0</v>
      </c>
      <c r="BF344" s="245">
        <f>IF(N344="snížená",J344,0)</f>
        <v>0</v>
      </c>
      <c r="BG344" s="245">
        <f>IF(N344="zákl. přenesená",J344,0)</f>
        <v>0</v>
      </c>
      <c r="BH344" s="245">
        <f>IF(N344="sníž. přenesená",J344,0)</f>
        <v>0</v>
      </c>
      <c r="BI344" s="245">
        <f>IF(N344="nulová",J344,0)</f>
        <v>0</v>
      </c>
      <c r="BJ344" s="19" t="s">
        <v>83</v>
      </c>
      <c r="BK344" s="245">
        <f>ROUND(I344*H344,2)</f>
        <v>0</v>
      </c>
      <c r="BL344" s="19" t="s">
        <v>418</v>
      </c>
      <c r="BM344" s="244" t="s">
        <v>3563</v>
      </c>
    </row>
    <row r="345" spans="1:47" s="2" customFormat="1" ht="12">
      <c r="A345" s="40"/>
      <c r="B345" s="41"/>
      <c r="C345" s="42"/>
      <c r="D345" s="246" t="s">
        <v>330</v>
      </c>
      <c r="E345" s="42"/>
      <c r="F345" s="247" t="s">
        <v>3562</v>
      </c>
      <c r="G345" s="42"/>
      <c r="H345" s="42"/>
      <c r="I345" s="150"/>
      <c r="J345" s="42"/>
      <c r="K345" s="42"/>
      <c r="L345" s="46"/>
      <c r="M345" s="248"/>
      <c r="N345" s="249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330</v>
      </c>
      <c r="AU345" s="19" t="s">
        <v>83</v>
      </c>
    </row>
    <row r="346" spans="1:63" s="12" customFormat="1" ht="25.9" customHeight="1">
      <c r="A346" s="12"/>
      <c r="B346" s="217"/>
      <c r="C346" s="218"/>
      <c r="D346" s="219" t="s">
        <v>69</v>
      </c>
      <c r="E346" s="220" t="s">
        <v>366</v>
      </c>
      <c r="F346" s="220" t="s">
        <v>3564</v>
      </c>
      <c r="G346" s="218"/>
      <c r="H346" s="218"/>
      <c r="I346" s="221"/>
      <c r="J346" s="222">
        <f>BK346</f>
        <v>0</v>
      </c>
      <c r="K346" s="218"/>
      <c r="L346" s="223"/>
      <c r="M346" s="224"/>
      <c r="N346" s="225"/>
      <c r="O346" s="225"/>
      <c r="P346" s="226">
        <f>P347</f>
        <v>0</v>
      </c>
      <c r="Q346" s="225"/>
      <c r="R346" s="226">
        <f>R347</f>
        <v>0</v>
      </c>
      <c r="S346" s="225"/>
      <c r="T346" s="227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8" t="s">
        <v>93</v>
      </c>
      <c r="AT346" s="229" t="s">
        <v>69</v>
      </c>
      <c r="AU346" s="229" t="s">
        <v>70</v>
      </c>
      <c r="AY346" s="228" t="s">
        <v>322</v>
      </c>
      <c r="BK346" s="230">
        <f>BK347</f>
        <v>0</v>
      </c>
    </row>
    <row r="347" spans="1:63" s="12" customFormat="1" ht="22.8" customHeight="1">
      <c r="A347" s="12"/>
      <c r="B347" s="217"/>
      <c r="C347" s="218"/>
      <c r="D347" s="219" t="s">
        <v>69</v>
      </c>
      <c r="E347" s="231" t="s">
        <v>3565</v>
      </c>
      <c r="F347" s="231" t="s">
        <v>3566</v>
      </c>
      <c r="G347" s="218"/>
      <c r="H347" s="218"/>
      <c r="I347" s="221"/>
      <c r="J347" s="232">
        <f>BK347</f>
        <v>0</v>
      </c>
      <c r="K347" s="218"/>
      <c r="L347" s="223"/>
      <c r="M347" s="224"/>
      <c r="N347" s="225"/>
      <c r="O347" s="225"/>
      <c r="P347" s="226">
        <f>SUM(P348:P353)</f>
        <v>0</v>
      </c>
      <c r="Q347" s="225"/>
      <c r="R347" s="226">
        <f>SUM(R348:R353)</f>
        <v>0</v>
      </c>
      <c r="S347" s="225"/>
      <c r="T347" s="227">
        <f>SUM(T348:T353)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28" t="s">
        <v>93</v>
      </c>
      <c r="AT347" s="229" t="s">
        <v>69</v>
      </c>
      <c r="AU347" s="229" t="s">
        <v>77</v>
      </c>
      <c r="AY347" s="228" t="s">
        <v>322</v>
      </c>
      <c r="BK347" s="230">
        <f>SUM(BK348:BK353)</f>
        <v>0</v>
      </c>
    </row>
    <row r="348" spans="1:65" s="2" customFormat="1" ht="33" customHeight="1">
      <c r="A348" s="40"/>
      <c r="B348" s="41"/>
      <c r="C348" s="233" t="s">
        <v>1051</v>
      </c>
      <c r="D348" s="233" t="s">
        <v>324</v>
      </c>
      <c r="E348" s="234" t="s">
        <v>3567</v>
      </c>
      <c r="F348" s="235" t="s">
        <v>3568</v>
      </c>
      <c r="G348" s="236" t="s">
        <v>2688</v>
      </c>
      <c r="H348" s="237">
        <v>9</v>
      </c>
      <c r="I348" s="238"/>
      <c r="J348" s="239">
        <f>ROUND(I348*H348,2)</f>
        <v>0</v>
      </c>
      <c r="K348" s="235" t="s">
        <v>532</v>
      </c>
      <c r="L348" s="46"/>
      <c r="M348" s="240" t="s">
        <v>19</v>
      </c>
      <c r="N348" s="241" t="s">
        <v>42</v>
      </c>
      <c r="O348" s="86"/>
      <c r="P348" s="242">
        <f>O348*H348</f>
        <v>0</v>
      </c>
      <c r="Q348" s="242">
        <v>0</v>
      </c>
      <c r="R348" s="242">
        <f>Q348*H348</f>
        <v>0</v>
      </c>
      <c r="S348" s="242">
        <v>0</v>
      </c>
      <c r="T348" s="243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4" t="s">
        <v>418</v>
      </c>
      <c r="AT348" s="244" t="s">
        <v>324</v>
      </c>
      <c r="AU348" s="244" t="s">
        <v>83</v>
      </c>
      <c r="AY348" s="19" t="s">
        <v>322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19" t="s">
        <v>83</v>
      </c>
      <c r="BK348" s="245">
        <f>ROUND(I348*H348,2)</f>
        <v>0</v>
      </c>
      <c r="BL348" s="19" t="s">
        <v>418</v>
      </c>
      <c r="BM348" s="244" t="s">
        <v>3569</v>
      </c>
    </row>
    <row r="349" spans="1:47" s="2" customFormat="1" ht="12">
      <c r="A349" s="40"/>
      <c r="B349" s="41"/>
      <c r="C349" s="42"/>
      <c r="D349" s="246" t="s">
        <v>330</v>
      </c>
      <c r="E349" s="42"/>
      <c r="F349" s="247" t="s">
        <v>3568</v>
      </c>
      <c r="G349" s="42"/>
      <c r="H349" s="42"/>
      <c r="I349" s="150"/>
      <c r="J349" s="42"/>
      <c r="K349" s="42"/>
      <c r="L349" s="46"/>
      <c r="M349" s="248"/>
      <c r="N349" s="249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330</v>
      </c>
      <c r="AU349" s="19" t="s">
        <v>83</v>
      </c>
    </row>
    <row r="350" spans="1:47" s="2" customFormat="1" ht="12">
      <c r="A350" s="40"/>
      <c r="B350" s="41"/>
      <c r="C350" s="42"/>
      <c r="D350" s="246" t="s">
        <v>387</v>
      </c>
      <c r="E350" s="42"/>
      <c r="F350" s="282" t="s">
        <v>3570</v>
      </c>
      <c r="G350" s="42"/>
      <c r="H350" s="42"/>
      <c r="I350" s="150"/>
      <c r="J350" s="42"/>
      <c r="K350" s="42"/>
      <c r="L350" s="46"/>
      <c r="M350" s="248"/>
      <c r="N350" s="249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387</v>
      </c>
      <c r="AU350" s="19" t="s">
        <v>83</v>
      </c>
    </row>
    <row r="351" spans="1:65" s="2" customFormat="1" ht="33" customHeight="1">
      <c r="A351" s="40"/>
      <c r="B351" s="41"/>
      <c r="C351" s="233" t="s">
        <v>1057</v>
      </c>
      <c r="D351" s="233" t="s">
        <v>324</v>
      </c>
      <c r="E351" s="234" t="s">
        <v>3571</v>
      </c>
      <c r="F351" s="235" t="s">
        <v>3572</v>
      </c>
      <c r="G351" s="236" t="s">
        <v>2688</v>
      </c>
      <c r="H351" s="237">
        <v>2</v>
      </c>
      <c r="I351" s="238"/>
      <c r="J351" s="239">
        <f>ROUND(I351*H351,2)</f>
        <v>0</v>
      </c>
      <c r="K351" s="235" t="s">
        <v>532</v>
      </c>
      <c r="L351" s="46"/>
      <c r="M351" s="240" t="s">
        <v>19</v>
      </c>
      <c r="N351" s="241" t="s">
        <v>42</v>
      </c>
      <c r="O351" s="86"/>
      <c r="P351" s="242">
        <f>O351*H351</f>
        <v>0</v>
      </c>
      <c r="Q351" s="242">
        <v>0</v>
      </c>
      <c r="R351" s="242">
        <f>Q351*H351</f>
        <v>0</v>
      </c>
      <c r="S351" s="242">
        <v>0</v>
      </c>
      <c r="T351" s="243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4" t="s">
        <v>418</v>
      </c>
      <c r="AT351" s="244" t="s">
        <v>324</v>
      </c>
      <c r="AU351" s="244" t="s">
        <v>83</v>
      </c>
      <c r="AY351" s="19" t="s">
        <v>322</v>
      </c>
      <c r="BE351" s="245">
        <f>IF(N351="základní",J351,0)</f>
        <v>0</v>
      </c>
      <c r="BF351" s="245">
        <f>IF(N351="snížená",J351,0)</f>
        <v>0</v>
      </c>
      <c r="BG351" s="245">
        <f>IF(N351="zákl. přenesená",J351,0)</f>
        <v>0</v>
      </c>
      <c r="BH351" s="245">
        <f>IF(N351="sníž. přenesená",J351,0)</f>
        <v>0</v>
      </c>
      <c r="BI351" s="245">
        <f>IF(N351="nulová",J351,0)</f>
        <v>0</v>
      </c>
      <c r="BJ351" s="19" t="s">
        <v>83</v>
      </c>
      <c r="BK351" s="245">
        <f>ROUND(I351*H351,2)</f>
        <v>0</v>
      </c>
      <c r="BL351" s="19" t="s">
        <v>418</v>
      </c>
      <c r="BM351" s="244" t="s">
        <v>3573</v>
      </c>
    </row>
    <row r="352" spans="1:47" s="2" customFormat="1" ht="12">
      <c r="A352" s="40"/>
      <c r="B352" s="41"/>
      <c r="C352" s="42"/>
      <c r="D352" s="246" t="s">
        <v>330</v>
      </c>
      <c r="E352" s="42"/>
      <c r="F352" s="247" t="s">
        <v>3572</v>
      </c>
      <c r="G352" s="42"/>
      <c r="H352" s="42"/>
      <c r="I352" s="150"/>
      <c r="J352" s="42"/>
      <c r="K352" s="42"/>
      <c r="L352" s="46"/>
      <c r="M352" s="248"/>
      <c r="N352" s="249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330</v>
      </c>
      <c r="AU352" s="19" t="s">
        <v>83</v>
      </c>
    </row>
    <row r="353" spans="1:47" s="2" customFormat="1" ht="12">
      <c r="A353" s="40"/>
      <c r="B353" s="41"/>
      <c r="C353" s="42"/>
      <c r="D353" s="246" t="s">
        <v>387</v>
      </c>
      <c r="E353" s="42"/>
      <c r="F353" s="282" t="s">
        <v>3574</v>
      </c>
      <c r="G353" s="42"/>
      <c r="H353" s="42"/>
      <c r="I353" s="150"/>
      <c r="J353" s="42"/>
      <c r="K353" s="42"/>
      <c r="L353" s="46"/>
      <c r="M353" s="248"/>
      <c r="N353" s="249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387</v>
      </c>
      <c r="AU353" s="19" t="s">
        <v>83</v>
      </c>
    </row>
    <row r="354" spans="1:63" s="12" customFormat="1" ht="25.9" customHeight="1">
      <c r="A354" s="12"/>
      <c r="B354" s="217"/>
      <c r="C354" s="218"/>
      <c r="D354" s="219" t="s">
        <v>69</v>
      </c>
      <c r="E354" s="220" t="s">
        <v>3575</v>
      </c>
      <c r="F354" s="220" t="s">
        <v>3576</v>
      </c>
      <c r="G354" s="218"/>
      <c r="H354" s="218"/>
      <c r="I354" s="221"/>
      <c r="J354" s="222">
        <f>BK354</f>
        <v>0</v>
      </c>
      <c r="K354" s="218"/>
      <c r="L354" s="223"/>
      <c r="M354" s="224"/>
      <c r="N354" s="225"/>
      <c r="O354" s="225"/>
      <c r="P354" s="226">
        <f>SUM(P355:P368)</f>
        <v>0</v>
      </c>
      <c r="Q354" s="225"/>
      <c r="R354" s="226">
        <f>SUM(R355:R368)</f>
        <v>0</v>
      </c>
      <c r="S354" s="225"/>
      <c r="T354" s="227">
        <f>SUM(T355:T368)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28" t="s">
        <v>83</v>
      </c>
      <c r="AT354" s="229" t="s">
        <v>69</v>
      </c>
      <c r="AU354" s="229" t="s">
        <v>70</v>
      </c>
      <c r="AY354" s="228" t="s">
        <v>322</v>
      </c>
      <c r="BK354" s="230">
        <f>SUM(BK355:BK368)</f>
        <v>0</v>
      </c>
    </row>
    <row r="355" spans="1:65" s="2" customFormat="1" ht="21.75" customHeight="1">
      <c r="A355" s="40"/>
      <c r="B355" s="41"/>
      <c r="C355" s="233" t="s">
        <v>1063</v>
      </c>
      <c r="D355" s="233" t="s">
        <v>324</v>
      </c>
      <c r="E355" s="234" t="s">
        <v>3577</v>
      </c>
      <c r="F355" s="235" t="s">
        <v>3578</v>
      </c>
      <c r="G355" s="236" t="s">
        <v>2688</v>
      </c>
      <c r="H355" s="237">
        <v>1</v>
      </c>
      <c r="I355" s="238"/>
      <c r="J355" s="239">
        <f>ROUND(I355*H355,2)</f>
        <v>0</v>
      </c>
      <c r="K355" s="235" t="s">
        <v>532</v>
      </c>
      <c r="L355" s="46"/>
      <c r="M355" s="240" t="s">
        <v>19</v>
      </c>
      <c r="N355" s="241" t="s">
        <v>42</v>
      </c>
      <c r="O355" s="86"/>
      <c r="P355" s="242">
        <f>O355*H355</f>
        <v>0</v>
      </c>
      <c r="Q355" s="242">
        <v>0</v>
      </c>
      <c r="R355" s="242">
        <f>Q355*H355</f>
        <v>0</v>
      </c>
      <c r="S355" s="242">
        <v>0</v>
      </c>
      <c r="T355" s="243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4" t="s">
        <v>418</v>
      </c>
      <c r="AT355" s="244" t="s">
        <v>324</v>
      </c>
      <c r="AU355" s="244" t="s">
        <v>77</v>
      </c>
      <c r="AY355" s="19" t="s">
        <v>322</v>
      </c>
      <c r="BE355" s="245">
        <f>IF(N355="základní",J355,0)</f>
        <v>0</v>
      </c>
      <c r="BF355" s="245">
        <f>IF(N355="snížená",J355,0)</f>
        <v>0</v>
      </c>
      <c r="BG355" s="245">
        <f>IF(N355="zákl. přenesená",J355,0)</f>
        <v>0</v>
      </c>
      <c r="BH355" s="245">
        <f>IF(N355="sníž. přenesená",J355,0)</f>
        <v>0</v>
      </c>
      <c r="BI355" s="245">
        <f>IF(N355="nulová",J355,0)</f>
        <v>0</v>
      </c>
      <c r="BJ355" s="19" t="s">
        <v>83</v>
      </c>
      <c r="BK355" s="245">
        <f>ROUND(I355*H355,2)</f>
        <v>0</v>
      </c>
      <c r="BL355" s="19" t="s">
        <v>418</v>
      </c>
      <c r="BM355" s="244" t="s">
        <v>3579</v>
      </c>
    </row>
    <row r="356" spans="1:47" s="2" customFormat="1" ht="12">
      <c r="A356" s="40"/>
      <c r="B356" s="41"/>
      <c r="C356" s="42"/>
      <c r="D356" s="246" t="s">
        <v>330</v>
      </c>
      <c r="E356" s="42"/>
      <c r="F356" s="247" t="s">
        <v>3578</v>
      </c>
      <c r="G356" s="42"/>
      <c r="H356" s="42"/>
      <c r="I356" s="150"/>
      <c r="J356" s="42"/>
      <c r="K356" s="42"/>
      <c r="L356" s="46"/>
      <c r="M356" s="248"/>
      <c r="N356" s="249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330</v>
      </c>
      <c r="AU356" s="19" t="s">
        <v>77</v>
      </c>
    </row>
    <row r="357" spans="1:65" s="2" customFormat="1" ht="16.5" customHeight="1">
      <c r="A357" s="40"/>
      <c r="B357" s="41"/>
      <c r="C357" s="233" t="s">
        <v>1068</v>
      </c>
      <c r="D357" s="233" t="s">
        <v>324</v>
      </c>
      <c r="E357" s="234" t="s">
        <v>3580</v>
      </c>
      <c r="F357" s="235" t="s">
        <v>3581</v>
      </c>
      <c r="G357" s="236" t="s">
        <v>2688</v>
      </c>
      <c r="H357" s="237">
        <v>1</v>
      </c>
      <c r="I357" s="238"/>
      <c r="J357" s="239">
        <f>ROUND(I357*H357,2)</f>
        <v>0</v>
      </c>
      <c r="K357" s="235" t="s">
        <v>532</v>
      </c>
      <c r="L357" s="46"/>
      <c r="M357" s="240" t="s">
        <v>19</v>
      </c>
      <c r="N357" s="241" t="s">
        <v>42</v>
      </c>
      <c r="O357" s="86"/>
      <c r="P357" s="242">
        <f>O357*H357</f>
        <v>0</v>
      </c>
      <c r="Q357" s="242">
        <v>0</v>
      </c>
      <c r="R357" s="242">
        <f>Q357*H357</f>
        <v>0</v>
      </c>
      <c r="S357" s="242">
        <v>0</v>
      </c>
      <c r="T357" s="243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44" t="s">
        <v>418</v>
      </c>
      <c r="AT357" s="244" t="s">
        <v>324</v>
      </c>
      <c r="AU357" s="244" t="s">
        <v>77</v>
      </c>
      <c r="AY357" s="19" t="s">
        <v>322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19" t="s">
        <v>83</v>
      </c>
      <c r="BK357" s="245">
        <f>ROUND(I357*H357,2)</f>
        <v>0</v>
      </c>
      <c r="BL357" s="19" t="s">
        <v>418</v>
      </c>
      <c r="BM357" s="244" t="s">
        <v>3582</v>
      </c>
    </row>
    <row r="358" spans="1:47" s="2" customFormat="1" ht="12">
      <c r="A358" s="40"/>
      <c r="B358" s="41"/>
      <c r="C358" s="42"/>
      <c r="D358" s="246" t="s">
        <v>330</v>
      </c>
      <c r="E358" s="42"/>
      <c r="F358" s="247" t="s">
        <v>3581</v>
      </c>
      <c r="G358" s="42"/>
      <c r="H358" s="42"/>
      <c r="I358" s="150"/>
      <c r="J358" s="42"/>
      <c r="K358" s="42"/>
      <c r="L358" s="46"/>
      <c r="M358" s="248"/>
      <c r="N358" s="249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330</v>
      </c>
      <c r="AU358" s="19" t="s">
        <v>77</v>
      </c>
    </row>
    <row r="359" spans="1:65" s="2" customFormat="1" ht="21.75" customHeight="1">
      <c r="A359" s="40"/>
      <c r="B359" s="41"/>
      <c r="C359" s="233" t="s">
        <v>1073</v>
      </c>
      <c r="D359" s="233" t="s">
        <v>324</v>
      </c>
      <c r="E359" s="234" t="s">
        <v>3583</v>
      </c>
      <c r="F359" s="235" t="s">
        <v>3584</v>
      </c>
      <c r="G359" s="236" t="s">
        <v>2688</v>
      </c>
      <c r="H359" s="237">
        <v>1</v>
      </c>
      <c r="I359" s="238"/>
      <c r="J359" s="239">
        <f>ROUND(I359*H359,2)</f>
        <v>0</v>
      </c>
      <c r="K359" s="235" t="s">
        <v>532</v>
      </c>
      <c r="L359" s="46"/>
      <c r="M359" s="240" t="s">
        <v>19</v>
      </c>
      <c r="N359" s="241" t="s">
        <v>42</v>
      </c>
      <c r="O359" s="86"/>
      <c r="P359" s="242">
        <f>O359*H359</f>
        <v>0</v>
      </c>
      <c r="Q359" s="242">
        <v>0</v>
      </c>
      <c r="R359" s="242">
        <f>Q359*H359</f>
        <v>0</v>
      </c>
      <c r="S359" s="242">
        <v>0</v>
      </c>
      <c r="T359" s="243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44" t="s">
        <v>418</v>
      </c>
      <c r="AT359" s="244" t="s">
        <v>324</v>
      </c>
      <c r="AU359" s="244" t="s">
        <v>77</v>
      </c>
      <c r="AY359" s="19" t="s">
        <v>322</v>
      </c>
      <c r="BE359" s="245">
        <f>IF(N359="základní",J359,0)</f>
        <v>0</v>
      </c>
      <c r="BF359" s="245">
        <f>IF(N359="snížená",J359,0)</f>
        <v>0</v>
      </c>
      <c r="BG359" s="245">
        <f>IF(N359="zákl. přenesená",J359,0)</f>
        <v>0</v>
      </c>
      <c r="BH359" s="245">
        <f>IF(N359="sníž. přenesená",J359,0)</f>
        <v>0</v>
      </c>
      <c r="BI359" s="245">
        <f>IF(N359="nulová",J359,0)</f>
        <v>0</v>
      </c>
      <c r="BJ359" s="19" t="s">
        <v>83</v>
      </c>
      <c r="BK359" s="245">
        <f>ROUND(I359*H359,2)</f>
        <v>0</v>
      </c>
      <c r="BL359" s="19" t="s">
        <v>418</v>
      </c>
      <c r="BM359" s="244" t="s">
        <v>3585</v>
      </c>
    </row>
    <row r="360" spans="1:47" s="2" customFormat="1" ht="12">
      <c r="A360" s="40"/>
      <c r="B360" s="41"/>
      <c r="C360" s="42"/>
      <c r="D360" s="246" t="s">
        <v>330</v>
      </c>
      <c r="E360" s="42"/>
      <c r="F360" s="247" t="s">
        <v>3584</v>
      </c>
      <c r="G360" s="42"/>
      <c r="H360" s="42"/>
      <c r="I360" s="150"/>
      <c r="J360" s="42"/>
      <c r="K360" s="42"/>
      <c r="L360" s="46"/>
      <c r="M360" s="248"/>
      <c r="N360" s="249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330</v>
      </c>
      <c r="AU360" s="19" t="s">
        <v>77</v>
      </c>
    </row>
    <row r="361" spans="1:65" s="2" customFormat="1" ht="16.5" customHeight="1">
      <c r="A361" s="40"/>
      <c r="B361" s="41"/>
      <c r="C361" s="233" t="s">
        <v>1077</v>
      </c>
      <c r="D361" s="233" t="s">
        <v>324</v>
      </c>
      <c r="E361" s="234" t="s">
        <v>3586</v>
      </c>
      <c r="F361" s="235" t="s">
        <v>3587</v>
      </c>
      <c r="G361" s="236" t="s">
        <v>2688</v>
      </c>
      <c r="H361" s="237">
        <v>1</v>
      </c>
      <c r="I361" s="238"/>
      <c r="J361" s="239">
        <f>ROUND(I361*H361,2)</f>
        <v>0</v>
      </c>
      <c r="K361" s="235" t="s">
        <v>532</v>
      </c>
      <c r="L361" s="46"/>
      <c r="M361" s="240" t="s">
        <v>19</v>
      </c>
      <c r="N361" s="241" t="s">
        <v>42</v>
      </c>
      <c r="O361" s="86"/>
      <c r="P361" s="242">
        <f>O361*H361</f>
        <v>0</v>
      </c>
      <c r="Q361" s="242">
        <v>0</v>
      </c>
      <c r="R361" s="242">
        <f>Q361*H361</f>
        <v>0</v>
      </c>
      <c r="S361" s="242">
        <v>0</v>
      </c>
      <c r="T361" s="243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4" t="s">
        <v>418</v>
      </c>
      <c r="AT361" s="244" t="s">
        <v>324</v>
      </c>
      <c r="AU361" s="244" t="s">
        <v>77</v>
      </c>
      <c r="AY361" s="19" t="s">
        <v>322</v>
      </c>
      <c r="BE361" s="245">
        <f>IF(N361="základní",J361,0)</f>
        <v>0</v>
      </c>
      <c r="BF361" s="245">
        <f>IF(N361="snížená",J361,0)</f>
        <v>0</v>
      </c>
      <c r="BG361" s="245">
        <f>IF(N361="zákl. přenesená",J361,0)</f>
        <v>0</v>
      </c>
      <c r="BH361" s="245">
        <f>IF(N361="sníž. přenesená",J361,0)</f>
        <v>0</v>
      </c>
      <c r="BI361" s="245">
        <f>IF(N361="nulová",J361,0)</f>
        <v>0</v>
      </c>
      <c r="BJ361" s="19" t="s">
        <v>83</v>
      </c>
      <c r="BK361" s="245">
        <f>ROUND(I361*H361,2)</f>
        <v>0</v>
      </c>
      <c r="BL361" s="19" t="s">
        <v>418</v>
      </c>
      <c r="BM361" s="244" t="s">
        <v>3588</v>
      </c>
    </row>
    <row r="362" spans="1:47" s="2" customFormat="1" ht="12">
      <c r="A362" s="40"/>
      <c r="B362" s="41"/>
      <c r="C362" s="42"/>
      <c r="D362" s="246" t="s">
        <v>330</v>
      </c>
      <c r="E362" s="42"/>
      <c r="F362" s="247" t="s">
        <v>3587</v>
      </c>
      <c r="G362" s="42"/>
      <c r="H362" s="42"/>
      <c r="I362" s="150"/>
      <c r="J362" s="42"/>
      <c r="K362" s="42"/>
      <c r="L362" s="46"/>
      <c r="M362" s="248"/>
      <c r="N362" s="249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330</v>
      </c>
      <c r="AU362" s="19" t="s">
        <v>77</v>
      </c>
    </row>
    <row r="363" spans="1:65" s="2" customFormat="1" ht="16.5" customHeight="1">
      <c r="A363" s="40"/>
      <c r="B363" s="41"/>
      <c r="C363" s="233" t="s">
        <v>1081</v>
      </c>
      <c r="D363" s="233" t="s">
        <v>324</v>
      </c>
      <c r="E363" s="234" t="s">
        <v>3589</v>
      </c>
      <c r="F363" s="235" t="s">
        <v>3590</v>
      </c>
      <c r="G363" s="236" t="s">
        <v>2688</v>
      </c>
      <c r="H363" s="237">
        <v>1</v>
      </c>
      <c r="I363" s="238"/>
      <c r="J363" s="239">
        <f>ROUND(I363*H363,2)</f>
        <v>0</v>
      </c>
      <c r="K363" s="235" t="s">
        <v>532</v>
      </c>
      <c r="L363" s="46"/>
      <c r="M363" s="240" t="s">
        <v>19</v>
      </c>
      <c r="N363" s="241" t="s">
        <v>42</v>
      </c>
      <c r="O363" s="86"/>
      <c r="P363" s="242">
        <f>O363*H363</f>
        <v>0</v>
      </c>
      <c r="Q363" s="242">
        <v>0</v>
      </c>
      <c r="R363" s="242">
        <f>Q363*H363</f>
        <v>0</v>
      </c>
      <c r="S363" s="242">
        <v>0</v>
      </c>
      <c r="T363" s="243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44" t="s">
        <v>418</v>
      </c>
      <c r="AT363" s="244" t="s">
        <v>324</v>
      </c>
      <c r="AU363" s="244" t="s">
        <v>77</v>
      </c>
      <c r="AY363" s="19" t="s">
        <v>322</v>
      </c>
      <c r="BE363" s="245">
        <f>IF(N363="základní",J363,0)</f>
        <v>0</v>
      </c>
      <c r="BF363" s="245">
        <f>IF(N363="snížená",J363,0)</f>
        <v>0</v>
      </c>
      <c r="BG363" s="245">
        <f>IF(N363="zákl. přenesená",J363,0)</f>
        <v>0</v>
      </c>
      <c r="BH363" s="245">
        <f>IF(N363="sníž. přenesená",J363,0)</f>
        <v>0</v>
      </c>
      <c r="BI363" s="245">
        <f>IF(N363="nulová",J363,0)</f>
        <v>0</v>
      </c>
      <c r="BJ363" s="19" t="s">
        <v>83</v>
      </c>
      <c r="BK363" s="245">
        <f>ROUND(I363*H363,2)</f>
        <v>0</v>
      </c>
      <c r="BL363" s="19" t="s">
        <v>418</v>
      </c>
      <c r="BM363" s="244" t="s">
        <v>3591</v>
      </c>
    </row>
    <row r="364" spans="1:47" s="2" customFormat="1" ht="12">
      <c r="A364" s="40"/>
      <c r="B364" s="41"/>
      <c r="C364" s="42"/>
      <c r="D364" s="246" t="s">
        <v>330</v>
      </c>
      <c r="E364" s="42"/>
      <c r="F364" s="247" t="s">
        <v>3590</v>
      </c>
      <c r="G364" s="42"/>
      <c r="H364" s="42"/>
      <c r="I364" s="150"/>
      <c r="J364" s="42"/>
      <c r="K364" s="42"/>
      <c r="L364" s="46"/>
      <c r="M364" s="248"/>
      <c r="N364" s="249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330</v>
      </c>
      <c r="AU364" s="19" t="s">
        <v>77</v>
      </c>
    </row>
    <row r="365" spans="1:65" s="2" customFormat="1" ht="16.5" customHeight="1">
      <c r="A365" s="40"/>
      <c r="B365" s="41"/>
      <c r="C365" s="233" t="s">
        <v>1085</v>
      </c>
      <c r="D365" s="233" t="s">
        <v>324</v>
      </c>
      <c r="E365" s="234" t="s">
        <v>3592</v>
      </c>
      <c r="F365" s="235" t="s">
        <v>3593</v>
      </c>
      <c r="G365" s="236" t="s">
        <v>2688</v>
      </c>
      <c r="H365" s="237">
        <v>1</v>
      </c>
      <c r="I365" s="238"/>
      <c r="J365" s="239">
        <f>ROUND(I365*H365,2)</f>
        <v>0</v>
      </c>
      <c r="K365" s="235" t="s">
        <v>532</v>
      </c>
      <c r="L365" s="46"/>
      <c r="M365" s="240" t="s">
        <v>19</v>
      </c>
      <c r="N365" s="241" t="s">
        <v>42</v>
      </c>
      <c r="O365" s="86"/>
      <c r="P365" s="242">
        <f>O365*H365</f>
        <v>0</v>
      </c>
      <c r="Q365" s="242">
        <v>0</v>
      </c>
      <c r="R365" s="242">
        <f>Q365*H365</f>
        <v>0</v>
      </c>
      <c r="S365" s="242">
        <v>0</v>
      </c>
      <c r="T365" s="243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44" t="s">
        <v>418</v>
      </c>
      <c r="AT365" s="244" t="s">
        <v>324</v>
      </c>
      <c r="AU365" s="244" t="s">
        <v>77</v>
      </c>
      <c r="AY365" s="19" t="s">
        <v>322</v>
      </c>
      <c r="BE365" s="245">
        <f>IF(N365="základní",J365,0)</f>
        <v>0</v>
      </c>
      <c r="BF365" s="245">
        <f>IF(N365="snížená",J365,0)</f>
        <v>0</v>
      </c>
      <c r="BG365" s="245">
        <f>IF(N365="zákl. přenesená",J365,0)</f>
        <v>0</v>
      </c>
      <c r="BH365" s="245">
        <f>IF(N365="sníž. přenesená",J365,0)</f>
        <v>0</v>
      </c>
      <c r="BI365" s="245">
        <f>IF(N365="nulová",J365,0)</f>
        <v>0</v>
      </c>
      <c r="BJ365" s="19" t="s">
        <v>83</v>
      </c>
      <c r="BK365" s="245">
        <f>ROUND(I365*H365,2)</f>
        <v>0</v>
      </c>
      <c r="BL365" s="19" t="s">
        <v>418</v>
      </c>
      <c r="BM365" s="244" t="s">
        <v>3594</v>
      </c>
    </row>
    <row r="366" spans="1:47" s="2" customFormat="1" ht="12">
      <c r="A366" s="40"/>
      <c r="B366" s="41"/>
      <c r="C366" s="42"/>
      <c r="D366" s="246" t="s">
        <v>330</v>
      </c>
      <c r="E366" s="42"/>
      <c r="F366" s="247" t="s">
        <v>3593</v>
      </c>
      <c r="G366" s="42"/>
      <c r="H366" s="42"/>
      <c r="I366" s="150"/>
      <c r="J366" s="42"/>
      <c r="K366" s="42"/>
      <c r="L366" s="46"/>
      <c r="M366" s="248"/>
      <c r="N366" s="249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330</v>
      </c>
      <c r="AU366" s="19" t="s">
        <v>77</v>
      </c>
    </row>
    <row r="367" spans="1:65" s="2" customFormat="1" ht="16.5" customHeight="1">
      <c r="A367" s="40"/>
      <c r="B367" s="41"/>
      <c r="C367" s="233" t="s">
        <v>1089</v>
      </c>
      <c r="D367" s="233" t="s">
        <v>324</v>
      </c>
      <c r="E367" s="234" t="s">
        <v>3595</v>
      </c>
      <c r="F367" s="235" t="s">
        <v>3596</v>
      </c>
      <c r="G367" s="236" t="s">
        <v>2688</v>
      </c>
      <c r="H367" s="237">
        <v>1</v>
      </c>
      <c r="I367" s="238"/>
      <c r="J367" s="239">
        <f>ROUND(I367*H367,2)</f>
        <v>0</v>
      </c>
      <c r="K367" s="235" t="s">
        <v>532</v>
      </c>
      <c r="L367" s="46"/>
      <c r="M367" s="240" t="s">
        <v>19</v>
      </c>
      <c r="N367" s="241" t="s">
        <v>42</v>
      </c>
      <c r="O367" s="86"/>
      <c r="P367" s="242">
        <f>O367*H367</f>
        <v>0</v>
      </c>
      <c r="Q367" s="242">
        <v>0</v>
      </c>
      <c r="R367" s="242">
        <f>Q367*H367</f>
        <v>0</v>
      </c>
      <c r="S367" s="242">
        <v>0</v>
      </c>
      <c r="T367" s="243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4" t="s">
        <v>418</v>
      </c>
      <c r="AT367" s="244" t="s">
        <v>324</v>
      </c>
      <c r="AU367" s="244" t="s">
        <v>77</v>
      </c>
      <c r="AY367" s="19" t="s">
        <v>322</v>
      </c>
      <c r="BE367" s="245">
        <f>IF(N367="základní",J367,0)</f>
        <v>0</v>
      </c>
      <c r="BF367" s="245">
        <f>IF(N367="snížená",J367,0)</f>
        <v>0</v>
      </c>
      <c r="BG367" s="245">
        <f>IF(N367="zákl. přenesená",J367,0)</f>
        <v>0</v>
      </c>
      <c r="BH367" s="245">
        <f>IF(N367="sníž. přenesená",J367,0)</f>
        <v>0</v>
      </c>
      <c r="BI367" s="245">
        <f>IF(N367="nulová",J367,0)</f>
        <v>0</v>
      </c>
      <c r="BJ367" s="19" t="s">
        <v>83</v>
      </c>
      <c r="BK367" s="245">
        <f>ROUND(I367*H367,2)</f>
        <v>0</v>
      </c>
      <c r="BL367" s="19" t="s">
        <v>418</v>
      </c>
      <c r="BM367" s="244" t="s">
        <v>3597</v>
      </c>
    </row>
    <row r="368" spans="1:47" s="2" customFormat="1" ht="12">
      <c r="A368" s="40"/>
      <c r="B368" s="41"/>
      <c r="C368" s="42"/>
      <c r="D368" s="246" t="s">
        <v>330</v>
      </c>
      <c r="E368" s="42"/>
      <c r="F368" s="247" t="s">
        <v>3596</v>
      </c>
      <c r="G368" s="42"/>
      <c r="H368" s="42"/>
      <c r="I368" s="150"/>
      <c r="J368" s="42"/>
      <c r="K368" s="42"/>
      <c r="L368" s="46"/>
      <c r="M368" s="248"/>
      <c r="N368" s="249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330</v>
      </c>
      <c r="AU368" s="19" t="s">
        <v>77</v>
      </c>
    </row>
    <row r="369" spans="1:63" s="12" customFormat="1" ht="25.9" customHeight="1">
      <c r="A369" s="12"/>
      <c r="B369" s="217"/>
      <c r="C369" s="218"/>
      <c r="D369" s="219" t="s">
        <v>69</v>
      </c>
      <c r="E369" s="220" t="s">
        <v>3598</v>
      </c>
      <c r="F369" s="220" t="s">
        <v>3599</v>
      </c>
      <c r="G369" s="218"/>
      <c r="H369" s="218"/>
      <c r="I369" s="221"/>
      <c r="J369" s="222">
        <f>BK369</f>
        <v>0</v>
      </c>
      <c r="K369" s="218"/>
      <c r="L369" s="223"/>
      <c r="M369" s="224"/>
      <c r="N369" s="225"/>
      <c r="O369" s="225"/>
      <c r="P369" s="226">
        <f>SUM(P370:P372)</f>
        <v>0</v>
      </c>
      <c r="Q369" s="225"/>
      <c r="R369" s="226">
        <f>SUM(R370:R372)</f>
        <v>0</v>
      </c>
      <c r="S369" s="225"/>
      <c r="T369" s="227">
        <f>SUM(T370:T372)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8" t="s">
        <v>328</v>
      </c>
      <c r="AT369" s="229" t="s">
        <v>69</v>
      </c>
      <c r="AU369" s="229" t="s">
        <v>70</v>
      </c>
      <c r="AY369" s="228" t="s">
        <v>322</v>
      </c>
      <c r="BK369" s="230">
        <f>SUM(BK370:BK372)</f>
        <v>0</v>
      </c>
    </row>
    <row r="370" spans="1:65" s="2" customFormat="1" ht="16.5" customHeight="1">
      <c r="A370" s="40"/>
      <c r="B370" s="41"/>
      <c r="C370" s="233" t="s">
        <v>1093</v>
      </c>
      <c r="D370" s="233" t="s">
        <v>324</v>
      </c>
      <c r="E370" s="234" t="s">
        <v>3600</v>
      </c>
      <c r="F370" s="235" t="s">
        <v>3601</v>
      </c>
      <c r="G370" s="236" t="s">
        <v>3602</v>
      </c>
      <c r="H370" s="237">
        <v>80</v>
      </c>
      <c r="I370" s="238"/>
      <c r="J370" s="239">
        <f>ROUND(I370*H370,2)</f>
        <v>0</v>
      </c>
      <c r="K370" s="235" t="s">
        <v>327</v>
      </c>
      <c r="L370" s="46"/>
      <c r="M370" s="240" t="s">
        <v>19</v>
      </c>
      <c r="N370" s="241" t="s">
        <v>42</v>
      </c>
      <c r="O370" s="86"/>
      <c r="P370" s="242">
        <f>O370*H370</f>
        <v>0</v>
      </c>
      <c r="Q370" s="242">
        <v>0</v>
      </c>
      <c r="R370" s="242">
        <f>Q370*H370</f>
        <v>0</v>
      </c>
      <c r="S370" s="242">
        <v>0</v>
      </c>
      <c r="T370" s="243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4" t="s">
        <v>3603</v>
      </c>
      <c r="AT370" s="244" t="s">
        <v>324</v>
      </c>
      <c r="AU370" s="244" t="s">
        <v>77</v>
      </c>
      <c r="AY370" s="19" t="s">
        <v>322</v>
      </c>
      <c r="BE370" s="245">
        <f>IF(N370="základní",J370,0)</f>
        <v>0</v>
      </c>
      <c r="BF370" s="245">
        <f>IF(N370="snížená",J370,0)</f>
        <v>0</v>
      </c>
      <c r="BG370" s="245">
        <f>IF(N370="zákl. přenesená",J370,0)</f>
        <v>0</v>
      </c>
      <c r="BH370" s="245">
        <f>IF(N370="sníž. přenesená",J370,0)</f>
        <v>0</v>
      </c>
      <c r="BI370" s="245">
        <f>IF(N370="nulová",J370,0)</f>
        <v>0</v>
      </c>
      <c r="BJ370" s="19" t="s">
        <v>83</v>
      </c>
      <c r="BK370" s="245">
        <f>ROUND(I370*H370,2)</f>
        <v>0</v>
      </c>
      <c r="BL370" s="19" t="s">
        <v>3603</v>
      </c>
      <c r="BM370" s="244" t="s">
        <v>3604</v>
      </c>
    </row>
    <row r="371" spans="1:47" s="2" customFormat="1" ht="12">
      <c r="A371" s="40"/>
      <c r="B371" s="41"/>
      <c r="C371" s="42"/>
      <c r="D371" s="246" t="s">
        <v>330</v>
      </c>
      <c r="E371" s="42"/>
      <c r="F371" s="247" t="s">
        <v>3605</v>
      </c>
      <c r="G371" s="42"/>
      <c r="H371" s="42"/>
      <c r="I371" s="150"/>
      <c r="J371" s="42"/>
      <c r="K371" s="42"/>
      <c r="L371" s="46"/>
      <c r="M371" s="248"/>
      <c r="N371" s="249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330</v>
      </c>
      <c r="AU371" s="19" t="s">
        <v>77</v>
      </c>
    </row>
    <row r="372" spans="1:51" s="13" customFormat="1" ht="12">
      <c r="A372" s="13"/>
      <c r="B372" s="250"/>
      <c r="C372" s="251"/>
      <c r="D372" s="246" t="s">
        <v>332</v>
      </c>
      <c r="E372" s="252" t="s">
        <v>19</v>
      </c>
      <c r="F372" s="253" t="s">
        <v>3606</v>
      </c>
      <c r="G372" s="251"/>
      <c r="H372" s="254">
        <v>80</v>
      </c>
      <c r="I372" s="255"/>
      <c r="J372" s="251"/>
      <c r="K372" s="251"/>
      <c r="L372" s="256"/>
      <c r="M372" s="313"/>
      <c r="N372" s="314"/>
      <c r="O372" s="314"/>
      <c r="P372" s="314"/>
      <c r="Q372" s="314"/>
      <c r="R372" s="314"/>
      <c r="S372" s="314"/>
      <c r="T372" s="31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332</v>
      </c>
      <c r="AU372" s="260" t="s">
        <v>77</v>
      </c>
      <c r="AV372" s="13" t="s">
        <v>83</v>
      </c>
      <c r="AW372" s="13" t="s">
        <v>32</v>
      </c>
      <c r="AX372" s="13" t="s">
        <v>77</v>
      </c>
      <c r="AY372" s="260" t="s">
        <v>322</v>
      </c>
    </row>
    <row r="373" spans="1:31" s="2" customFormat="1" ht="6.95" customHeight="1">
      <c r="A373" s="40"/>
      <c r="B373" s="61"/>
      <c r="C373" s="62"/>
      <c r="D373" s="62"/>
      <c r="E373" s="62"/>
      <c r="F373" s="62"/>
      <c r="G373" s="62"/>
      <c r="H373" s="62"/>
      <c r="I373" s="180"/>
      <c r="J373" s="62"/>
      <c r="K373" s="62"/>
      <c r="L373" s="46"/>
      <c r="M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</row>
  </sheetData>
  <sheetProtection password="CC35" sheet="1" objects="1" scenarios="1" formatColumns="0" formatRows="0" autoFilter="0"/>
  <autoFilter ref="C101:K37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3607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ROUND(J107,2)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ROUND((SUM(BE107:BE466)),2)</f>
        <v>0</v>
      </c>
      <c r="G37" s="40"/>
      <c r="H37" s="40"/>
      <c r="I37" s="169">
        <v>0.21</v>
      </c>
      <c r="J37" s="168">
        <f>ROUND(((SUM(BE107:BE466))*I37),2)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ROUND((SUM(BF107:BF466)),2)</f>
        <v>0</v>
      </c>
      <c r="G38" s="40"/>
      <c r="H38" s="40"/>
      <c r="I38" s="169">
        <v>0.15</v>
      </c>
      <c r="J38" s="168">
        <f>ROUND(((SUM(BF107:BF466))*I38),2)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ROUND((SUM(BG107:BG466)),2)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ROUND((SUM(BH107:BH466)),2)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ROUND((SUM(BI107:BI466)),2)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D.1.4.2b - Vzduchotechnika a chlazení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J107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291</v>
      </c>
      <c r="E68" s="193"/>
      <c r="F68" s="193"/>
      <c r="G68" s="193"/>
      <c r="H68" s="193"/>
      <c r="I68" s="194"/>
      <c r="J68" s="195">
        <f>J108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3608</v>
      </c>
      <c r="E69" s="200"/>
      <c r="F69" s="200"/>
      <c r="G69" s="200"/>
      <c r="H69" s="200"/>
      <c r="I69" s="201"/>
      <c r="J69" s="202">
        <f>J109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98"/>
      <c r="C70" s="127"/>
      <c r="D70" s="199" t="s">
        <v>3609</v>
      </c>
      <c r="E70" s="200"/>
      <c r="F70" s="200"/>
      <c r="G70" s="200"/>
      <c r="H70" s="200"/>
      <c r="I70" s="201"/>
      <c r="J70" s="202">
        <f>J112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98"/>
      <c r="C71" s="127"/>
      <c r="D71" s="199" t="s">
        <v>3610</v>
      </c>
      <c r="E71" s="200"/>
      <c r="F71" s="200"/>
      <c r="G71" s="200"/>
      <c r="H71" s="200"/>
      <c r="I71" s="201"/>
      <c r="J71" s="202">
        <f>J152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98"/>
      <c r="C72" s="127"/>
      <c r="D72" s="199" t="s">
        <v>3611</v>
      </c>
      <c r="E72" s="200"/>
      <c r="F72" s="200"/>
      <c r="G72" s="200"/>
      <c r="H72" s="200"/>
      <c r="I72" s="201"/>
      <c r="J72" s="202">
        <f>J183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98"/>
      <c r="C73" s="127"/>
      <c r="D73" s="199" t="s">
        <v>3612</v>
      </c>
      <c r="E73" s="200"/>
      <c r="F73" s="200"/>
      <c r="G73" s="200"/>
      <c r="H73" s="200"/>
      <c r="I73" s="201"/>
      <c r="J73" s="202">
        <f>J217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98"/>
      <c r="C74" s="127"/>
      <c r="D74" s="199" t="s">
        <v>3613</v>
      </c>
      <c r="E74" s="200"/>
      <c r="F74" s="200"/>
      <c r="G74" s="200"/>
      <c r="H74" s="200"/>
      <c r="I74" s="201"/>
      <c r="J74" s="202">
        <f>J248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98"/>
      <c r="C75" s="127"/>
      <c r="D75" s="199" t="s">
        <v>3614</v>
      </c>
      <c r="E75" s="200"/>
      <c r="F75" s="200"/>
      <c r="G75" s="200"/>
      <c r="H75" s="200"/>
      <c r="I75" s="201"/>
      <c r="J75" s="202">
        <f>J273</f>
        <v>0</v>
      </c>
      <c r="K75" s="127"/>
      <c r="L75" s="20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98"/>
      <c r="C76" s="127"/>
      <c r="D76" s="199" t="s">
        <v>3615</v>
      </c>
      <c r="E76" s="200"/>
      <c r="F76" s="200"/>
      <c r="G76" s="200"/>
      <c r="H76" s="200"/>
      <c r="I76" s="201"/>
      <c r="J76" s="202">
        <f>J298</f>
        <v>0</v>
      </c>
      <c r="K76" s="127"/>
      <c r="L76" s="20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98"/>
      <c r="C77" s="127"/>
      <c r="D77" s="199" t="s">
        <v>3616</v>
      </c>
      <c r="E77" s="200"/>
      <c r="F77" s="200"/>
      <c r="G77" s="200"/>
      <c r="H77" s="200"/>
      <c r="I77" s="201"/>
      <c r="J77" s="202">
        <f>J335</f>
        <v>0</v>
      </c>
      <c r="K77" s="127"/>
      <c r="L77" s="20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98"/>
      <c r="C78" s="127"/>
      <c r="D78" s="199" t="s">
        <v>3617</v>
      </c>
      <c r="E78" s="200"/>
      <c r="F78" s="200"/>
      <c r="G78" s="200"/>
      <c r="H78" s="200"/>
      <c r="I78" s="201"/>
      <c r="J78" s="202">
        <f>J360</f>
        <v>0</v>
      </c>
      <c r="K78" s="127"/>
      <c r="L78" s="20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98"/>
      <c r="C79" s="127"/>
      <c r="D79" s="199" t="s">
        <v>3618</v>
      </c>
      <c r="E79" s="200"/>
      <c r="F79" s="200"/>
      <c r="G79" s="200"/>
      <c r="H79" s="200"/>
      <c r="I79" s="201"/>
      <c r="J79" s="202">
        <f>J385</f>
        <v>0</v>
      </c>
      <c r="K79" s="127"/>
      <c r="L79" s="20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98"/>
      <c r="C80" s="127"/>
      <c r="D80" s="199" t="s">
        <v>3619</v>
      </c>
      <c r="E80" s="200"/>
      <c r="F80" s="200"/>
      <c r="G80" s="200"/>
      <c r="H80" s="200"/>
      <c r="I80" s="201"/>
      <c r="J80" s="202">
        <f>J409</f>
        <v>0</v>
      </c>
      <c r="K80" s="127"/>
      <c r="L80" s="203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98"/>
      <c r="C81" s="127"/>
      <c r="D81" s="199" t="s">
        <v>3620</v>
      </c>
      <c r="E81" s="200"/>
      <c r="F81" s="200"/>
      <c r="G81" s="200"/>
      <c r="H81" s="200"/>
      <c r="I81" s="201"/>
      <c r="J81" s="202">
        <f>J431</f>
        <v>0</v>
      </c>
      <c r="K81" s="127"/>
      <c r="L81" s="203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4.85" customHeight="1">
      <c r="A82" s="10"/>
      <c r="B82" s="198"/>
      <c r="C82" s="127"/>
      <c r="D82" s="199" t="s">
        <v>3621</v>
      </c>
      <c r="E82" s="200"/>
      <c r="F82" s="200"/>
      <c r="G82" s="200"/>
      <c r="H82" s="200"/>
      <c r="I82" s="201"/>
      <c r="J82" s="202">
        <f>J450</f>
        <v>0</v>
      </c>
      <c r="K82" s="127"/>
      <c r="L82" s="203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9" customFormat="1" ht="24.95" customHeight="1">
      <c r="A83" s="9"/>
      <c r="B83" s="190"/>
      <c r="C83" s="191"/>
      <c r="D83" s="192" t="s">
        <v>3238</v>
      </c>
      <c r="E83" s="193"/>
      <c r="F83" s="193"/>
      <c r="G83" s="193"/>
      <c r="H83" s="193"/>
      <c r="I83" s="194"/>
      <c r="J83" s="195">
        <f>J463</f>
        <v>0</v>
      </c>
      <c r="K83" s="191"/>
      <c r="L83" s="196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s="2" customFormat="1" ht="21.8" customHeight="1">
      <c r="A84" s="40"/>
      <c r="B84" s="41"/>
      <c r="C84" s="42"/>
      <c r="D84" s="42"/>
      <c r="E84" s="42"/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61"/>
      <c r="C85" s="62"/>
      <c r="D85" s="62"/>
      <c r="E85" s="62"/>
      <c r="F85" s="62"/>
      <c r="G85" s="62"/>
      <c r="H85" s="62"/>
      <c r="I85" s="180"/>
      <c r="J85" s="62"/>
      <c r="K85" s="6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9" spans="1:31" s="2" customFormat="1" ht="6.95" customHeight="1">
      <c r="A89" s="40"/>
      <c r="B89" s="63"/>
      <c r="C89" s="64"/>
      <c r="D89" s="64"/>
      <c r="E89" s="64"/>
      <c r="F89" s="64"/>
      <c r="G89" s="64"/>
      <c r="H89" s="64"/>
      <c r="I89" s="183"/>
      <c r="J89" s="64"/>
      <c r="K89" s="64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4.95" customHeight="1">
      <c r="A90" s="40"/>
      <c r="B90" s="41"/>
      <c r="C90" s="25" t="s">
        <v>307</v>
      </c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150"/>
      <c r="J91" s="42"/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16</v>
      </c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6.5" customHeight="1">
      <c r="A93" s="40"/>
      <c r="B93" s="41"/>
      <c r="C93" s="42"/>
      <c r="D93" s="42"/>
      <c r="E93" s="184" t="str">
        <f>E7</f>
        <v>Rekonstrukce BD 244</v>
      </c>
      <c r="F93" s="34"/>
      <c r="G93" s="34"/>
      <c r="H93" s="34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2:12" s="1" customFormat="1" ht="12" customHeight="1">
      <c r="B94" s="23"/>
      <c r="C94" s="34" t="s">
        <v>143</v>
      </c>
      <c r="D94" s="24"/>
      <c r="E94" s="24"/>
      <c r="F94" s="24"/>
      <c r="G94" s="24"/>
      <c r="H94" s="24"/>
      <c r="I94" s="141"/>
      <c r="J94" s="24"/>
      <c r="K94" s="24"/>
      <c r="L94" s="22"/>
    </row>
    <row r="95" spans="2:12" s="1" customFormat="1" ht="16.5" customHeight="1">
      <c r="B95" s="23"/>
      <c r="C95" s="24"/>
      <c r="D95" s="24"/>
      <c r="E95" s="184" t="s">
        <v>146</v>
      </c>
      <c r="F95" s="24"/>
      <c r="G95" s="24"/>
      <c r="H95" s="24"/>
      <c r="I95" s="141"/>
      <c r="J95" s="24"/>
      <c r="K95" s="24"/>
      <c r="L95" s="22"/>
    </row>
    <row r="96" spans="2:12" s="1" customFormat="1" ht="12" customHeight="1">
      <c r="B96" s="23"/>
      <c r="C96" s="34" t="s">
        <v>149</v>
      </c>
      <c r="D96" s="24"/>
      <c r="E96" s="24"/>
      <c r="F96" s="24"/>
      <c r="G96" s="24"/>
      <c r="H96" s="24"/>
      <c r="I96" s="141"/>
      <c r="J96" s="24"/>
      <c r="K96" s="24"/>
      <c r="L96" s="22"/>
    </row>
    <row r="97" spans="1:31" s="2" customFormat="1" ht="16.5" customHeight="1">
      <c r="A97" s="40"/>
      <c r="B97" s="41"/>
      <c r="C97" s="42"/>
      <c r="D97" s="42"/>
      <c r="E97" s="312" t="s">
        <v>2803</v>
      </c>
      <c r="F97" s="42"/>
      <c r="G97" s="42"/>
      <c r="H97" s="42"/>
      <c r="I97" s="150"/>
      <c r="J97" s="42"/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2804</v>
      </c>
      <c r="D98" s="42"/>
      <c r="E98" s="42"/>
      <c r="F98" s="42"/>
      <c r="G98" s="42"/>
      <c r="H98" s="42"/>
      <c r="I98" s="150"/>
      <c r="J98" s="42"/>
      <c r="K98" s="42"/>
      <c r="L98" s="15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6.5" customHeight="1">
      <c r="A99" s="40"/>
      <c r="B99" s="41"/>
      <c r="C99" s="42"/>
      <c r="D99" s="42"/>
      <c r="E99" s="71" t="str">
        <f>E13</f>
        <v>D.1.4.2b - Vzduchotechnika a chlazení</v>
      </c>
      <c r="F99" s="42"/>
      <c r="G99" s="42"/>
      <c r="H99" s="42"/>
      <c r="I99" s="150"/>
      <c r="J99" s="42"/>
      <c r="K99" s="42"/>
      <c r="L99" s="151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150"/>
      <c r="J100" s="42"/>
      <c r="K100" s="42"/>
      <c r="L100" s="151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21</v>
      </c>
      <c r="D101" s="42"/>
      <c r="E101" s="42"/>
      <c r="F101" s="29" t="str">
        <f>F16</f>
        <v>Heřmanův Městec</v>
      </c>
      <c r="G101" s="42"/>
      <c r="H101" s="42"/>
      <c r="I101" s="153" t="s">
        <v>23</v>
      </c>
      <c r="J101" s="74" t="str">
        <f>IF(J16="","",J16)</f>
        <v>17. 4. 2020</v>
      </c>
      <c r="K101" s="42"/>
      <c r="L101" s="151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41"/>
      <c r="C102" s="42"/>
      <c r="D102" s="42"/>
      <c r="E102" s="42"/>
      <c r="F102" s="42"/>
      <c r="G102" s="42"/>
      <c r="H102" s="42"/>
      <c r="I102" s="150"/>
      <c r="J102" s="42"/>
      <c r="K102" s="42"/>
      <c r="L102" s="151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5.15" customHeight="1">
      <c r="A103" s="40"/>
      <c r="B103" s="41"/>
      <c r="C103" s="34" t="s">
        <v>25</v>
      </c>
      <c r="D103" s="42"/>
      <c r="E103" s="42"/>
      <c r="F103" s="29" t="str">
        <f>E19</f>
        <v xml:space="preserve"> </v>
      </c>
      <c r="G103" s="42"/>
      <c r="H103" s="42"/>
      <c r="I103" s="153" t="s">
        <v>31</v>
      </c>
      <c r="J103" s="38" t="str">
        <f>E25</f>
        <v xml:space="preserve"> </v>
      </c>
      <c r="K103" s="42"/>
      <c r="L103" s="151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5.15" customHeight="1">
      <c r="A104" s="40"/>
      <c r="B104" s="41"/>
      <c r="C104" s="34" t="s">
        <v>29</v>
      </c>
      <c r="D104" s="42"/>
      <c r="E104" s="42"/>
      <c r="F104" s="29" t="str">
        <f>IF(E22="","",E22)</f>
        <v>Vyplň údaj</v>
      </c>
      <c r="G104" s="42"/>
      <c r="H104" s="42"/>
      <c r="I104" s="153" t="s">
        <v>33</v>
      </c>
      <c r="J104" s="38" t="str">
        <f>E28</f>
        <v xml:space="preserve"> </v>
      </c>
      <c r="K104" s="42"/>
      <c r="L104" s="151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0.3" customHeight="1">
      <c r="A105" s="40"/>
      <c r="B105" s="41"/>
      <c r="C105" s="42"/>
      <c r="D105" s="42"/>
      <c r="E105" s="42"/>
      <c r="F105" s="42"/>
      <c r="G105" s="42"/>
      <c r="H105" s="42"/>
      <c r="I105" s="150"/>
      <c r="J105" s="42"/>
      <c r="K105" s="42"/>
      <c r="L105" s="151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11" customFormat="1" ht="29.25" customHeight="1">
      <c r="A106" s="205"/>
      <c r="B106" s="206"/>
      <c r="C106" s="207" t="s">
        <v>308</v>
      </c>
      <c r="D106" s="208" t="s">
        <v>55</v>
      </c>
      <c r="E106" s="208" t="s">
        <v>51</v>
      </c>
      <c r="F106" s="208" t="s">
        <v>52</v>
      </c>
      <c r="G106" s="208" t="s">
        <v>309</v>
      </c>
      <c r="H106" s="208" t="s">
        <v>310</v>
      </c>
      <c r="I106" s="209" t="s">
        <v>311</v>
      </c>
      <c r="J106" s="208" t="s">
        <v>256</v>
      </c>
      <c r="K106" s="210" t="s">
        <v>312</v>
      </c>
      <c r="L106" s="211"/>
      <c r="M106" s="94" t="s">
        <v>19</v>
      </c>
      <c r="N106" s="95" t="s">
        <v>40</v>
      </c>
      <c r="O106" s="95" t="s">
        <v>313</v>
      </c>
      <c r="P106" s="95" t="s">
        <v>314</v>
      </c>
      <c r="Q106" s="95" t="s">
        <v>315</v>
      </c>
      <c r="R106" s="95" t="s">
        <v>316</v>
      </c>
      <c r="S106" s="95" t="s">
        <v>317</v>
      </c>
      <c r="T106" s="96" t="s">
        <v>318</v>
      </c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</row>
    <row r="107" spans="1:63" s="2" customFormat="1" ht="22.8" customHeight="1">
      <c r="A107" s="40"/>
      <c r="B107" s="41"/>
      <c r="C107" s="101" t="s">
        <v>319</v>
      </c>
      <c r="D107" s="42"/>
      <c r="E107" s="42"/>
      <c r="F107" s="42"/>
      <c r="G107" s="42"/>
      <c r="H107" s="42"/>
      <c r="I107" s="150"/>
      <c r="J107" s="212">
        <f>BK107</f>
        <v>0</v>
      </c>
      <c r="K107" s="42"/>
      <c r="L107" s="46"/>
      <c r="M107" s="97"/>
      <c r="N107" s="213"/>
      <c r="O107" s="98"/>
      <c r="P107" s="214">
        <f>P108+P463</f>
        <v>0</v>
      </c>
      <c r="Q107" s="98"/>
      <c r="R107" s="214">
        <f>R108+R463</f>
        <v>0</v>
      </c>
      <c r="S107" s="98"/>
      <c r="T107" s="215">
        <f>T108+T463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69</v>
      </c>
      <c r="AU107" s="19" t="s">
        <v>261</v>
      </c>
      <c r="BK107" s="216">
        <f>BK108+BK463</f>
        <v>0</v>
      </c>
    </row>
    <row r="108" spans="1:63" s="12" customFormat="1" ht="25.9" customHeight="1">
      <c r="A108" s="12"/>
      <c r="B108" s="217"/>
      <c r="C108" s="218"/>
      <c r="D108" s="219" t="s">
        <v>69</v>
      </c>
      <c r="E108" s="220" t="s">
        <v>1467</v>
      </c>
      <c r="F108" s="220" t="s">
        <v>1468</v>
      </c>
      <c r="G108" s="218"/>
      <c r="H108" s="218"/>
      <c r="I108" s="221"/>
      <c r="J108" s="222">
        <f>BK108</f>
        <v>0</v>
      </c>
      <c r="K108" s="218"/>
      <c r="L108" s="223"/>
      <c r="M108" s="224"/>
      <c r="N108" s="225"/>
      <c r="O108" s="225"/>
      <c r="P108" s="226">
        <f>P109</f>
        <v>0</v>
      </c>
      <c r="Q108" s="225"/>
      <c r="R108" s="226">
        <f>R109</f>
        <v>0</v>
      </c>
      <c r="S108" s="225"/>
      <c r="T108" s="227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8" t="s">
        <v>83</v>
      </c>
      <c r="AT108" s="229" t="s">
        <v>69</v>
      </c>
      <c r="AU108" s="229" t="s">
        <v>70</v>
      </c>
      <c r="AY108" s="228" t="s">
        <v>322</v>
      </c>
      <c r="BK108" s="230">
        <f>BK109</f>
        <v>0</v>
      </c>
    </row>
    <row r="109" spans="1:63" s="12" customFormat="1" ht="22.8" customHeight="1">
      <c r="A109" s="12"/>
      <c r="B109" s="217"/>
      <c r="C109" s="218"/>
      <c r="D109" s="219" t="s">
        <v>69</v>
      </c>
      <c r="E109" s="231" t="s">
        <v>3622</v>
      </c>
      <c r="F109" s="231" t="s">
        <v>3623</v>
      </c>
      <c r="G109" s="218"/>
      <c r="H109" s="218"/>
      <c r="I109" s="221"/>
      <c r="J109" s="232">
        <f>BK109</f>
        <v>0</v>
      </c>
      <c r="K109" s="218"/>
      <c r="L109" s="223"/>
      <c r="M109" s="224"/>
      <c r="N109" s="225"/>
      <c r="O109" s="225"/>
      <c r="P109" s="226">
        <f>P110+P111+P112+P152+P183+P217+P248+P273+P298+P335+P360+P385+P409+P431+P450</f>
        <v>0</v>
      </c>
      <c r="Q109" s="225"/>
      <c r="R109" s="226">
        <f>R110+R111+R112+R152+R183+R217+R248+R273+R298+R335+R360+R385+R409+R431+R450</f>
        <v>0</v>
      </c>
      <c r="S109" s="225"/>
      <c r="T109" s="227">
        <f>T110+T111+T112+T152+T183+T217+T248+T273+T298+T335+T360+T385+T409+T431+T450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8" t="s">
        <v>83</v>
      </c>
      <c r="AT109" s="229" t="s">
        <v>69</v>
      </c>
      <c r="AU109" s="229" t="s">
        <v>77</v>
      </c>
      <c r="AY109" s="228" t="s">
        <v>322</v>
      </c>
      <c r="BK109" s="230">
        <f>BK110+BK111+BK112+BK152+BK183+BK217+BK248+BK273+BK298+BK335+BK360+BK385+BK409+BK431+BK450</f>
        <v>0</v>
      </c>
    </row>
    <row r="110" spans="1:65" s="2" customFormat="1" ht="21.75" customHeight="1">
      <c r="A110" s="40"/>
      <c r="B110" s="41"/>
      <c r="C110" s="233" t="s">
        <v>77</v>
      </c>
      <c r="D110" s="233" t="s">
        <v>324</v>
      </c>
      <c r="E110" s="234" t="s">
        <v>3624</v>
      </c>
      <c r="F110" s="235" t="s">
        <v>3625</v>
      </c>
      <c r="G110" s="236" t="s">
        <v>2697</v>
      </c>
      <c r="H110" s="304"/>
      <c r="I110" s="238"/>
      <c r="J110" s="239">
        <f>ROUND(I110*H110,2)</f>
        <v>0</v>
      </c>
      <c r="K110" s="235" t="s">
        <v>327</v>
      </c>
      <c r="L110" s="46"/>
      <c r="M110" s="240" t="s">
        <v>19</v>
      </c>
      <c r="N110" s="241" t="s">
        <v>42</v>
      </c>
      <c r="O110" s="86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4" t="s">
        <v>418</v>
      </c>
      <c r="AT110" s="244" t="s">
        <v>324</v>
      </c>
      <c r="AU110" s="244" t="s">
        <v>83</v>
      </c>
      <c r="AY110" s="19" t="s">
        <v>322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19" t="s">
        <v>83</v>
      </c>
      <c r="BK110" s="245">
        <f>ROUND(I110*H110,2)</f>
        <v>0</v>
      </c>
      <c r="BL110" s="19" t="s">
        <v>418</v>
      </c>
      <c r="BM110" s="244" t="s">
        <v>3626</v>
      </c>
    </row>
    <row r="111" spans="1:47" s="2" customFormat="1" ht="12">
      <c r="A111" s="40"/>
      <c r="B111" s="41"/>
      <c r="C111" s="42"/>
      <c r="D111" s="246" t="s">
        <v>330</v>
      </c>
      <c r="E111" s="42"/>
      <c r="F111" s="247" t="s">
        <v>3627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330</v>
      </c>
      <c r="AU111" s="19" t="s">
        <v>83</v>
      </c>
    </row>
    <row r="112" spans="1:63" s="12" customFormat="1" ht="20.85" customHeight="1">
      <c r="A112" s="12"/>
      <c r="B112" s="217"/>
      <c r="C112" s="218"/>
      <c r="D112" s="219" t="s">
        <v>69</v>
      </c>
      <c r="E112" s="231" t="s">
        <v>3628</v>
      </c>
      <c r="F112" s="231" t="s">
        <v>3629</v>
      </c>
      <c r="G112" s="218"/>
      <c r="H112" s="218"/>
      <c r="I112" s="221"/>
      <c r="J112" s="232">
        <f>BK112</f>
        <v>0</v>
      </c>
      <c r="K112" s="218"/>
      <c r="L112" s="223"/>
      <c r="M112" s="224"/>
      <c r="N112" s="225"/>
      <c r="O112" s="225"/>
      <c r="P112" s="226">
        <f>SUM(P113:P151)</f>
        <v>0</v>
      </c>
      <c r="Q112" s="225"/>
      <c r="R112" s="226">
        <f>SUM(R113:R151)</f>
        <v>0</v>
      </c>
      <c r="S112" s="225"/>
      <c r="T112" s="227">
        <f>SUM(T113:T151)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8" t="s">
        <v>83</v>
      </c>
      <c r="AT112" s="229" t="s">
        <v>69</v>
      </c>
      <c r="AU112" s="229" t="s">
        <v>83</v>
      </c>
      <c r="AY112" s="228" t="s">
        <v>322</v>
      </c>
      <c r="BK112" s="230">
        <f>SUM(BK113:BK151)</f>
        <v>0</v>
      </c>
    </row>
    <row r="113" spans="1:65" s="2" customFormat="1" ht="66.75" customHeight="1">
      <c r="A113" s="40"/>
      <c r="B113" s="41"/>
      <c r="C113" s="233" t="s">
        <v>83</v>
      </c>
      <c r="D113" s="233" t="s">
        <v>324</v>
      </c>
      <c r="E113" s="234" t="s">
        <v>3630</v>
      </c>
      <c r="F113" s="235" t="s">
        <v>3631</v>
      </c>
      <c r="G113" s="236" t="s">
        <v>750</v>
      </c>
      <c r="H113" s="237">
        <v>1</v>
      </c>
      <c r="I113" s="238"/>
      <c r="J113" s="239">
        <f>ROUND(I113*H113,2)</f>
        <v>0</v>
      </c>
      <c r="K113" s="235" t="s">
        <v>532</v>
      </c>
      <c r="L113" s="46"/>
      <c r="M113" s="240" t="s">
        <v>19</v>
      </c>
      <c r="N113" s="241" t="s">
        <v>42</v>
      </c>
      <c r="O113" s="86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4" t="s">
        <v>418</v>
      </c>
      <c r="AT113" s="244" t="s">
        <v>324</v>
      </c>
      <c r="AU113" s="244" t="s">
        <v>93</v>
      </c>
      <c r="AY113" s="19" t="s">
        <v>322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19" t="s">
        <v>83</v>
      </c>
      <c r="BK113" s="245">
        <f>ROUND(I113*H113,2)</f>
        <v>0</v>
      </c>
      <c r="BL113" s="19" t="s">
        <v>418</v>
      </c>
      <c r="BM113" s="244" t="s">
        <v>3632</v>
      </c>
    </row>
    <row r="114" spans="1:47" s="2" customFormat="1" ht="12">
      <c r="A114" s="40"/>
      <c r="B114" s="41"/>
      <c r="C114" s="42"/>
      <c r="D114" s="246" t="s">
        <v>330</v>
      </c>
      <c r="E114" s="42"/>
      <c r="F114" s="247" t="s">
        <v>3633</v>
      </c>
      <c r="G114" s="42"/>
      <c r="H114" s="42"/>
      <c r="I114" s="150"/>
      <c r="J114" s="42"/>
      <c r="K114" s="42"/>
      <c r="L114" s="46"/>
      <c r="M114" s="248"/>
      <c r="N114" s="249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330</v>
      </c>
      <c r="AU114" s="19" t="s">
        <v>93</v>
      </c>
    </row>
    <row r="115" spans="1:47" s="2" customFormat="1" ht="12">
      <c r="A115" s="40"/>
      <c r="B115" s="41"/>
      <c r="C115" s="42"/>
      <c r="D115" s="246" t="s">
        <v>387</v>
      </c>
      <c r="E115" s="42"/>
      <c r="F115" s="282" t="s">
        <v>3634</v>
      </c>
      <c r="G115" s="42"/>
      <c r="H115" s="42"/>
      <c r="I115" s="150"/>
      <c r="J115" s="42"/>
      <c r="K115" s="42"/>
      <c r="L115" s="46"/>
      <c r="M115" s="248"/>
      <c r="N115" s="24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387</v>
      </c>
      <c r="AU115" s="19" t="s">
        <v>93</v>
      </c>
    </row>
    <row r="116" spans="1:65" s="2" customFormat="1" ht="21.75" customHeight="1">
      <c r="A116" s="40"/>
      <c r="B116" s="41"/>
      <c r="C116" s="233" t="s">
        <v>93</v>
      </c>
      <c r="D116" s="233" t="s">
        <v>324</v>
      </c>
      <c r="E116" s="234" t="s">
        <v>3635</v>
      </c>
      <c r="F116" s="235" t="s">
        <v>3636</v>
      </c>
      <c r="G116" s="236" t="s">
        <v>750</v>
      </c>
      <c r="H116" s="237">
        <v>1</v>
      </c>
      <c r="I116" s="238"/>
      <c r="J116" s="239">
        <f>ROUND(I116*H116,2)</f>
        <v>0</v>
      </c>
      <c r="K116" s="235" t="s">
        <v>532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418</v>
      </c>
      <c r="AT116" s="244" t="s">
        <v>324</v>
      </c>
      <c r="AU116" s="244" t="s">
        <v>93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418</v>
      </c>
      <c r="BM116" s="244" t="s">
        <v>3637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3638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93</v>
      </c>
    </row>
    <row r="118" spans="1:47" s="2" customFormat="1" ht="12">
      <c r="A118" s="40"/>
      <c r="B118" s="41"/>
      <c r="C118" s="42"/>
      <c r="D118" s="246" t="s">
        <v>387</v>
      </c>
      <c r="E118" s="42"/>
      <c r="F118" s="282" t="s">
        <v>3639</v>
      </c>
      <c r="G118" s="42"/>
      <c r="H118" s="42"/>
      <c r="I118" s="150"/>
      <c r="J118" s="42"/>
      <c r="K118" s="42"/>
      <c r="L118" s="46"/>
      <c r="M118" s="248"/>
      <c r="N118" s="24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387</v>
      </c>
      <c r="AU118" s="19" t="s">
        <v>93</v>
      </c>
    </row>
    <row r="119" spans="1:65" s="2" customFormat="1" ht="16.5" customHeight="1">
      <c r="A119" s="40"/>
      <c r="B119" s="41"/>
      <c r="C119" s="233" t="s">
        <v>328</v>
      </c>
      <c r="D119" s="233" t="s">
        <v>324</v>
      </c>
      <c r="E119" s="234" t="s">
        <v>3640</v>
      </c>
      <c r="F119" s="235" t="s">
        <v>3641</v>
      </c>
      <c r="G119" s="236" t="s">
        <v>750</v>
      </c>
      <c r="H119" s="237">
        <v>1</v>
      </c>
      <c r="I119" s="238"/>
      <c r="J119" s="239">
        <f>ROUND(I119*H119,2)</f>
        <v>0</v>
      </c>
      <c r="K119" s="235" t="s">
        <v>532</v>
      </c>
      <c r="L119" s="46"/>
      <c r="M119" s="240" t="s">
        <v>19</v>
      </c>
      <c r="N119" s="241" t="s">
        <v>42</v>
      </c>
      <c r="O119" s="86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4" t="s">
        <v>418</v>
      </c>
      <c r="AT119" s="244" t="s">
        <v>324</v>
      </c>
      <c r="AU119" s="244" t="s">
        <v>93</v>
      </c>
      <c r="AY119" s="19" t="s">
        <v>322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19" t="s">
        <v>83</v>
      </c>
      <c r="BK119" s="245">
        <f>ROUND(I119*H119,2)</f>
        <v>0</v>
      </c>
      <c r="BL119" s="19" t="s">
        <v>418</v>
      </c>
      <c r="BM119" s="244" t="s">
        <v>3642</v>
      </c>
    </row>
    <row r="120" spans="1:47" s="2" customFormat="1" ht="12">
      <c r="A120" s="40"/>
      <c r="B120" s="41"/>
      <c r="C120" s="42"/>
      <c r="D120" s="246" t="s">
        <v>330</v>
      </c>
      <c r="E120" s="42"/>
      <c r="F120" s="247" t="s">
        <v>3641</v>
      </c>
      <c r="G120" s="42"/>
      <c r="H120" s="42"/>
      <c r="I120" s="150"/>
      <c r="J120" s="42"/>
      <c r="K120" s="42"/>
      <c r="L120" s="46"/>
      <c r="M120" s="248"/>
      <c r="N120" s="249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330</v>
      </c>
      <c r="AU120" s="19" t="s">
        <v>93</v>
      </c>
    </row>
    <row r="121" spans="1:47" s="2" customFormat="1" ht="12">
      <c r="A121" s="40"/>
      <c r="B121" s="41"/>
      <c r="C121" s="42"/>
      <c r="D121" s="246" t="s">
        <v>387</v>
      </c>
      <c r="E121" s="42"/>
      <c r="F121" s="282" t="s">
        <v>3639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387</v>
      </c>
      <c r="AU121" s="19" t="s">
        <v>93</v>
      </c>
    </row>
    <row r="122" spans="1:65" s="2" customFormat="1" ht="21.75" customHeight="1">
      <c r="A122" s="40"/>
      <c r="B122" s="41"/>
      <c r="C122" s="233" t="s">
        <v>352</v>
      </c>
      <c r="D122" s="233" t="s">
        <v>324</v>
      </c>
      <c r="E122" s="234" t="s">
        <v>3643</v>
      </c>
      <c r="F122" s="235" t="s">
        <v>3644</v>
      </c>
      <c r="G122" s="236" t="s">
        <v>750</v>
      </c>
      <c r="H122" s="237">
        <v>1</v>
      </c>
      <c r="I122" s="238"/>
      <c r="J122" s="239">
        <f>ROUND(I122*H122,2)</f>
        <v>0</v>
      </c>
      <c r="K122" s="235" t="s">
        <v>532</v>
      </c>
      <c r="L122" s="46"/>
      <c r="M122" s="240" t="s">
        <v>19</v>
      </c>
      <c r="N122" s="241" t="s">
        <v>42</v>
      </c>
      <c r="O122" s="86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4" t="s">
        <v>418</v>
      </c>
      <c r="AT122" s="244" t="s">
        <v>324</v>
      </c>
      <c r="AU122" s="244" t="s">
        <v>93</v>
      </c>
      <c r="AY122" s="19" t="s">
        <v>322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9" t="s">
        <v>83</v>
      </c>
      <c r="BK122" s="245">
        <f>ROUND(I122*H122,2)</f>
        <v>0</v>
      </c>
      <c r="BL122" s="19" t="s">
        <v>418</v>
      </c>
      <c r="BM122" s="244" t="s">
        <v>3645</v>
      </c>
    </row>
    <row r="123" spans="1:47" s="2" customFormat="1" ht="12">
      <c r="A123" s="40"/>
      <c r="B123" s="41"/>
      <c r="C123" s="42"/>
      <c r="D123" s="246" t="s">
        <v>330</v>
      </c>
      <c r="E123" s="42"/>
      <c r="F123" s="247" t="s">
        <v>3646</v>
      </c>
      <c r="G123" s="42"/>
      <c r="H123" s="42"/>
      <c r="I123" s="150"/>
      <c r="J123" s="42"/>
      <c r="K123" s="42"/>
      <c r="L123" s="46"/>
      <c r="M123" s="248"/>
      <c r="N123" s="24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330</v>
      </c>
      <c r="AU123" s="19" t="s">
        <v>93</v>
      </c>
    </row>
    <row r="124" spans="1:47" s="2" customFormat="1" ht="12">
      <c r="A124" s="40"/>
      <c r="B124" s="41"/>
      <c r="C124" s="42"/>
      <c r="D124" s="246" t="s">
        <v>387</v>
      </c>
      <c r="E124" s="42"/>
      <c r="F124" s="282" t="s">
        <v>3639</v>
      </c>
      <c r="G124" s="42"/>
      <c r="H124" s="42"/>
      <c r="I124" s="150"/>
      <c r="J124" s="42"/>
      <c r="K124" s="42"/>
      <c r="L124" s="46"/>
      <c r="M124" s="248"/>
      <c r="N124" s="24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387</v>
      </c>
      <c r="AU124" s="19" t="s">
        <v>93</v>
      </c>
    </row>
    <row r="125" spans="1:65" s="2" customFormat="1" ht="21.75" customHeight="1">
      <c r="A125" s="40"/>
      <c r="B125" s="41"/>
      <c r="C125" s="233" t="s">
        <v>275</v>
      </c>
      <c r="D125" s="233" t="s">
        <v>324</v>
      </c>
      <c r="E125" s="234" t="s">
        <v>3647</v>
      </c>
      <c r="F125" s="235" t="s">
        <v>3648</v>
      </c>
      <c r="G125" s="236" t="s">
        <v>750</v>
      </c>
      <c r="H125" s="237">
        <v>2</v>
      </c>
      <c r="I125" s="238"/>
      <c r="J125" s="239">
        <f>ROUND(I125*H125,2)</f>
        <v>0</v>
      </c>
      <c r="K125" s="235" t="s">
        <v>532</v>
      </c>
      <c r="L125" s="46"/>
      <c r="M125" s="240" t="s">
        <v>19</v>
      </c>
      <c r="N125" s="241" t="s">
        <v>42</v>
      </c>
      <c r="O125" s="86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4" t="s">
        <v>418</v>
      </c>
      <c r="AT125" s="244" t="s">
        <v>324</v>
      </c>
      <c r="AU125" s="244" t="s">
        <v>93</v>
      </c>
      <c r="AY125" s="19" t="s">
        <v>322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9" t="s">
        <v>83</v>
      </c>
      <c r="BK125" s="245">
        <f>ROUND(I125*H125,2)</f>
        <v>0</v>
      </c>
      <c r="BL125" s="19" t="s">
        <v>418</v>
      </c>
      <c r="BM125" s="244" t="s">
        <v>3649</v>
      </c>
    </row>
    <row r="126" spans="1:47" s="2" customFormat="1" ht="12">
      <c r="A126" s="40"/>
      <c r="B126" s="41"/>
      <c r="C126" s="42"/>
      <c r="D126" s="246" t="s">
        <v>330</v>
      </c>
      <c r="E126" s="42"/>
      <c r="F126" s="247" t="s">
        <v>3650</v>
      </c>
      <c r="G126" s="42"/>
      <c r="H126" s="42"/>
      <c r="I126" s="150"/>
      <c r="J126" s="42"/>
      <c r="K126" s="42"/>
      <c r="L126" s="46"/>
      <c r="M126" s="248"/>
      <c r="N126" s="24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330</v>
      </c>
      <c r="AU126" s="19" t="s">
        <v>93</v>
      </c>
    </row>
    <row r="127" spans="1:47" s="2" customFormat="1" ht="12">
      <c r="A127" s="40"/>
      <c r="B127" s="41"/>
      <c r="C127" s="42"/>
      <c r="D127" s="246" t="s">
        <v>387</v>
      </c>
      <c r="E127" s="42"/>
      <c r="F127" s="282" t="s">
        <v>3639</v>
      </c>
      <c r="G127" s="42"/>
      <c r="H127" s="42"/>
      <c r="I127" s="150"/>
      <c r="J127" s="42"/>
      <c r="K127" s="42"/>
      <c r="L127" s="46"/>
      <c r="M127" s="248"/>
      <c r="N127" s="24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387</v>
      </c>
      <c r="AU127" s="19" t="s">
        <v>93</v>
      </c>
    </row>
    <row r="128" spans="1:65" s="2" customFormat="1" ht="21.75" customHeight="1">
      <c r="A128" s="40"/>
      <c r="B128" s="41"/>
      <c r="C128" s="233" t="s">
        <v>182</v>
      </c>
      <c r="D128" s="233" t="s">
        <v>324</v>
      </c>
      <c r="E128" s="234" t="s">
        <v>3651</v>
      </c>
      <c r="F128" s="235" t="s">
        <v>3652</v>
      </c>
      <c r="G128" s="236" t="s">
        <v>750</v>
      </c>
      <c r="H128" s="237">
        <v>2</v>
      </c>
      <c r="I128" s="238"/>
      <c r="J128" s="239">
        <f>ROUND(I128*H128,2)</f>
        <v>0</v>
      </c>
      <c r="K128" s="235" t="s">
        <v>532</v>
      </c>
      <c r="L128" s="46"/>
      <c r="M128" s="240" t="s">
        <v>19</v>
      </c>
      <c r="N128" s="241" t="s">
        <v>42</v>
      </c>
      <c r="O128" s="86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4" t="s">
        <v>418</v>
      </c>
      <c r="AT128" s="244" t="s">
        <v>324</v>
      </c>
      <c r="AU128" s="244" t="s">
        <v>93</v>
      </c>
      <c r="AY128" s="19" t="s">
        <v>322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19" t="s">
        <v>83</v>
      </c>
      <c r="BK128" s="245">
        <f>ROUND(I128*H128,2)</f>
        <v>0</v>
      </c>
      <c r="BL128" s="19" t="s">
        <v>418</v>
      </c>
      <c r="BM128" s="244" t="s">
        <v>3653</v>
      </c>
    </row>
    <row r="129" spans="1:47" s="2" customFormat="1" ht="12">
      <c r="A129" s="40"/>
      <c r="B129" s="41"/>
      <c r="C129" s="42"/>
      <c r="D129" s="246" t="s">
        <v>330</v>
      </c>
      <c r="E129" s="42"/>
      <c r="F129" s="247" t="s">
        <v>3654</v>
      </c>
      <c r="G129" s="42"/>
      <c r="H129" s="42"/>
      <c r="I129" s="150"/>
      <c r="J129" s="42"/>
      <c r="K129" s="42"/>
      <c r="L129" s="46"/>
      <c r="M129" s="248"/>
      <c r="N129" s="249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330</v>
      </c>
      <c r="AU129" s="19" t="s">
        <v>93</v>
      </c>
    </row>
    <row r="130" spans="1:47" s="2" customFormat="1" ht="12">
      <c r="A130" s="40"/>
      <c r="B130" s="41"/>
      <c r="C130" s="42"/>
      <c r="D130" s="246" t="s">
        <v>387</v>
      </c>
      <c r="E130" s="42"/>
      <c r="F130" s="282" t="s">
        <v>3655</v>
      </c>
      <c r="G130" s="42"/>
      <c r="H130" s="42"/>
      <c r="I130" s="150"/>
      <c r="J130" s="42"/>
      <c r="K130" s="42"/>
      <c r="L130" s="46"/>
      <c r="M130" s="248"/>
      <c r="N130" s="24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387</v>
      </c>
      <c r="AU130" s="19" t="s">
        <v>93</v>
      </c>
    </row>
    <row r="131" spans="1:65" s="2" customFormat="1" ht="21.75" customHeight="1">
      <c r="A131" s="40"/>
      <c r="B131" s="41"/>
      <c r="C131" s="233" t="s">
        <v>365</v>
      </c>
      <c r="D131" s="233" t="s">
        <v>324</v>
      </c>
      <c r="E131" s="234" t="s">
        <v>3656</v>
      </c>
      <c r="F131" s="235" t="s">
        <v>3657</v>
      </c>
      <c r="G131" s="236" t="s">
        <v>750</v>
      </c>
      <c r="H131" s="237">
        <v>1</v>
      </c>
      <c r="I131" s="238"/>
      <c r="J131" s="239">
        <f>ROUND(I131*H131,2)</f>
        <v>0</v>
      </c>
      <c r="K131" s="235" t="s">
        <v>532</v>
      </c>
      <c r="L131" s="46"/>
      <c r="M131" s="240" t="s">
        <v>19</v>
      </c>
      <c r="N131" s="241" t="s">
        <v>42</v>
      </c>
      <c r="O131" s="86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4" t="s">
        <v>418</v>
      </c>
      <c r="AT131" s="244" t="s">
        <v>324</v>
      </c>
      <c r="AU131" s="244" t="s">
        <v>93</v>
      </c>
      <c r="AY131" s="19" t="s">
        <v>322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9" t="s">
        <v>83</v>
      </c>
      <c r="BK131" s="245">
        <f>ROUND(I131*H131,2)</f>
        <v>0</v>
      </c>
      <c r="BL131" s="19" t="s">
        <v>418</v>
      </c>
      <c r="BM131" s="244" t="s">
        <v>3658</v>
      </c>
    </row>
    <row r="132" spans="1:47" s="2" customFormat="1" ht="12">
      <c r="A132" s="40"/>
      <c r="B132" s="41"/>
      <c r="C132" s="42"/>
      <c r="D132" s="246" t="s">
        <v>330</v>
      </c>
      <c r="E132" s="42"/>
      <c r="F132" s="247" t="s">
        <v>3659</v>
      </c>
      <c r="G132" s="42"/>
      <c r="H132" s="42"/>
      <c r="I132" s="150"/>
      <c r="J132" s="42"/>
      <c r="K132" s="42"/>
      <c r="L132" s="46"/>
      <c r="M132" s="248"/>
      <c r="N132" s="249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330</v>
      </c>
      <c r="AU132" s="19" t="s">
        <v>93</v>
      </c>
    </row>
    <row r="133" spans="1:47" s="2" customFormat="1" ht="12">
      <c r="A133" s="40"/>
      <c r="B133" s="41"/>
      <c r="C133" s="42"/>
      <c r="D133" s="246" t="s">
        <v>387</v>
      </c>
      <c r="E133" s="42"/>
      <c r="F133" s="282" t="s">
        <v>3655</v>
      </c>
      <c r="G133" s="42"/>
      <c r="H133" s="42"/>
      <c r="I133" s="150"/>
      <c r="J133" s="42"/>
      <c r="K133" s="42"/>
      <c r="L133" s="46"/>
      <c r="M133" s="248"/>
      <c r="N133" s="24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387</v>
      </c>
      <c r="AU133" s="19" t="s">
        <v>93</v>
      </c>
    </row>
    <row r="134" spans="1:65" s="2" customFormat="1" ht="55.5" customHeight="1">
      <c r="A134" s="40"/>
      <c r="B134" s="41"/>
      <c r="C134" s="233" t="s">
        <v>371</v>
      </c>
      <c r="D134" s="233" t="s">
        <v>324</v>
      </c>
      <c r="E134" s="234" t="s">
        <v>3660</v>
      </c>
      <c r="F134" s="235" t="s">
        <v>3661</v>
      </c>
      <c r="G134" s="236" t="s">
        <v>3355</v>
      </c>
      <c r="H134" s="237">
        <v>10</v>
      </c>
      <c r="I134" s="238"/>
      <c r="J134" s="239">
        <f>ROUND(I134*H134,2)</f>
        <v>0</v>
      </c>
      <c r="K134" s="235" t="s">
        <v>532</v>
      </c>
      <c r="L134" s="46"/>
      <c r="M134" s="240" t="s">
        <v>19</v>
      </c>
      <c r="N134" s="241" t="s">
        <v>42</v>
      </c>
      <c r="O134" s="86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4" t="s">
        <v>418</v>
      </c>
      <c r="AT134" s="244" t="s">
        <v>324</v>
      </c>
      <c r="AU134" s="244" t="s">
        <v>93</v>
      </c>
      <c r="AY134" s="19" t="s">
        <v>322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9" t="s">
        <v>83</v>
      </c>
      <c r="BK134" s="245">
        <f>ROUND(I134*H134,2)</f>
        <v>0</v>
      </c>
      <c r="BL134" s="19" t="s">
        <v>418</v>
      </c>
      <c r="BM134" s="244" t="s">
        <v>3662</v>
      </c>
    </row>
    <row r="135" spans="1:47" s="2" customFormat="1" ht="12">
      <c r="A135" s="40"/>
      <c r="B135" s="41"/>
      <c r="C135" s="42"/>
      <c r="D135" s="246" t="s">
        <v>330</v>
      </c>
      <c r="E135" s="42"/>
      <c r="F135" s="247" t="s">
        <v>3663</v>
      </c>
      <c r="G135" s="42"/>
      <c r="H135" s="42"/>
      <c r="I135" s="150"/>
      <c r="J135" s="42"/>
      <c r="K135" s="42"/>
      <c r="L135" s="46"/>
      <c r="M135" s="248"/>
      <c r="N135" s="249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330</v>
      </c>
      <c r="AU135" s="19" t="s">
        <v>93</v>
      </c>
    </row>
    <row r="136" spans="1:47" s="2" customFormat="1" ht="12">
      <c r="A136" s="40"/>
      <c r="B136" s="41"/>
      <c r="C136" s="42"/>
      <c r="D136" s="246" t="s">
        <v>387</v>
      </c>
      <c r="E136" s="42"/>
      <c r="F136" s="282" t="s">
        <v>3639</v>
      </c>
      <c r="G136" s="42"/>
      <c r="H136" s="42"/>
      <c r="I136" s="150"/>
      <c r="J136" s="42"/>
      <c r="K136" s="42"/>
      <c r="L136" s="46"/>
      <c r="M136" s="248"/>
      <c r="N136" s="24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387</v>
      </c>
      <c r="AU136" s="19" t="s">
        <v>93</v>
      </c>
    </row>
    <row r="137" spans="1:65" s="2" customFormat="1" ht="55.5" customHeight="1">
      <c r="A137" s="40"/>
      <c r="B137" s="41"/>
      <c r="C137" s="233" t="s">
        <v>377</v>
      </c>
      <c r="D137" s="233" t="s">
        <v>324</v>
      </c>
      <c r="E137" s="234" t="s">
        <v>3664</v>
      </c>
      <c r="F137" s="235" t="s">
        <v>3661</v>
      </c>
      <c r="G137" s="236" t="s">
        <v>3355</v>
      </c>
      <c r="H137" s="237">
        <v>39</v>
      </c>
      <c r="I137" s="238"/>
      <c r="J137" s="239">
        <f>ROUND(I137*H137,2)</f>
        <v>0</v>
      </c>
      <c r="K137" s="235" t="s">
        <v>532</v>
      </c>
      <c r="L137" s="46"/>
      <c r="M137" s="240" t="s">
        <v>19</v>
      </c>
      <c r="N137" s="241" t="s">
        <v>42</v>
      </c>
      <c r="O137" s="86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4" t="s">
        <v>418</v>
      </c>
      <c r="AT137" s="244" t="s">
        <v>324</v>
      </c>
      <c r="AU137" s="244" t="s">
        <v>93</v>
      </c>
      <c r="AY137" s="19" t="s">
        <v>322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9" t="s">
        <v>83</v>
      </c>
      <c r="BK137" s="245">
        <f>ROUND(I137*H137,2)</f>
        <v>0</v>
      </c>
      <c r="BL137" s="19" t="s">
        <v>418</v>
      </c>
      <c r="BM137" s="244" t="s">
        <v>3665</v>
      </c>
    </row>
    <row r="138" spans="1:47" s="2" customFormat="1" ht="12">
      <c r="A138" s="40"/>
      <c r="B138" s="41"/>
      <c r="C138" s="42"/>
      <c r="D138" s="246" t="s">
        <v>330</v>
      </c>
      <c r="E138" s="42"/>
      <c r="F138" s="247" t="s">
        <v>3666</v>
      </c>
      <c r="G138" s="42"/>
      <c r="H138" s="42"/>
      <c r="I138" s="150"/>
      <c r="J138" s="42"/>
      <c r="K138" s="42"/>
      <c r="L138" s="46"/>
      <c r="M138" s="248"/>
      <c r="N138" s="24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330</v>
      </c>
      <c r="AU138" s="19" t="s">
        <v>93</v>
      </c>
    </row>
    <row r="139" spans="1:47" s="2" customFormat="1" ht="12">
      <c r="A139" s="40"/>
      <c r="B139" s="41"/>
      <c r="C139" s="42"/>
      <c r="D139" s="246" t="s">
        <v>387</v>
      </c>
      <c r="E139" s="42"/>
      <c r="F139" s="282" t="s">
        <v>3639</v>
      </c>
      <c r="G139" s="42"/>
      <c r="H139" s="42"/>
      <c r="I139" s="150"/>
      <c r="J139" s="42"/>
      <c r="K139" s="42"/>
      <c r="L139" s="46"/>
      <c r="M139" s="248"/>
      <c r="N139" s="249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387</v>
      </c>
      <c r="AU139" s="19" t="s">
        <v>93</v>
      </c>
    </row>
    <row r="140" spans="1:65" s="2" customFormat="1" ht="16.5" customHeight="1">
      <c r="A140" s="40"/>
      <c r="B140" s="41"/>
      <c r="C140" s="233" t="s">
        <v>383</v>
      </c>
      <c r="D140" s="233" t="s">
        <v>324</v>
      </c>
      <c r="E140" s="234" t="s">
        <v>3667</v>
      </c>
      <c r="F140" s="235" t="s">
        <v>3668</v>
      </c>
      <c r="G140" s="236" t="s">
        <v>3355</v>
      </c>
      <c r="H140" s="237">
        <v>20</v>
      </c>
      <c r="I140" s="238"/>
      <c r="J140" s="239">
        <f>ROUND(I140*H140,2)</f>
        <v>0</v>
      </c>
      <c r="K140" s="235" t="s">
        <v>532</v>
      </c>
      <c r="L140" s="46"/>
      <c r="M140" s="240" t="s">
        <v>19</v>
      </c>
      <c r="N140" s="241" t="s">
        <v>42</v>
      </c>
      <c r="O140" s="86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4" t="s">
        <v>418</v>
      </c>
      <c r="AT140" s="244" t="s">
        <v>324</v>
      </c>
      <c r="AU140" s="244" t="s">
        <v>93</v>
      </c>
      <c r="AY140" s="19" t="s">
        <v>322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9" t="s">
        <v>83</v>
      </c>
      <c r="BK140" s="245">
        <f>ROUND(I140*H140,2)</f>
        <v>0</v>
      </c>
      <c r="BL140" s="19" t="s">
        <v>418</v>
      </c>
      <c r="BM140" s="244" t="s">
        <v>3669</v>
      </c>
    </row>
    <row r="141" spans="1:47" s="2" customFormat="1" ht="12">
      <c r="A141" s="40"/>
      <c r="B141" s="41"/>
      <c r="C141" s="42"/>
      <c r="D141" s="246" t="s">
        <v>330</v>
      </c>
      <c r="E141" s="42"/>
      <c r="F141" s="247" t="s">
        <v>3668</v>
      </c>
      <c r="G141" s="42"/>
      <c r="H141" s="42"/>
      <c r="I141" s="150"/>
      <c r="J141" s="42"/>
      <c r="K141" s="42"/>
      <c r="L141" s="46"/>
      <c r="M141" s="248"/>
      <c r="N141" s="24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330</v>
      </c>
      <c r="AU141" s="19" t="s">
        <v>93</v>
      </c>
    </row>
    <row r="142" spans="1:47" s="2" customFormat="1" ht="12">
      <c r="A142" s="40"/>
      <c r="B142" s="41"/>
      <c r="C142" s="42"/>
      <c r="D142" s="246" t="s">
        <v>387</v>
      </c>
      <c r="E142" s="42"/>
      <c r="F142" s="282" t="s">
        <v>3655</v>
      </c>
      <c r="G142" s="42"/>
      <c r="H142" s="42"/>
      <c r="I142" s="150"/>
      <c r="J142" s="42"/>
      <c r="K142" s="42"/>
      <c r="L142" s="46"/>
      <c r="M142" s="248"/>
      <c r="N142" s="24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387</v>
      </c>
      <c r="AU142" s="19" t="s">
        <v>93</v>
      </c>
    </row>
    <row r="143" spans="1:65" s="2" customFormat="1" ht="16.5" customHeight="1">
      <c r="A143" s="40"/>
      <c r="B143" s="41"/>
      <c r="C143" s="233" t="s">
        <v>391</v>
      </c>
      <c r="D143" s="233" t="s">
        <v>324</v>
      </c>
      <c r="E143" s="234" t="s">
        <v>3670</v>
      </c>
      <c r="F143" s="235" t="s">
        <v>3671</v>
      </c>
      <c r="G143" s="236" t="s">
        <v>3355</v>
      </c>
      <c r="H143" s="237">
        <v>1</v>
      </c>
      <c r="I143" s="238"/>
      <c r="J143" s="239">
        <f>ROUND(I143*H143,2)</f>
        <v>0</v>
      </c>
      <c r="K143" s="235" t="s">
        <v>532</v>
      </c>
      <c r="L143" s="46"/>
      <c r="M143" s="240" t="s">
        <v>19</v>
      </c>
      <c r="N143" s="241" t="s">
        <v>42</v>
      </c>
      <c r="O143" s="86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4" t="s">
        <v>418</v>
      </c>
      <c r="AT143" s="244" t="s">
        <v>324</v>
      </c>
      <c r="AU143" s="244" t="s">
        <v>93</v>
      </c>
      <c r="AY143" s="19" t="s">
        <v>322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9" t="s">
        <v>83</v>
      </c>
      <c r="BK143" s="245">
        <f>ROUND(I143*H143,2)</f>
        <v>0</v>
      </c>
      <c r="BL143" s="19" t="s">
        <v>418</v>
      </c>
      <c r="BM143" s="244" t="s">
        <v>3672</v>
      </c>
    </row>
    <row r="144" spans="1:47" s="2" customFormat="1" ht="12">
      <c r="A144" s="40"/>
      <c r="B144" s="41"/>
      <c r="C144" s="42"/>
      <c r="D144" s="246" t="s">
        <v>330</v>
      </c>
      <c r="E144" s="42"/>
      <c r="F144" s="247" t="s">
        <v>3671</v>
      </c>
      <c r="G144" s="42"/>
      <c r="H144" s="42"/>
      <c r="I144" s="150"/>
      <c r="J144" s="42"/>
      <c r="K144" s="42"/>
      <c r="L144" s="46"/>
      <c r="M144" s="248"/>
      <c r="N144" s="24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330</v>
      </c>
      <c r="AU144" s="19" t="s">
        <v>93</v>
      </c>
    </row>
    <row r="145" spans="1:47" s="2" customFormat="1" ht="12">
      <c r="A145" s="40"/>
      <c r="B145" s="41"/>
      <c r="C145" s="42"/>
      <c r="D145" s="246" t="s">
        <v>387</v>
      </c>
      <c r="E145" s="42"/>
      <c r="F145" s="282" t="s">
        <v>3655</v>
      </c>
      <c r="G145" s="42"/>
      <c r="H145" s="42"/>
      <c r="I145" s="150"/>
      <c r="J145" s="42"/>
      <c r="K145" s="42"/>
      <c r="L145" s="46"/>
      <c r="M145" s="248"/>
      <c r="N145" s="24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387</v>
      </c>
      <c r="AU145" s="19" t="s">
        <v>93</v>
      </c>
    </row>
    <row r="146" spans="1:65" s="2" customFormat="1" ht="21.75" customHeight="1">
      <c r="A146" s="40"/>
      <c r="B146" s="41"/>
      <c r="C146" s="233" t="s">
        <v>398</v>
      </c>
      <c r="D146" s="233" t="s">
        <v>324</v>
      </c>
      <c r="E146" s="234" t="s">
        <v>3673</v>
      </c>
      <c r="F146" s="235" t="s">
        <v>3674</v>
      </c>
      <c r="G146" s="236" t="s">
        <v>750</v>
      </c>
      <c r="H146" s="237">
        <v>3</v>
      </c>
      <c r="I146" s="238"/>
      <c r="J146" s="239">
        <f>ROUND(I146*H146,2)</f>
        <v>0</v>
      </c>
      <c r="K146" s="235" t="s">
        <v>532</v>
      </c>
      <c r="L146" s="46"/>
      <c r="M146" s="240" t="s">
        <v>19</v>
      </c>
      <c r="N146" s="241" t="s">
        <v>42</v>
      </c>
      <c r="O146" s="86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4" t="s">
        <v>418</v>
      </c>
      <c r="AT146" s="244" t="s">
        <v>324</v>
      </c>
      <c r="AU146" s="244" t="s">
        <v>93</v>
      </c>
      <c r="AY146" s="19" t="s">
        <v>322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9" t="s">
        <v>83</v>
      </c>
      <c r="BK146" s="245">
        <f>ROUND(I146*H146,2)</f>
        <v>0</v>
      </c>
      <c r="BL146" s="19" t="s">
        <v>418</v>
      </c>
      <c r="BM146" s="244" t="s">
        <v>3675</v>
      </c>
    </row>
    <row r="147" spans="1:47" s="2" customFormat="1" ht="12">
      <c r="A147" s="40"/>
      <c r="B147" s="41"/>
      <c r="C147" s="42"/>
      <c r="D147" s="246" t="s">
        <v>330</v>
      </c>
      <c r="E147" s="42"/>
      <c r="F147" s="247" t="s">
        <v>3674</v>
      </c>
      <c r="G147" s="42"/>
      <c r="H147" s="42"/>
      <c r="I147" s="150"/>
      <c r="J147" s="42"/>
      <c r="K147" s="42"/>
      <c r="L147" s="46"/>
      <c r="M147" s="248"/>
      <c r="N147" s="24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330</v>
      </c>
      <c r="AU147" s="19" t="s">
        <v>93</v>
      </c>
    </row>
    <row r="148" spans="1:47" s="2" customFormat="1" ht="12">
      <c r="A148" s="40"/>
      <c r="B148" s="41"/>
      <c r="C148" s="42"/>
      <c r="D148" s="246" t="s">
        <v>387</v>
      </c>
      <c r="E148" s="42"/>
      <c r="F148" s="282" t="s">
        <v>3655</v>
      </c>
      <c r="G148" s="42"/>
      <c r="H148" s="42"/>
      <c r="I148" s="150"/>
      <c r="J148" s="42"/>
      <c r="K148" s="42"/>
      <c r="L148" s="46"/>
      <c r="M148" s="248"/>
      <c r="N148" s="249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387</v>
      </c>
      <c r="AU148" s="19" t="s">
        <v>93</v>
      </c>
    </row>
    <row r="149" spans="1:65" s="2" customFormat="1" ht="21.75" customHeight="1">
      <c r="A149" s="40"/>
      <c r="B149" s="41"/>
      <c r="C149" s="233" t="s">
        <v>406</v>
      </c>
      <c r="D149" s="233" t="s">
        <v>324</v>
      </c>
      <c r="E149" s="234" t="s">
        <v>3676</v>
      </c>
      <c r="F149" s="235" t="s">
        <v>3677</v>
      </c>
      <c r="G149" s="236" t="s">
        <v>750</v>
      </c>
      <c r="H149" s="237">
        <v>1</v>
      </c>
      <c r="I149" s="238"/>
      <c r="J149" s="239">
        <f>ROUND(I149*H149,2)</f>
        <v>0</v>
      </c>
      <c r="K149" s="235" t="s">
        <v>532</v>
      </c>
      <c r="L149" s="46"/>
      <c r="M149" s="240" t="s">
        <v>19</v>
      </c>
      <c r="N149" s="241" t="s">
        <v>42</v>
      </c>
      <c r="O149" s="86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4" t="s">
        <v>418</v>
      </c>
      <c r="AT149" s="244" t="s">
        <v>324</v>
      </c>
      <c r="AU149" s="244" t="s">
        <v>93</v>
      </c>
      <c r="AY149" s="19" t="s">
        <v>322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9" t="s">
        <v>83</v>
      </c>
      <c r="BK149" s="245">
        <f>ROUND(I149*H149,2)</f>
        <v>0</v>
      </c>
      <c r="BL149" s="19" t="s">
        <v>418</v>
      </c>
      <c r="BM149" s="244" t="s">
        <v>3678</v>
      </c>
    </row>
    <row r="150" spans="1:47" s="2" customFormat="1" ht="12">
      <c r="A150" s="40"/>
      <c r="B150" s="41"/>
      <c r="C150" s="42"/>
      <c r="D150" s="246" t="s">
        <v>330</v>
      </c>
      <c r="E150" s="42"/>
      <c r="F150" s="247" t="s">
        <v>3677</v>
      </c>
      <c r="G150" s="42"/>
      <c r="H150" s="42"/>
      <c r="I150" s="150"/>
      <c r="J150" s="42"/>
      <c r="K150" s="42"/>
      <c r="L150" s="46"/>
      <c r="M150" s="248"/>
      <c r="N150" s="24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330</v>
      </c>
      <c r="AU150" s="19" t="s">
        <v>93</v>
      </c>
    </row>
    <row r="151" spans="1:47" s="2" customFormat="1" ht="12">
      <c r="A151" s="40"/>
      <c r="B151" s="41"/>
      <c r="C151" s="42"/>
      <c r="D151" s="246" t="s">
        <v>387</v>
      </c>
      <c r="E151" s="42"/>
      <c r="F151" s="282" t="s">
        <v>3655</v>
      </c>
      <c r="G151" s="42"/>
      <c r="H151" s="42"/>
      <c r="I151" s="150"/>
      <c r="J151" s="42"/>
      <c r="K151" s="42"/>
      <c r="L151" s="46"/>
      <c r="M151" s="248"/>
      <c r="N151" s="24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387</v>
      </c>
      <c r="AU151" s="19" t="s">
        <v>93</v>
      </c>
    </row>
    <row r="152" spans="1:63" s="12" customFormat="1" ht="20.85" customHeight="1">
      <c r="A152" s="12"/>
      <c r="B152" s="217"/>
      <c r="C152" s="218"/>
      <c r="D152" s="219" t="s">
        <v>69</v>
      </c>
      <c r="E152" s="231" t="s">
        <v>3679</v>
      </c>
      <c r="F152" s="231" t="s">
        <v>3680</v>
      </c>
      <c r="G152" s="218"/>
      <c r="H152" s="218"/>
      <c r="I152" s="221"/>
      <c r="J152" s="232">
        <f>BK152</f>
        <v>0</v>
      </c>
      <c r="K152" s="218"/>
      <c r="L152" s="223"/>
      <c r="M152" s="224"/>
      <c r="N152" s="225"/>
      <c r="O152" s="225"/>
      <c r="P152" s="226">
        <f>SUM(P153:P182)</f>
        <v>0</v>
      </c>
      <c r="Q152" s="225"/>
      <c r="R152" s="226">
        <f>SUM(R153:R182)</f>
        <v>0</v>
      </c>
      <c r="S152" s="225"/>
      <c r="T152" s="227">
        <f>SUM(T153:T182)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8" t="s">
        <v>83</v>
      </c>
      <c r="AT152" s="229" t="s">
        <v>69</v>
      </c>
      <c r="AU152" s="229" t="s">
        <v>83</v>
      </c>
      <c r="AY152" s="228" t="s">
        <v>322</v>
      </c>
      <c r="BK152" s="230">
        <f>SUM(BK153:BK182)</f>
        <v>0</v>
      </c>
    </row>
    <row r="153" spans="1:65" s="2" customFormat="1" ht="66.75" customHeight="1">
      <c r="A153" s="40"/>
      <c r="B153" s="41"/>
      <c r="C153" s="233" t="s">
        <v>8</v>
      </c>
      <c r="D153" s="233" t="s">
        <v>324</v>
      </c>
      <c r="E153" s="234" t="s">
        <v>3681</v>
      </c>
      <c r="F153" s="235" t="s">
        <v>3631</v>
      </c>
      <c r="G153" s="236" t="s">
        <v>750</v>
      </c>
      <c r="H153" s="237">
        <v>1</v>
      </c>
      <c r="I153" s="238"/>
      <c r="J153" s="239">
        <f>ROUND(I153*H153,2)</f>
        <v>0</v>
      </c>
      <c r="K153" s="235" t="s">
        <v>532</v>
      </c>
      <c r="L153" s="46"/>
      <c r="M153" s="240" t="s">
        <v>19</v>
      </c>
      <c r="N153" s="241" t="s">
        <v>42</v>
      </c>
      <c r="O153" s="86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4" t="s">
        <v>418</v>
      </c>
      <c r="AT153" s="244" t="s">
        <v>324</v>
      </c>
      <c r="AU153" s="244" t="s">
        <v>93</v>
      </c>
      <c r="AY153" s="19" t="s">
        <v>322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9" t="s">
        <v>83</v>
      </c>
      <c r="BK153" s="245">
        <f>ROUND(I153*H153,2)</f>
        <v>0</v>
      </c>
      <c r="BL153" s="19" t="s">
        <v>418</v>
      </c>
      <c r="BM153" s="244" t="s">
        <v>3682</v>
      </c>
    </row>
    <row r="154" spans="1:47" s="2" customFormat="1" ht="12">
      <c r="A154" s="40"/>
      <c r="B154" s="41"/>
      <c r="C154" s="42"/>
      <c r="D154" s="246" t="s">
        <v>330</v>
      </c>
      <c r="E154" s="42"/>
      <c r="F154" s="247" t="s">
        <v>3683</v>
      </c>
      <c r="G154" s="42"/>
      <c r="H154" s="42"/>
      <c r="I154" s="150"/>
      <c r="J154" s="42"/>
      <c r="K154" s="42"/>
      <c r="L154" s="46"/>
      <c r="M154" s="248"/>
      <c r="N154" s="24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330</v>
      </c>
      <c r="AU154" s="19" t="s">
        <v>93</v>
      </c>
    </row>
    <row r="155" spans="1:47" s="2" customFormat="1" ht="12">
      <c r="A155" s="40"/>
      <c r="B155" s="41"/>
      <c r="C155" s="42"/>
      <c r="D155" s="246" t="s">
        <v>387</v>
      </c>
      <c r="E155" s="42"/>
      <c r="F155" s="282" t="s">
        <v>3634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387</v>
      </c>
      <c r="AU155" s="19" t="s">
        <v>93</v>
      </c>
    </row>
    <row r="156" spans="1:65" s="2" customFormat="1" ht="16.5" customHeight="1">
      <c r="A156" s="40"/>
      <c r="B156" s="41"/>
      <c r="C156" s="233" t="s">
        <v>418</v>
      </c>
      <c r="D156" s="233" t="s">
        <v>324</v>
      </c>
      <c r="E156" s="234" t="s">
        <v>3684</v>
      </c>
      <c r="F156" s="235" t="s">
        <v>3685</v>
      </c>
      <c r="G156" s="236" t="s">
        <v>750</v>
      </c>
      <c r="H156" s="237">
        <v>1</v>
      </c>
      <c r="I156" s="238"/>
      <c r="J156" s="239">
        <f>ROUND(I156*H156,2)</f>
        <v>0</v>
      </c>
      <c r="K156" s="235" t="s">
        <v>532</v>
      </c>
      <c r="L156" s="46"/>
      <c r="M156" s="240" t="s">
        <v>19</v>
      </c>
      <c r="N156" s="241" t="s">
        <v>42</v>
      </c>
      <c r="O156" s="86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4" t="s">
        <v>418</v>
      </c>
      <c r="AT156" s="244" t="s">
        <v>324</v>
      </c>
      <c r="AU156" s="244" t="s">
        <v>93</v>
      </c>
      <c r="AY156" s="19" t="s">
        <v>322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9" t="s">
        <v>83</v>
      </c>
      <c r="BK156" s="245">
        <f>ROUND(I156*H156,2)</f>
        <v>0</v>
      </c>
      <c r="BL156" s="19" t="s">
        <v>418</v>
      </c>
      <c r="BM156" s="244" t="s">
        <v>3686</v>
      </c>
    </row>
    <row r="157" spans="1:47" s="2" customFormat="1" ht="12">
      <c r="A157" s="40"/>
      <c r="B157" s="41"/>
      <c r="C157" s="42"/>
      <c r="D157" s="246" t="s">
        <v>330</v>
      </c>
      <c r="E157" s="42"/>
      <c r="F157" s="247" t="s">
        <v>3685</v>
      </c>
      <c r="G157" s="42"/>
      <c r="H157" s="42"/>
      <c r="I157" s="150"/>
      <c r="J157" s="42"/>
      <c r="K157" s="42"/>
      <c r="L157" s="46"/>
      <c r="M157" s="248"/>
      <c r="N157" s="24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330</v>
      </c>
      <c r="AU157" s="19" t="s">
        <v>93</v>
      </c>
    </row>
    <row r="158" spans="1:47" s="2" customFormat="1" ht="12">
      <c r="A158" s="40"/>
      <c r="B158" s="41"/>
      <c r="C158" s="42"/>
      <c r="D158" s="246" t="s">
        <v>387</v>
      </c>
      <c r="E158" s="42"/>
      <c r="F158" s="282" t="s">
        <v>3639</v>
      </c>
      <c r="G158" s="42"/>
      <c r="H158" s="42"/>
      <c r="I158" s="150"/>
      <c r="J158" s="42"/>
      <c r="K158" s="42"/>
      <c r="L158" s="46"/>
      <c r="M158" s="248"/>
      <c r="N158" s="24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387</v>
      </c>
      <c r="AU158" s="19" t="s">
        <v>93</v>
      </c>
    </row>
    <row r="159" spans="1:65" s="2" customFormat="1" ht="21.75" customHeight="1">
      <c r="A159" s="40"/>
      <c r="B159" s="41"/>
      <c r="C159" s="233" t="s">
        <v>425</v>
      </c>
      <c r="D159" s="233" t="s">
        <v>324</v>
      </c>
      <c r="E159" s="234" t="s">
        <v>3687</v>
      </c>
      <c r="F159" s="235" t="s">
        <v>3688</v>
      </c>
      <c r="G159" s="236" t="s">
        <v>750</v>
      </c>
      <c r="H159" s="237">
        <v>2</v>
      </c>
      <c r="I159" s="238"/>
      <c r="J159" s="239">
        <f>ROUND(I159*H159,2)</f>
        <v>0</v>
      </c>
      <c r="K159" s="235" t="s">
        <v>532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418</v>
      </c>
      <c r="AT159" s="244" t="s">
        <v>324</v>
      </c>
      <c r="AU159" s="244" t="s">
        <v>93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418</v>
      </c>
      <c r="BM159" s="244" t="s">
        <v>3689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3688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93</v>
      </c>
    </row>
    <row r="161" spans="1:47" s="2" customFormat="1" ht="12">
      <c r="A161" s="40"/>
      <c r="B161" s="41"/>
      <c r="C161" s="42"/>
      <c r="D161" s="246" t="s">
        <v>387</v>
      </c>
      <c r="E161" s="42"/>
      <c r="F161" s="282" t="s">
        <v>3639</v>
      </c>
      <c r="G161" s="42"/>
      <c r="H161" s="42"/>
      <c r="I161" s="150"/>
      <c r="J161" s="42"/>
      <c r="K161" s="42"/>
      <c r="L161" s="46"/>
      <c r="M161" s="248"/>
      <c r="N161" s="249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387</v>
      </c>
      <c r="AU161" s="19" t="s">
        <v>93</v>
      </c>
    </row>
    <row r="162" spans="1:65" s="2" customFormat="1" ht="21.75" customHeight="1">
      <c r="A162" s="40"/>
      <c r="B162" s="41"/>
      <c r="C162" s="233" t="s">
        <v>447</v>
      </c>
      <c r="D162" s="233" t="s">
        <v>324</v>
      </c>
      <c r="E162" s="234" t="s">
        <v>3690</v>
      </c>
      <c r="F162" s="235" t="s">
        <v>3691</v>
      </c>
      <c r="G162" s="236" t="s">
        <v>750</v>
      </c>
      <c r="H162" s="237">
        <v>2</v>
      </c>
      <c r="I162" s="238"/>
      <c r="J162" s="239">
        <f>ROUND(I162*H162,2)</f>
        <v>0</v>
      </c>
      <c r="K162" s="235" t="s">
        <v>532</v>
      </c>
      <c r="L162" s="46"/>
      <c r="M162" s="240" t="s">
        <v>19</v>
      </c>
      <c r="N162" s="241" t="s">
        <v>42</v>
      </c>
      <c r="O162" s="86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4" t="s">
        <v>418</v>
      </c>
      <c r="AT162" s="244" t="s">
        <v>324</v>
      </c>
      <c r="AU162" s="244" t="s">
        <v>93</v>
      </c>
      <c r="AY162" s="19" t="s">
        <v>322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19" t="s">
        <v>83</v>
      </c>
      <c r="BK162" s="245">
        <f>ROUND(I162*H162,2)</f>
        <v>0</v>
      </c>
      <c r="BL162" s="19" t="s">
        <v>418</v>
      </c>
      <c r="BM162" s="244" t="s">
        <v>3692</v>
      </c>
    </row>
    <row r="163" spans="1:47" s="2" customFormat="1" ht="12">
      <c r="A163" s="40"/>
      <c r="B163" s="41"/>
      <c r="C163" s="42"/>
      <c r="D163" s="246" t="s">
        <v>330</v>
      </c>
      <c r="E163" s="42"/>
      <c r="F163" s="247" t="s">
        <v>3691</v>
      </c>
      <c r="G163" s="42"/>
      <c r="H163" s="42"/>
      <c r="I163" s="150"/>
      <c r="J163" s="42"/>
      <c r="K163" s="42"/>
      <c r="L163" s="46"/>
      <c r="M163" s="248"/>
      <c r="N163" s="24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330</v>
      </c>
      <c r="AU163" s="19" t="s">
        <v>93</v>
      </c>
    </row>
    <row r="164" spans="1:47" s="2" customFormat="1" ht="12">
      <c r="A164" s="40"/>
      <c r="B164" s="41"/>
      <c r="C164" s="42"/>
      <c r="D164" s="246" t="s">
        <v>387</v>
      </c>
      <c r="E164" s="42"/>
      <c r="F164" s="282" t="s">
        <v>3639</v>
      </c>
      <c r="G164" s="42"/>
      <c r="H164" s="42"/>
      <c r="I164" s="150"/>
      <c r="J164" s="42"/>
      <c r="K164" s="42"/>
      <c r="L164" s="46"/>
      <c r="M164" s="248"/>
      <c r="N164" s="24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387</v>
      </c>
      <c r="AU164" s="19" t="s">
        <v>93</v>
      </c>
    </row>
    <row r="165" spans="1:65" s="2" customFormat="1" ht="55.5" customHeight="1">
      <c r="A165" s="40"/>
      <c r="B165" s="41"/>
      <c r="C165" s="233" t="s">
        <v>455</v>
      </c>
      <c r="D165" s="233" t="s">
        <v>324</v>
      </c>
      <c r="E165" s="234" t="s">
        <v>3693</v>
      </c>
      <c r="F165" s="235" t="s">
        <v>3661</v>
      </c>
      <c r="G165" s="236" t="s">
        <v>3355</v>
      </c>
      <c r="H165" s="237">
        <v>9</v>
      </c>
      <c r="I165" s="238"/>
      <c r="J165" s="239">
        <f>ROUND(I165*H165,2)</f>
        <v>0</v>
      </c>
      <c r="K165" s="235" t="s">
        <v>532</v>
      </c>
      <c r="L165" s="46"/>
      <c r="M165" s="240" t="s">
        <v>19</v>
      </c>
      <c r="N165" s="241" t="s">
        <v>42</v>
      </c>
      <c r="O165" s="86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4" t="s">
        <v>418</v>
      </c>
      <c r="AT165" s="244" t="s">
        <v>324</v>
      </c>
      <c r="AU165" s="244" t="s">
        <v>93</v>
      </c>
      <c r="AY165" s="19" t="s">
        <v>322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9" t="s">
        <v>83</v>
      </c>
      <c r="BK165" s="245">
        <f>ROUND(I165*H165,2)</f>
        <v>0</v>
      </c>
      <c r="BL165" s="19" t="s">
        <v>418</v>
      </c>
      <c r="BM165" s="244" t="s">
        <v>3694</v>
      </c>
    </row>
    <row r="166" spans="1:47" s="2" customFormat="1" ht="12">
      <c r="A166" s="40"/>
      <c r="B166" s="41"/>
      <c r="C166" s="42"/>
      <c r="D166" s="246" t="s">
        <v>330</v>
      </c>
      <c r="E166" s="42"/>
      <c r="F166" s="247" t="s">
        <v>3663</v>
      </c>
      <c r="G166" s="42"/>
      <c r="H166" s="42"/>
      <c r="I166" s="150"/>
      <c r="J166" s="42"/>
      <c r="K166" s="42"/>
      <c r="L166" s="46"/>
      <c r="M166" s="248"/>
      <c r="N166" s="24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330</v>
      </c>
      <c r="AU166" s="19" t="s">
        <v>93</v>
      </c>
    </row>
    <row r="167" spans="1:47" s="2" customFormat="1" ht="12">
      <c r="A167" s="40"/>
      <c r="B167" s="41"/>
      <c r="C167" s="42"/>
      <c r="D167" s="246" t="s">
        <v>387</v>
      </c>
      <c r="E167" s="42"/>
      <c r="F167" s="282" t="s">
        <v>3639</v>
      </c>
      <c r="G167" s="42"/>
      <c r="H167" s="42"/>
      <c r="I167" s="150"/>
      <c r="J167" s="42"/>
      <c r="K167" s="42"/>
      <c r="L167" s="46"/>
      <c r="M167" s="248"/>
      <c r="N167" s="24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387</v>
      </c>
      <c r="AU167" s="19" t="s">
        <v>93</v>
      </c>
    </row>
    <row r="168" spans="1:65" s="2" customFormat="1" ht="55.5" customHeight="1">
      <c r="A168" s="40"/>
      <c r="B168" s="41"/>
      <c r="C168" s="233" t="s">
        <v>464</v>
      </c>
      <c r="D168" s="233" t="s">
        <v>324</v>
      </c>
      <c r="E168" s="234" t="s">
        <v>3695</v>
      </c>
      <c r="F168" s="235" t="s">
        <v>3661</v>
      </c>
      <c r="G168" s="236" t="s">
        <v>3355</v>
      </c>
      <c r="H168" s="237">
        <v>20</v>
      </c>
      <c r="I168" s="238"/>
      <c r="J168" s="239">
        <f>ROUND(I168*H168,2)</f>
        <v>0</v>
      </c>
      <c r="K168" s="235" t="s">
        <v>532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418</v>
      </c>
      <c r="AT168" s="244" t="s">
        <v>324</v>
      </c>
      <c r="AU168" s="244" t="s">
        <v>93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418</v>
      </c>
      <c r="BM168" s="244" t="s">
        <v>3696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3666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93</v>
      </c>
    </row>
    <row r="170" spans="1:47" s="2" customFormat="1" ht="12">
      <c r="A170" s="40"/>
      <c r="B170" s="41"/>
      <c r="C170" s="42"/>
      <c r="D170" s="246" t="s">
        <v>387</v>
      </c>
      <c r="E170" s="42"/>
      <c r="F170" s="282" t="s">
        <v>3639</v>
      </c>
      <c r="G170" s="42"/>
      <c r="H170" s="42"/>
      <c r="I170" s="150"/>
      <c r="J170" s="42"/>
      <c r="K170" s="42"/>
      <c r="L170" s="46"/>
      <c r="M170" s="248"/>
      <c r="N170" s="24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387</v>
      </c>
      <c r="AU170" s="19" t="s">
        <v>93</v>
      </c>
    </row>
    <row r="171" spans="1:65" s="2" customFormat="1" ht="66.75" customHeight="1">
      <c r="A171" s="40"/>
      <c r="B171" s="41"/>
      <c r="C171" s="233" t="s">
        <v>7</v>
      </c>
      <c r="D171" s="233" t="s">
        <v>324</v>
      </c>
      <c r="E171" s="234" t="s">
        <v>3697</v>
      </c>
      <c r="F171" s="235" t="s">
        <v>3698</v>
      </c>
      <c r="G171" s="236" t="s">
        <v>3355</v>
      </c>
      <c r="H171" s="237">
        <v>8</v>
      </c>
      <c r="I171" s="238"/>
      <c r="J171" s="239">
        <f>ROUND(I171*H171,2)</f>
        <v>0</v>
      </c>
      <c r="K171" s="235" t="s">
        <v>532</v>
      </c>
      <c r="L171" s="46"/>
      <c r="M171" s="240" t="s">
        <v>19</v>
      </c>
      <c r="N171" s="241" t="s">
        <v>42</v>
      </c>
      <c r="O171" s="86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4" t="s">
        <v>418</v>
      </c>
      <c r="AT171" s="244" t="s">
        <v>324</v>
      </c>
      <c r="AU171" s="244" t="s">
        <v>93</v>
      </c>
      <c r="AY171" s="19" t="s">
        <v>322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9" t="s">
        <v>83</v>
      </c>
      <c r="BK171" s="245">
        <f>ROUND(I171*H171,2)</f>
        <v>0</v>
      </c>
      <c r="BL171" s="19" t="s">
        <v>418</v>
      </c>
      <c r="BM171" s="244" t="s">
        <v>3699</v>
      </c>
    </row>
    <row r="172" spans="1:47" s="2" customFormat="1" ht="12">
      <c r="A172" s="40"/>
      <c r="B172" s="41"/>
      <c r="C172" s="42"/>
      <c r="D172" s="246" t="s">
        <v>330</v>
      </c>
      <c r="E172" s="42"/>
      <c r="F172" s="247" t="s">
        <v>3700</v>
      </c>
      <c r="G172" s="42"/>
      <c r="H172" s="42"/>
      <c r="I172" s="150"/>
      <c r="J172" s="42"/>
      <c r="K172" s="42"/>
      <c r="L172" s="46"/>
      <c r="M172" s="248"/>
      <c r="N172" s="249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330</v>
      </c>
      <c r="AU172" s="19" t="s">
        <v>93</v>
      </c>
    </row>
    <row r="173" spans="1:47" s="2" customFormat="1" ht="12">
      <c r="A173" s="40"/>
      <c r="B173" s="41"/>
      <c r="C173" s="42"/>
      <c r="D173" s="246" t="s">
        <v>387</v>
      </c>
      <c r="E173" s="42"/>
      <c r="F173" s="282" t="s">
        <v>3701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387</v>
      </c>
      <c r="AU173" s="19" t="s">
        <v>93</v>
      </c>
    </row>
    <row r="174" spans="1:65" s="2" customFormat="1" ht="16.5" customHeight="1">
      <c r="A174" s="40"/>
      <c r="B174" s="41"/>
      <c r="C174" s="233" t="s">
        <v>475</v>
      </c>
      <c r="D174" s="233" t="s">
        <v>324</v>
      </c>
      <c r="E174" s="234" t="s">
        <v>3702</v>
      </c>
      <c r="F174" s="235" t="s">
        <v>3668</v>
      </c>
      <c r="G174" s="236" t="s">
        <v>3355</v>
      </c>
      <c r="H174" s="237">
        <v>6</v>
      </c>
      <c r="I174" s="238"/>
      <c r="J174" s="239">
        <f>ROUND(I174*H174,2)</f>
        <v>0</v>
      </c>
      <c r="K174" s="235" t="s">
        <v>532</v>
      </c>
      <c r="L174" s="46"/>
      <c r="M174" s="240" t="s">
        <v>19</v>
      </c>
      <c r="N174" s="241" t="s">
        <v>42</v>
      </c>
      <c r="O174" s="86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4" t="s">
        <v>418</v>
      </c>
      <c r="AT174" s="244" t="s">
        <v>324</v>
      </c>
      <c r="AU174" s="244" t="s">
        <v>93</v>
      </c>
      <c r="AY174" s="19" t="s">
        <v>322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9" t="s">
        <v>83</v>
      </c>
      <c r="BK174" s="245">
        <f>ROUND(I174*H174,2)</f>
        <v>0</v>
      </c>
      <c r="BL174" s="19" t="s">
        <v>418</v>
      </c>
      <c r="BM174" s="244" t="s">
        <v>3703</v>
      </c>
    </row>
    <row r="175" spans="1:47" s="2" customFormat="1" ht="12">
      <c r="A175" s="40"/>
      <c r="B175" s="41"/>
      <c r="C175" s="42"/>
      <c r="D175" s="246" t="s">
        <v>330</v>
      </c>
      <c r="E175" s="42"/>
      <c r="F175" s="247" t="s">
        <v>3668</v>
      </c>
      <c r="G175" s="42"/>
      <c r="H175" s="42"/>
      <c r="I175" s="150"/>
      <c r="J175" s="42"/>
      <c r="K175" s="42"/>
      <c r="L175" s="46"/>
      <c r="M175" s="248"/>
      <c r="N175" s="24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330</v>
      </c>
      <c r="AU175" s="19" t="s">
        <v>93</v>
      </c>
    </row>
    <row r="176" spans="1:47" s="2" customFormat="1" ht="12">
      <c r="A176" s="40"/>
      <c r="B176" s="41"/>
      <c r="C176" s="42"/>
      <c r="D176" s="246" t="s">
        <v>387</v>
      </c>
      <c r="E176" s="42"/>
      <c r="F176" s="282" t="s">
        <v>3655</v>
      </c>
      <c r="G176" s="42"/>
      <c r="H176" s="42"/>
      <c r="I176" s="150"/>
      <c r="J176" s="42"/>
      <c r="K176" s="42"/>
      <c r="L176" s="46"/>
      <c r="M176" s="248"/>
      <c r="N176" s="249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387</v>
      </c>
      <c r="AU176" s="19" t="s">
        <v>93</v>
      </c>
    </row>
    <row r="177" spans="1:65" s="2" customFormat="1" ht="21.75" customHeight="1">
      <c r="A177" s="40"/>
      <c r="B177" s="41"/>
      <c r="C177" s="233" t="s">
        <v>483</v>
      </c>
      <c r="D177" s="233" t="s">
        <v>324</v>
      </c>
      <c r="E177" s="234" t="s">
        <v>3704</v>
      </c>
      <c r="F177" s="235" t="s">
        <v>3674</v>
      </c>
      <c r="G177" s="236" t="s">
        <v>750</v>
      </c>
      <c r="H177" s="237">
        <v>2</v>
      </c>
      <c r="I177" s="238"/>
      <c r="J177" s="239">
        <f>ROUND(I177*H177,2)</f>
        <v>0</v>
      </c>
      <c r="K177" s="235" t="s">
        <v>532</v>
      </c>
      <c r="L177" s="46"/>
      <c r="M177" s="240" t="s">
        <v>19</v>
      </c>
      <c r="N177" s="241" t="s">
        <v>42</v>
      </c>
      <c r="O177" s="86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4" t="s">
        <v>418</v>
      </c>
      <c r="AT177" s="244" t="s">
        <v>324</v>
      </c>
      <c r="AU177" s="244" t="s">
        <v>93</v>
      </c>
      <c r="AY177" s="19" t="s">
        <v>322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19" t="s">
        <v>83</v>
      </c>
      <c r="BK177" s="245">
        <f>ROUND(I177*H177,2)</f>
        <v>0</v>
      </c>
      <c r="BL177" s="19" t="s">
        <v>418</v>
      </c>
      <c r="BM177" s="244" t="s">
        <v>3705</v>
      </c>
    </row>
    <row r="178" spans="1:47" s="2" customFormat="1" ht="12">
      <c r="A178" s="40"/>
      <c r="B178" s="41"/>
      <c r="C178" s="42"/>
      <c r="D178" s="246" t="s">
        <v>330</v>
      </c>
      <c r="E178" s="42"/>
      <c r="F178" s="247" t="s">
        <v>3674</v>
      </c>
      <c r="G178" s="42"/>
      <c r="H178" s="42"/>
      <c r="I178" s="150"/>
      <c r="J178" s="42"/>
      <c r="K178" s="42"/>
      <c r="L178" s="46"/>
      <c r="M178" s="248"/>
      <c r="N178" s="249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330</v>
      </c>
      <c r="AU178" s="19" t="s">
        <v>93</v>
      </c>
    </row>
    <row r="179" spans="1:47" s="2" customFormat="1" ht="12">
      <c r="A179" s="40"/>
      <c r="B179" s="41"/>
      <c r="C179" s="42"/>
      <c r="D179" s="246" t="s">
        <v>387</v>
      </c>
      <c r="E179" s="42"/>
      <c r="F179" s="282" t="s">
        <v>3655</v>
      </c>
      <c r="G179" s="42"/>
      <c r="H179" s="42"/>
      <c r="I179" s="150"/>
      <c r="J179" s="42"/>
      <c r="K179" s="42"/>
      <c r="L179" s="46"/>
      <c r="M179" s="248"/>
      <c r="N179" s="249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387</v>
      </c>
      <c r="AU179" s="19" t="s">
        <v>93</v>
      </c>
    </row>
    <row r="180" spans="1:65" s="2" customFormat="1" ht="21.75" customHeight="1">
      <c r="A180" s="40"/>
      <c r="B180" s="41"/>
      <c r="C180" s="233" t="s">
        <v>489</v>
      </c>
      <c r="D180" s="233" t="s">
        <v>324</v>
      </c>
      <c r="E180" s="234" t="s">
        <v>3706</v>
      </c>
      <c r="F180" s="235" t="s">
        <v>3677</v>
      </c>
      <c r="G180" s="236" t="s">
        <v>750</v>
      </c>
      <c r="H180" s="237">
        <v>1</v>
      </c>
      <c r="I180" s="238"/>
      <c r="J180" s="239">
        <f>ROUND(I180*H180,2)</f>
        <v>0</v>
      </c>
      <c r="K180" s="235" t="s">
        <v>532</v>
      </c>
      <c r="L180" s="46"/>
      <c r="M180" s="240" t="s">
        <v>19</v>
      </c>
      <c r="N180" s="241" t="s">
        <v>42</v>
      </c>
      <c r="O180" s="86"/>
      <c r="P180" s="242">
        <f>O180*H180</f>
        <v>0</v>
      </c>
      <c r="Q180" s="242">
        <v>0</v>
      </c>
      <c r="R180" s="242">
        <f>Q180*H180</f>
        <v>0</v>
      </c>
      <c r="S180" s="242">
        <v>0</v>
      </c>
      <c r="T180" s="24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4" t="s">
        <v>418</v>
      </c>
      <c r="AT180" s="244" t="s">
        <v>324</v>
      </c>
      <c r="AU180" s="244" t="s">
        <v>93</v>
      </c>
      <c r="AY180" s="19" t="s">
        <v>322</v>
      </c>
      <c r="BE180" s="245">
        <f>IF(N180="základní",J180,0)</f>
        <v>0</v>
      </c>
      <c r="BF180" s="245">
        <f>IF(N180="snížená",J180,0)</f>
        <v>0</v>
      </c>
      <c r="BG180" s="245">
        <f>IF(N180="zákl. přenesená",J180,0)</f>
        <v>0</v>
      </c>
      <c r="BH180" s="245">
        <f>IF(N180="sníž. přenesená",J180,0)</f>
        <v>0</v>
      </c>
      <c r="BI180" s="245">
        <f>IF(N180="nulová",J180,0)</f>
        <v>0</v>
      </c>
      <c r="BJ180" s="19" t="s">
        <v>83</v>
      </c>
      <c r="BK180" s="245">
        <f>ROUND(I180*H180,2)</f>
        <v>0</v>
      </c>
      <c r="BL180" s="19" t="s">
        <v>418</v>
      </c>
      <c r="BM180" s="244" t="s">
        <v>3707</v>
      </c>
    </row>
    <row r="181" spans="1:47" s="2" customFormat="1" ht="12">
      <c r="A181" s="40"/>
      <c r="B181" s="41"/>
      <c r="C181" s="42"/>
      <c r="D181" s="246" t="s">
        <v>330</v>
      </c>
      <c r="E181" s="42"/>
      <c r="F181" s="247" t="s">
        <v>3677</v>
      </c>
      <c r="G181" s="42"/>
      <c r="H181" s="42"/>
      <c r="I181" s="150"/>
      <c r="J181" s="42"/>
      <c r="K181" s="42"/>
      <c r="L181" s="46"/>
      <c r="M181" s="248"/>
      <c r="N181" s="249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330</v>
      </c>
      <c r="AU181" s="19" t="s">
        <v>93</v>
      </c>
    </row>
    <row r="182" spans="1:47" s="2" customFormat="1" ht="12">
      <c r="A182" s="40"/>
      <c r="B182" s="41"/>
      <c r="C182" s="42"/>
      <c r="D182" s="246" t="s">
        <v>387</v>
      </c>
      <c r="E182" s="42"/>
      <c r="F182" s="282" t="s">
        <v>3655</v>
      </c>
      <c r="G182" s="42"/>
      <c r="H182" s="42"/>
      <c r="I182" s="150"/>
      <c r="J182" s="42"/>
      <c r="K182" s="42"/>
      <c r="L182" s="46"/>
      <c r="M182" s="248"/>
      <c r="N182" s="24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387</v>
      </c>
      <c r="AU182" s="19" t="s">
        <v>93</v>
      </c>
    </row>
    <row r="183" spans="1:63" s="12" customFormat="1" ht="20.85" customHeight="1">
      <c r="A183" s="12"/>
      <c r="B183" s="217"/>
      <c r="C183" s="218"/>
      <c r="D183" s="219" t="s">
        <v>69</v>
      </c>
      <c r="E183" s="231" t="s">
        <v>3708</v>
      </c>
      <c r="F183" s="231" t="s">
        <v>3709</v>
      </c>
      <c r="G183" s="218"/>
      <c r="H183" s="218"/>
      <c r="I183" s="221"/>
      <c r="J183" s="232">
        <f>BK183</f>
        <v>0</v>
      </c>
      <c r="K183" s="218"/>
      <c r="L183" s="223"/>
      <c r="M183" s="224"/>
      <c r="N183" s="225"/>
      <c r="O183" s="225"/>
      <c r="P183" s="226">
        <f>SUM(P184:P216)</f>
        <v>0</v>
      </c>
      <c r="Q183" s="225"/>
      <c r="R183" s="226">
        <f>SUM(R184:R216)</f>
        <v>0</v>
      </c>
      <c r="S183" s="225"/>
      <c r="T183" s="227">
        <f>SUM(T184:T216)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8" t="s">
        <v>83</v>
      </c>
      <c r="AT183" s="229" t="s">
        <v>69</v>
      </c>
      <c r="AU183" s="229" t="s">
        <v>83</v>
      </c>
      <c r="AY183" s="228" t="s">
        <v>322</v>
      </c>
      <c r="BK183" s="230">
        <f>SUM(BK184:BK216)</f>
        <v>0</v>
      </c>
    </row>
    <row r="184" spans="1:65" s="2" customFormat="1" ht="66.75" customHeight="1">
      <c r="A184" s="40"/>
      <c r="B184" s="41"/>
      <c r="C184" s="233" t="s">
        <v>503</v>
      </c>
      <c r="D184" s="233" t="s">
        <v>324</v>
      </c>
      <c r="E184" s="234" t="s">
        <v>3710</v>
      </c>
      <c r="F184" s="235" t="s">
        <v>3631</v>
      </c>
      <c r="G184" s="236" t="s">
        <v>750</v>
      </c>
      <c r="H184" s="237">
        <v>1</v>
      </c>
      <c r="I184" s="238"/>
      <c r="J184" s="239">
        <f>ROUND(I184*H184,2)</f>
        <v>0</v>
      </c>
      <c r="K184" s="235" t="s">
        <v>532</v>
      </c>
      <c r="L184" s="46"/>
      <c r="M184" s="240" t="s">
        <v>19</v>
      </c>
      <c r="N184" s="241" t="s">
        <v>42</v>
      </c>
      <c r="O184" s="86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4" t="s">
        <v>418</v>
      </c>
      <c r="AT184" s="244" t="s">
        <v>324</v>
      </c>
      <c r="AU184" s="244" t="s">
        <v>93</v>
      </c>
      <c r="AY184" s="19" t="s">
        <v>322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9" t="s">
        <v>83</v>
      </c>
      <c r="BK184" s="245">
        <f>ROUND(I184*H184,2)</f>
        <v>0</v>
      </c>
      <c r="BL184" s="19" t="s">
        <v>418</v>
      </c>
      <c r="BM184" s="244" t="s">
        <v>3711</v>
      </c>
    </row>
    <row r="185" spans="1:47" s="2" customFormat="1" ht="12">
      <c r="A185" s="40"/>
      <c r="B185" s="41"/>
      <c r="C185" s="42"/>
      <c r="D185" s="246" t="s">
        <v>330</v>
      </c>
      <c r="E185" s="42"/>
      <c r="F185" s="247" t="s">
        <v>3712</v>
      </c>
      <c r="G185" s="42"/>
      <c r="H185" s="42"/>
      <c r="I185" s="150"/>
      <c r="J185" s="42"/>
      <c r="K185" s="42"/>
      <c r="L185" s="46"/>
      <c r="M185" s="248"/>
      <c r="N185" s="24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330</v>
      </c>
      <c r="AU185" s="19" t="s">
        <v>93</v>
      </c>
    </row>
    <row r="186" spans="1:47" s="2" customFormat="1" ht="12">
      <c r="A186" s="40"/>
      <c r="B186" s="41"/>
      <c r="C186" s="42"/>
      <c r="D186" s="246" t="s">
        <v>387</v>
      </c>
      <c r="E186" s="42"/>
      <c r="F186" s="282" t="s">
        <v>3634</v>
      </c>
      <c r="G186" s="42"/>
      <c r="H186" s="42"/>
      <c r="I186" s="150"/>
      <c r="J186" s="42"/>
      <c r="K186" s="42"/>
      <c r="L186" s="46"/>
      <c r="M186" s="248"/>
      <c r="N186" s="249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387</v>
      </c>
      <c r="AU186" s="19" t="s">
        <v>93</v>
      </c>
    </row>
    <row r="187" spans="1:65" s="2" customFormat="1" ht="16.5" customHeight="1">
      <c r="A187" s="40"/>
      <c r="B187" s="41"/>
      <c r="C187" s="233" t="s">
        <v>518</v>
      </c>
      <c r="D187" s="233" t="s">
        <v>324</v>
      </c>
      <c r="E187" s="234" t="s">
        <v>3713</v>
      </c>
      <c r="F187" s="235" t="s">
        <v>3714</v>
      </c>
      <c r="G187" s="236" t="s">
        <v>750</v>
      </c>
      <c r="H187" s="237">
        <v>1</v>
      </c>
      <c r="I187" s="238"/>
      <c r="J187" s="239">
        <f>ROUND(I187*H187,2)</f>
        <v>0</v>
      </c>
      <c r="K187" s="235" t="s">
        <v>532</v>
      </c>
      <c r="L187" s="46"/>
      <c r="M187" s="240" t="s">
        <v>19</v>
      </c>
      <c r="N187" s="241" t="s">
        <v>42</v>
      </c>
      <c r="O187" s="86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4" t="s">
        <v>418</v>
      </c>
      <c r="AT187" s="244" t="s">
        <v>324</v>
      </c>
      <c r="AU187" s="244" t="s">
        <v>93</v>
      </c>
      <c r="AY187" s="19" t="s">
        <v>322</v>
      </c>
      <c r="BE187" s="245">
        <f>IF(N187="základní",J187,0)</f>
        <v>0</v>
      </c>
      <c r="BF187" s="245">
        <f>IF(N187="snížená",J187,0)</f>
        <v>0</v>
      </c>
      <c r="BG187" s="245">
        <f>IF(N187="zákl. přenesená",J187,0)</f>
        <v>0</v>
      </c>
      <c r="BH187" s="245">
        <f>IF(N187="sníž. přenesená",J187,0)</f>
        <v>0</v>
      </c>
      <c r="BI187" s="245">
        <f>IF(N187="nulová",J187,0)</f>
        <v>0</v>
      </c>
      <c r="BJ187" s="19" t="s">
        <v>83</v>
      </c>
      <c r="BK187" s="245">
        <f>ROUND(I187*H187,2)</f>
        <v>0</v>
      </c>
      <c r="BL187" s="19" t="s">
        <v>418</v>
      </c>
      <c r="BM187" s="244" t="s">
        <v>3715</v>
      </c>
    </row>
    <row r="188" spans="1:47" s="2" customFormat="1" ht="12">
      <c r="A188" s="40"/>
      <c r="B188" s="41"/>
      <c r="C188" s="42"/>
      <c r="D188" s="246" t="s">
        <v>330</v>
      </c>
      <c r="E188" s="42"/>
      <c r="F188" s="247" t="s">
        <v>3716</v>
      </c>
      <c r="G188" s="42"/>
      <c r="H188" s="42"/>
      <c r="I188" s="150"/>
      <c r="J188" s="42"/>
      <c r="K188" s="42"/>
      <c r="L188" s="46"/>
      <c r="M188" s="248"/>
      <c r="N188" s="249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330</v>
      </c>
      <c r="AU188" s="19" t="s">
        <v>93</v>
      </c>
    </row>
    <row r="189" spans="1:47" s="2" customFormat="1" ht="12">
      <c r="A189" s="40"/>
      <c r="B189" s="41"/>
      <c r="C189" s="42"/>
      <c r="D189" s="246" t="s">
        <v>387</v>
      </c>
      <c r="E189" s="42"/>
      <c r="F189" s="282" t="s">
        <v>3639</v>
      </c>
      <c r="G189" s="42"/>
      <c r="H189" s="42"/>
      <c r="I189" s="150"/>
      <c r="J189" s="42"/>
      <c r="K189" s="42"/>
      <c r="L189" s="46"/>
      <c r="M189" s="248"/>
      <c r="N189" s="24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387</v>
      </c>
      <c r="AU189" s="19" t="s">
        <v>93</v>
      </c>
    </row>
    <row r="190" spans="1:65" s="2" customFormat="1" ht="21.75" customHeight="1">
      <c r="A190" s="40"/>
      <c r="B190" s="41"/>
      <c r="C190" s="233" t="s">
        <v>524</v>
      </c>
      <c r="D190" s="233" t="s">
        <v>324</v>
      </c>
      <c r="E190" s="234" t="s">
        <v>3717</v>
      </c>
      <c r="F190" s="235" t="s">
        <v>3718</v>
      </c>
      <c r="G190" s="236" t="s">
        <v>750</v>
      </c>
      <c r="H190" s="237">
        <v>1</v>
      </c>
      <c r="I190" s="238"/>
      <c r="J190" s="239">
        <f>ROUND(I190*H190,2)</f>
        <v>0</v>
      </c>
      <c r="K190" s="235" t="s">
        <v>532</v>
      </c>
      <c r="L190" s="46"/>
      <c r="M190" s="240" t="s">
        <v>19</v>
      </c>
      <c r="N190" s="241" t="s">
        <v>42</v>
      </c>
      <c r="O190" s="86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4" t="s">
        <v>418</v>
      </c>
      <c r="AT190" s="244" t="s">
        <v>324</v>
      </c>
      <c r="AU190" s="244" t="s">
        <v>93</v>
      </c>
      <c r="AY190" s="19" t="s">
        <v>322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9" t="s">
        <v>83</v>
      </c>
      <c r="BK190" s="245">
        <f>ROUND(I190*H190,2)</f>
        <v>0</v>
      </c>
      <c r="BL190" s="19" t="s">
        <v>418</v>
      </c>
      <c r="BM190" s="244" t="s">
        <v>3719</v>
      </c>
    </row>
    <row r="191" spans="1:47" s="2" customFormat="1" ht="12">
      <c r="A191" s="40"/>
      <c r="B191" s="41"/>
      <c r="C191" s="42"/>
      <c r="D191" s="246" t="s">
        <v>330</v>
      </c>
      <c r="E191" s="42"/>
      <c r="F191" s="247" t="s">
        <v>3720</v>
      </c>
      <c r="G191" s="42"/>
      <c r="H191" s="42"/>
      <c r="I191" s="150"/>
      <c r="J191" s="42"/>
      <c r="K191" s="42"/>
      <c r="L191" s="46"/>
      <c r="M191" s="248"/>
      <c r="N191" s="24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330</v>
      </c>
      <c r="AU191" s="19" t="s">
        <v>93</v>
      </c>
    </row>
    <row r="192" spans="1:47" s="2" customFormat="1" ht="12">
      <c r="A192" s="40"/>
      <c r="B192" s="41"/>
      <c r="C192" s="42"/>
      <c r="D192" s="246" t="s">
        <v>387</v>
      </c>
      <c r="E192" s="42"/>
      <c r="F192" s="282" t="s">
        <v>3639</v>
      </c>
      <c r="G192" s="42"/>
      <c r="H192" s="42"/>
      <c r="I192" s="150"/>
      <c r="J192" s="42"/>
      <c r="K192" s="42"/>
      <c r="L192" s="46"/>
      <c r="M192" s="248"/>
      <c r="N192" s="249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387</v>
      </c>
      <c r="AU192" s="19" t="s">
        <v>93</v>
      </c>
    </row>
    <row r="193" spans="1:65" s="2" customFormat="1" ht="21.75" customHeight="1">
      <c r="A193" s="40"/>
      <c r="B193" s="41"/>
      <c r="C193" s="233" t="s">
        <v>529</v>
      </c>
      <c r="D193" s="233" t="s">
        <v>324</v>
      </c>
      <c r="E193" s="234" t="s">
        <v>3721</v>
      </c>
      <c r="F193" s="235" t="s">
        <v>3722</v>
      </c>
      <c r="G193" s="236" t="s">
        <v>750</v>
      </c>
      <c r="H193" s="237">
        <v>2</v>
      </c>
      <c r="I193" s="238"/>
      <c r="J193" s="239">
        <f>ROUND(I193*H193,2)</f>
        <v>0</v>
      </c>
      <c r="K193" s="235" t="s">
        <v>532</v>
      </c>
      <c r="L193" s="46"/>
      <c r="M193" s="240" t="s">
        <v>19</v>
      </c>
      <c r="N193" s="241" t="s">
        <v>42</v>
      </c>
      <c r="O193" s="86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4" t="s">
        <v>418</v>
      </c>
      <c r="AT193" s="244" t="s">
        <v>324</v>
      </c>
      <c r="AU193" s="244" t="s">
        <v>93</v>
      </c>
      <c r="AY193" s="19" t="s">
        <v>322</v>
      </c>
      <c r="BE193" s="245">
        <f>IF(N193="základní",J193,0)</f>
        <v>0</v>
      </c>
      <c r="BF193" s="245">
        <f>IF(N193="snížená",J193,0)</f>
        <v>0</v>
      </c>
      <c r="BG193" s="245">
        <f>IF(N193="zákl. přenesená",J193,0)</f>
        <v>0</v>
      </c>
      <c r="BH193" s="245">
        <f>IF(N193="sníž. přenesená",J193,0)</f>
        <v>0</v>
      </c>
      <c r="BI193" s="245">
        <f>IF(N193="nulová",J193,0)</f>
        <v>0</v>
      </c>
      <c r="BJ193" s="19" t="s">
        <v>83</v>
      </c>
      <c r="BK193" s="245">
        <f>ROUND(I193*H193,2)</f>
        <v>0</v>
      </c>
      <c r="BL193" s="19" t="s">
        <v>418</v>
      </c>
      <c r="BM193" s="244" t="s">
        <v>3723</v>
      </c>
    </row>
    <row r="194" spans="1:47" s="2" customFormat="1" ht="12">
      <c r="A194" s="40"/>
      <c r="B194" s="41"/>
      <c r="C194" s="42"/>
      <c r="D194" s="246" t="s">
        <v>330</v>
      </c>
      <c r="E194" s="42"/>
      <c r="F194" s="247" t="s">
        <v>3722</v>
      </c>
      <c r="G194" s="42"/>
      <c r="H194" s="42"/>
      <c r="I194" s="150"/>
      <c r="J194" s="42"/>
      <c r="K194" s="42"/>
      <c r="L194" s="46"/>
      <c r="M194" s="248"/>
      <c r="N194" s="249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330</v>
      </c>
      <c r="AU194" s="19" t="s">
        <v>93</v>
      </c>
    </row>
    <row r="195" spans="1:47" s="2" customFormat="1" ht="12">
      <c r="A195" s="40"/>
      <c r="B195" s="41"/>
      <c r="C195" s="42"/>
      <c r="D195" s="246" t="s">
        <v>387</v>
      </c>
      <c r="E195" s="42"/>
      <c r="F195" s="282" t="s">
        <v>3639</v>
      </c>
      <c r="G195" s="42"/>
      <c r="H195" s="42"/>
      <c r="I195" s="150"/>
      <c r="J195" s="42"/>
      <c r="K195" s="42"/>
      <c r="L195" s="46"/>
      <c r="M195" s="248"/>
      <c r="N195" s="249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387</v>
      </c>
      <c r="AU195" s="19" t="s">
        <v>93</v>
      </c>
    </row>
    <row r="196" spans="1:65" s="2" customFormat="1" ht="21.75" customHeight="1">
      <c r="A196" s="40"/>
      <c r="B196" s="41"/>
      <c r="C196" s="233" t="s">
        <v>537</v>
      </c>
      <c r="D196" s="233" t="s">
        <v>324</v>
      </c>
      <c r="E196" s="234" t="s">
        <v>3724</v>
      </c>
      <c r="F196" s="235" t="s">
        <v>3725</v>
      </c>
      <c r="G196" s="236" t="s">
        <v>750</v>
      </c>
      <c r="H196" s="237">
        <v>1</v>
      </c>
      <c r="I196" s="238"/>
      <c r="J196" s="239">
        <f>ROUND(I196*H196,2)</f>
        <v>0</v>
      </c>
      <c r="K196" s="235" t="s">
        <v>532</v>
      </c>
      <c r="L196" s="46"/>
      <c r="M196" s="240" t="s">
        <v>19</v>
      </c>
      <c r="N196" s="241" t="s">
        <v>42</v>
      </c>
      <c r="O196" s="86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4" t="s">
        <v>418</v>
      </c>
      <c r="AT196" s="244" t="s">
        <v>324</v>
      </c>
      <c r="AU196" s="244" t="s">
        <v>93</v>
      </c>
      <c r="AY196" s="19" t="s">
        <v>322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9" t="s">
        <v>83</v>
      </c>
      <c r="BK196" s="245">
        <f>ROUND(I196*H196,2)</f>
        <v>0</v>
      </c>
      <c r="BL196" s="19" t="s">
        <v>418</v>
      </c>
      <c r="BM196" s="244" t="s">
        <v>3726</v>
      </c>
    </row>
    <row r="197" spans="1:47" s="2" customFormat="1" ht="12">
      <c r="A197" s="40"/>
      <c r="B197" s="41"/>
      <c r="C197" s="42"/>
      <c r="D197" s="246" t="s">
        <v>330</v>
      </c>
      <c r="E197" s="42"/>
      <c r="F197" s="247" t="s">
        <v>3725</v>
      </c>
      <c r="G197" s="42"/>
      <c r="H197" s="42"/>
      <c r="I197" s="150"/>
      <c r="J197" s="42"/>
      <c r="K197" s="42"/>
      <c r="L197" s="46"/>
      <c r="M197" s="248"/>
      <c r="N197" s="24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330</v>
      </c>
      <c r="AU197" s="19" t="s">
        <v>93</v>
      </c>
    </row>
    <row r="198" spans="1:47" s="2" customFormat="1" ht="12">
      <c r="A198" s="40"/>
      <c r="B198" s="41"/>
      <c r="C198" s="42"/>
      <c r="D198" s="246" t="s">
        <v>387</v>
      </c>
      <c r="E198" s="42"/>
      <c r="F198" s="282" t="s">
        <v>3639</v>
      </c>
      <c r="G198" s="42"/>
      <c r="H198" s="42"/>
      <c r="I198" s="150"/>
      <c r="J198" s="42"/>
      <c r="K198" s="42"/>
      <c r="L198" s="46"/>
      <c r="M198" s="248"/>
      <c r="N198" s="249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387</v>
      </c>
      <c r="AU198" s="19" t="s">
        <v>93</v>
      </c>
    </row>
    <row r="199" spans="1:65" s="2" customFormat="1" ht="55.5" customHeight="1">
      <c r="A199" s="40"/>
      <c r="B199" s="41"/>
      <c r="C199" s="233" t="s">
        <v>543</v>
      </c>
      <c r="D199" s="233" t="s">
        <v>324</v>
      </c>
      <c r="E199" s="234" t="s">
        <v>3727</v>
      </c>
      <c r="F199" s="235" t="s">
        <v>3661</v>
      </c>
      <c r="G199" s="236" t="s">
        <v>3355</v>
      </c>
      <c r="H199" s="237">
        <v>6</v>
      </c>
      <c r="I199" s="238"/>
      <c r="J199" s="239">
        <f>ROUND(I199*H199,2)</f>
        <v>0</v>
      </c>
      <c r="K199" s="235" t="s">
        <v>532</v>
      </c>
      <c r="L199" s="46"/>
      <c r="M199" s="240" t="s">
        <v>19</v>
      </c>
      <c r="N199" s="241" t="s">
        <v>42</v>
      </c>
      <c r="O199" s="86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4" t="s">
        <v>418</v>
      </c>
      <c r="AT199" s="244" t="s">
        <v>324</v>
      </c>
      <c r="AU199" s="244" t="s">
        <v>93</v>
      </c>
      <c r="AY199" s="19" t="s">
        <v>322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19" t="s">
        <v>83</v>
      </c>
      <c r="BK199" s="245">
        <f>ROUND(I199*H199,2)</f>
        <v>0</v>
      </c>
      <c r="BL199" s="19" t="s">
        <v>418</v>
      </c>
      <c r="BM199" s="244" t="s">
        <v>3728</v>
      </c>
    </row>
    <row r="200" spans="1:47" s="2" customFormat="1" ht="12">
      <c r="A200" s="40"/>
      <c r="B200" s="41"/>
      <c r="C200" s="42"/>
      <c r="D200" s="246" t="s">
        <v>330</v>
      </c>
      <c r="E200" s="42"/>
      <c r="F200" s="247" t="s">
        <v>3663</v>
      </c>
      <c r="G200" s="42"/>
      <c r="H200" s="42"/>
      <c r="I200" s="150"/>
      <c r="J200" s="42"/>
      <c r="K200" s="42"/>
      <c r="L200" s="46"/>
      <c r="M200" s="248"/>
      <c r="N200" s="249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330</v>
      </c>
      <c r="AU200" s="19" t="s">
        <v>93</v>
      </c>
    </row>
    <row r="201" spans="1:47" s="2" customFormat="1" ht="12">
      <c r="A201" s="40"/>
      <c r="B201" s="41"/>
      <c r="C201" s="42"/>
      <c r="D201" s="246" t="s">
        <v>387</v>
      </c>
      <c r="E201" s="42"/>
      <c r="F201" s="282" t="s">
        <v>3639</v>
      </c>
      <c r="G201" s="42"/>
      <c r="H201" s="42"/>
      <c r="I201" s="150"/>
      <c r="J201" s="42"/>
      <c r="K201" s="42"/>
      <c r="L201" s="46"/>
      <c r="M201" s="248"/>
      <c r="N201" s="249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387</v>
      </c>
      <c r="AU201" s="19" t="s">
        <v>93</v>
      </c>
    </row>
    <row r="202" spans="1:65" s="2" customFormat="1" ht="55.5" customHeight="1">
      <c r="A202" s="40"/>
      <c r="B202" s="41"/>
      <c r="C202" s="233" t="s">
        <v>550</v>
      </c>
      <c r="D202" s="233" t="s">
        <v>324</v>
      </c>
      <c r="E202" s="234" t="s">
        <v>3729</v>
      </c>
      <c r="F202" s="235" t="s">
        <v>3661</v>
      </c>
      <c r="G202" s="236" t="s">
        <v>3355</v>
      </c>
      <c r="H202" s="237">
        <v>10</v>
      </c>
      <c r="I202" s="238"/>
      <c r="J202" s="239">
        <f>ROUND(I202*H202,2)</f>
        <v>0</v>
      </c>
      <c r="K202" s="235" t="s">
        <v>532</v>
      </c>
      <c r="L202" s="46"/>
      <c r="M202" s="240" t="s">
        <v>19</v>
      </c>
      <c r="N202" s="241" t="s">
        <v>42</v>
      </c>
      <c r="O202" s="86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4" t="s">
        <v>418</v>
      </c>
      <c r="AT202" s="244" t="s">
        <v>324</v>
      </c>
      <c r="AU202" s="244" t="s">
        <v>93</v>
      </c>
      <c r="AY202" s="19" t="s">
        <v>322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19" t="s">
        <v>83</v>
      </c>
      <c r="BK202" s="245">
        <f>ROUND(I202*H202,2)</f>
        <v>0</v>
      </c>
      <c r="BL202" s="19" t="s">
        <v>418</v>
      </c>
      <c r="BM202" s="244" t="s">
        <v>3730</v>
      </c>
    </row>
    <row r="203" spans="1:47" s="2" customFormat="1" ht="12">
      <c r="A203" s="40"/>
      <c r="B203" s="41"/>
      <c r="C203" s="42"/>
      <c r="D203" s="246" t="s">
        <v>330</v>
      </c>
      <c r="E203" s="42"/>
      <c r="F203" s="247" t="s">
        <v>3666</v>
      </c>
      <c r="G203" s="42"/>
      <c r="H203" s="42"/>
      <c r="I203" s="150"/>
      <c r="J203" s="42"/>
      <c r="K203" s="42"/>
      <c r="L203" s="46"/>
      <c r="M203" s="248"/>
      <c r="N203" s="24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330</v>
      </c>
      <c r="AU203" s="19" t="s">
        <v>93</v>
      </c>
    </row>
    <row r="204" spans="1:47" s="2" customFormat="1" ht="12">
      <c r="A204" s="40"/>
      <c r="B204" s="41"/>
      <c r="C204" s="42"/>
      <c r="D204" s="246" t="s">
        <v>387</v>
      </c>
      <c r="E204" s="42"/>
      <c r="F204" s="282" t="s">
        <v>3639</v>
      </c>
      <c r="G204" s="42"/>
      <c r="H204" s="42"/>
      <c r="I204" s="150"/>
      <c r="J204" s="42"/>
      <c r="K204" s="42"/>
      <c r="L204" s="46"/>
      <c r="M204" s="248"/>
      <c r="N204" s="249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387</v>
      </c>
      <c r="AU204" s="19" t="s">
        <v>93</v>
      </c>
    </row>
    <row r="205" spans="1:65" s="2" customFormat="1" ht="66.75" customHeight="1">
      <c r="A205" s="40"/>
      <c r="B205" s="41"/>
      <c r="C205" s="233" t="s">
        <v>557</v>
      </c>
      <c r="D205" s="233" t="s">
        <v>324</v>
      </c>
      <c r="E205" s="234" t="s">
        <v>3731</v>
      </c>
      <c r="F205" s="235" t="s">
        <v>3698</v>
      </c>
      <c r="G205" s="236" t="s">
        <v>3355</v>
      </c>
      <c r="H205" s="237">
        <v>4</v>
      </c>
      <c r="I205" s="238"/>
      <c r="J205" s="239">
        <f>ROUND(I205*H205,2)</f>
        <v>0</v>
      </c>
      <c r="K205" s="235" t="s">
        <v>532</v>
      </c>
      <c r="L205" s="46"/>
      <c r="M205" s="240" t="s">
        <v>19</v>
      </c>
      <c r="N205" s="241" t="s">
        <v>42</v>
      </c>
      <c r="O205" s="86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4" t="s">
        <v>418</v>
      </c>
      <c r="AT205" s="244" t="s">
        <v>324</v>
      </c>
      <c r="AU205" s="244" t="s">
        <v>93</v>
      </c>
      <c r="AY205" s="19" t="s">
        <v>322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9" t="s">
        <v>83</v>
      </c>
      <c r="BK205" s="245">
        <f>ROUND(I205*H205,2)</f>
        <v>0</v>
      </c>
      <c r="BL205" s="19" t="s">
        <v>418</v>
      </c>
      <c r="BM205" s="244" t="s">
        <v>3732</v>
      </c>
    </row>
    <row r="206" spans="1:47" s="2" customFormat="1" ht="12">
      <c r="A206" s="40"/>
      <c r="B206" s="41"/>
      <c r="C206" s="42"/>
      <c r="D206" s="246" t="s">
        <v>330</v>
      </c>
      <c r="E206" s="42"/>
      <c r="F206" s="247" t="s">
        <v>3700</v>
      </c>
      <c r="G206" s="42"/>
      <c r="H206" s="42"/>
      <c r="I206" s="150"/>
      <c r="J206" s="42"/>
      <c r="K206" s="42"/>
      <c r="L206" s="46"/>
      <c r="M206" s="248"/>
      <c r="N206" s="249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330</v>
      </c>
      <c r="AU206" s="19" t="s">
        <v>93</v>
      </c>
    </row>
    <row r="207" spans="1:47" s="2" customFormat="1" ht="12">
      <c r="A207" s="40"/>
      <c r="B207" s="41"/>
      <c r="C207" s="42"/>
      <c r="D207" s="246" t="s">
        <v>387</v>
      </c>
      <c r="E207" s="42"/>
      <c r="F207" s="282" t="s">
        <v>3701</v>
      </c>
      <c r="G207" s="42"/>
      <c r="H207" s="42"/>
      <c r="I207" s="150"/>
      <c r="J207" s="42"/>
      <c r="K207" s="42"/>
      <c r="L207" s="46"/>
      <c r="M207" s="248"/>
      <c r="N207" s="249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387</v>
      </c>
      <c r="AU207" s="19" t="s">
        <v>93</v>
      </c>
    </row>
    <row r="208" spans="1:65" s="2" customFormat="1" ht="16.5" customHeight="1">
      <c r="A208" s="40"/>
      <c r="B208" s="41"/>
      <c r="C208" s="233" t="s">
        <v>563</v>
      </c>
      <c r="D208" s="233" t="s">
        <v>324</v>
      </c>
      <c r="E208" s="234" t="s">
        <v>3733</v>
      </c>
      <c r="F208" s="235" t="s">
        <v>3668</v>
      </c>
      <c r="G208" s="236" t="s">
        <v>3355</v>
      </c>
      <c r="H208" s="237">
        <v>6</v>
      </c>
      <c r="I208" s="238"/>
      <c r="J208" s="239">
        <f>ROUND(I208*H208,2)</f>
        <v>0</v>
      </c>
      <c r="K208" s="235" t="s">
        <v>532</v>
      </c>
      <c r="L208" s="46"/>
      <c r="M208" s="240" t="s">
        <v>19</v>
      </c>
      <c r="N208" s="241" t="s">
        <v>42</v>
      </c>
      <c r="O208" s="86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4" t="s">
        <v>418</v>
      </c>
      <c r="AT208" s="244" t="s">
        <v>324</v>
      </c>
      <c r="AU208" s="244" t="s">
        <v>93</v>
      </c>
      <c r="AY208" s="19" t="s">
        <v>322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19" t="s">
        <v>83</v>
      </c>
      <c r="BK208" s="245">
        <f>ROUND(I208*H208,2)</f>
        <v>0</v>
      </c>
      <c r="BL208" s="19" t="s">
        <v>418</v>
      </c>
      <c r="BM208" s="244" t="s">
        <v>3734</v>
      </c>
    </row>
    <row r="209" spans="1:47" s="2" customFormat="1" ht="12">
      <c r="A209" s="40"/>
      <c r="B209" s="41"/>
      <c r="C209" s="42"/>
      <c r="D209" s="246" t="s">
        <v>330</v>
      </c>
      <c r="E209" s="42"/>
      <c r="F209" s="247" t="s">
        <v>3668</v>
      </c>
      <c r="G209" s="42"/>
      <c r="H209" s="42"/>
      <c r="I209" s="150"/>
      <c r="J209" s="42"/>
      <c r="K209" s="42"/>
      <c r="L209" s="46"/>
      <c r="M209" s="248"/>
      <c r="N209" s="249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330</v>
      </c>
      <c r="AU209" s="19" t="s">
        <v>93</v>
      </c>
    </row>
    <row r="210" spans="1:47" s="2" customFormat="1" ht="12">
      <c r="A210" s="40"/>
      <c r="B210" s="41"/>
      <c r="C210" s="42"/>
      <c r="D210" s="246" t="s">
        <v>387</v>
      </c>
      <c r="E210" s="42"/>
      <c r="F210" s="282" t="s">
        <v>3655</v>
      </c>
      <c r="G210" s="42"/>
      <c r="H210" s="42"/>
      <c r="I210" s="150"/>
      <c r="J210" s="42"/>
      <c r="K210" s="42"/>
      <c r="L210" s="46"/>
      <c r="M210" s="248"/>
      <c r="N210" s="249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387</v>
      </c>
      <c r="AU210" s="19" t="s">
        <v>93</v>
      </c>
    </row>
    <row r="211" spans="1:65" s="2" customFormat="1" ht="21.75" customHeight="1">
      <c r="A211" s="40"/>
      <c r="B211" s="41"/>
      <c r="C211" s="233" t="s">
        <v>568</v>
      </c>
      <c r="D211" s="233" t="s">
        <v>324</v>
      </c>
      <c r="E211" s="234" t="s">
        <v>3735</v>
      </c>
      <c r="F211" s="235" t="s">
        <v>3674</v>
      </c>
      <c r="G211" s="236" t="s">
        <v>750</v>
      </c>
      <c r="H211" s="237">
        <v>3</v>
      </c>
      <c r="I211" s="238"/>
      <c r="J211" s="239">
        <f>ROUND(I211*H211,2)</f>
        <v>0</v>
      </c>
      <c r="K211" s="235" t="s">
        <v>532</v>
      </c>
      <c r="L211" s="46"/>
      <c r="M211" s="240" t="s">
        <v>19</v>
      </c>
      <c r="N211" s="241" t="s">
        <v>42</v>
      </c>
      <c r="O211" s="86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4" t="s">
        <v>418</v>
      </c>
      <c r="AT211" s="244" t="s">
        <v>324</v>
      </c>
      <c r="AU211" s="244" t="s">
        <v>93</v>
      </c>
      <c r="AY211" s="19" t="s">
        <v>322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9" t="s">
        <v>83</v>
      </c>
      <c r="BK211" s="245">
        <f>ROUND(I211*H211,2)</f>
        <v>0</v>
      </c>
      <c r="BL211" s="19" t="s">
        <v>418</v>
      </c>
      <c r="BM211" s="244" t="s">
        <v>3736</v>
      </c>
    </row>
    <row r="212" spans="1:47" s="2" customFormat="1" ht="12">
      <c r="A212" s="40"/>
      <c r="B212" s="41"/>
      <c r="C212" s="42"/>
      <c r="D212" s="246" t="s">
        <v>330</v>
      </c>
      <c r="E212" s="42"/>
      <c r="F212" s="247" t="s">
        <v>3674</v>
      </c>
      <c r="G212" s="42"/>
      <c r="H212" s="42"/>
      <c r="I212" s="150"/>
      <c r="J212" s="42"/>
      <c r="K212" s="42"/>
      <c r="L212" s="46"/>
      <c r="M212" s="248"/>
      <c r="N212" s="249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330</v>
      </c>
      <c r="AU212" s="19" t="s">
        <v>93</v>
      </c>
    </row>
    <row r="213" spans="1:47" s="2" customFormat="1" ht="12">
      <c r="A213" s="40"/>
      <c r="B213" s="41"/>
      <c r="C213" s="42"/>
      <c r="D213" s="246" t="s">
        <v>387</v>
      </c>
      <c r="E213" s="42"/>
      <c r="F213" s="282" t="s">
        <v>3655</v>
      </c>
      <c r="G213" s="42"/>
      <c r="H213" s="42"/>
      <c r="I213" s="150"/>
      <c r="J213" s="42"/>
      <c r="K213" s="42"/>
      <c r="L213" s="46"/>
      <c r="M213" s="248"/>
      <c r="N213" s="249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387</v>
      </c>
      <c r="AU213" s="19" t="s">
        <v>93</v>
      </c>
    </row>
    <row r="214" spans="1:65" s="2" customFormat="1" ht="21.75" customHeight="1">
      <c r="A214" s="40"/>
      <c r="B214" s="41"/>
      <c r="C214" s="233" t="s">
        <v>574</v>
      </c>
      <c r="D214" s="233" t="s">
        <v>324</v>
      </c>
      <c r="E214" s="234" t="s">
        <v>3737</v>
      </c>
      <c r="F214" s="235" t="s">
        <v>3677</v>
      </c>
      <c r="G214" s="236" t="s">
        <v>750</v>
      </c>
      <c r="H214" s="237">
        <v>1</v>
      </c>
      <c r="I214" s="238"/>
      <c r="J214" s="239">
        <f>ROUND(I214*H214,2)</f>
        <v>0</v>
      </c>
      <c r="K214" s="235" t="s">
        <v>532</v>
      </c>
      <c r="L214" s="46"/>
      <c r="M214" s="240" t="s">
        <v>19</v>
      </c>
      <c r="N214" s="241" t="s">
        <v>42</v>
      </c>
      <c r="O214" s="86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4" t="s">
        <v>418</v>
      </c>
      <c r="AT214" s="244" t="s">
        <v>324</v>
      </c>
      <c r="AU214" s="244" t="s">
        <v>93</v>
      </c>
      <c r="AY214" s="19" t="s">
        <v>322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19" t="s">
        <v>83</v>
      </c>
      <c r="BK214" s="245">
        <f>ROUND(I214*H214,2)</f>
        <v>0</v>
      </c>
      <c r="BL214" s="19" t="s">
        <v>418</v>
      </c>
      <c r="BM214" s="244" t="s">
        <v>3738</v>
      </c>
    </row>
    <row r="215" spans="1:47" s="2" customFormat="1" ht="12">
      <c r="A215" s="40"/>
      <c r="B215" s="41"/>
      <c r="C215" s="42"/>
      <c r="D215" s="246" t="s">
        <v>330</v>
      </c>
      <c r="E215" s="42"/>
      <c r="F215" s="247" t="s">
        <v>3677</v>
      </c>
      <c r="G215" s="42"/>
      <c r="H215" s="42"/>
      <c r="I215" s="150"/>
      <c r="J215" s="42"/>
      <c r="K215" s="42"/>
      <c r="L215" s="46"/>
      <c r="M215" s="248"/>
      <c r="N215" s="249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330</v>
      </c>
      <c r="AU215" s="19" t="s">
        <v>93</v>
      </c>
    </row>
    <row r="216" spans="1:47" s="2" customFormat="1" ht="12">
      <c r="A216" s="40"/>
      <c r="B216" s="41"/>
      <c r="C216" s="42"/>
      <c r="D216" s="246" t="s">
        <v>387</v>
      </c>
      <c r="E216" s="42"/>
      <c r="F216" s="282" t="s">
        <v>3655</v>
      </c>
      <c r="G216" s="42"/>
      <c r="H216" s="42"/>
      <c r="I216" s="150"/>
      <c r="J216" s="42"/>
      <c r="K216" s="42"/>
      <c r="L216" s="46"/>
      <c r="M216" s="248"/>
      <c r="N216" s="249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387</v>
      </c>
      <c r="AU216" s="19" t="s">
        <v>93</v>
      </c>
    </row>
    <row r="217" spans="1:63" s="12" customFormat="1" ht="20.85" customHeight="1">
      <c r="A217" s="12"/>
      <c r="B217" s="217"/>
      <c r="C217" s="218"/>
      <c r="D217" s="219" t="s">
        <v>69</v>
      </c>
      <c r="E217" s="231" t="s">
        <v>3739</v>
      </c>
      <c r="F217" s="231" t="s">
        <v>3740</v>
      </c>
      <c r="G217" s="218"/>
      <c r="H217" s="218"/>
      <c r="I217" s="221"/>
      <c r="J217" s="232">
        <f>BK217</f>
        <v>0</v>
      </c>
      <c r="K217" s="218"/>
      <c r="L217" s="223"/>
      <c r="M217" s="224"/>
      <c r="N217" s="225"/>
      <c r="O217" s="225"/>
      <c r="P217" s="226">
        <f>SUM(P218:P247)</f>
        <v>0</v>
      </c>
      <c r="Q217" s="225"/>
      <c r="R217" s="226">
        <f>SUM(R218:R247)</f>
        <v>0</v>
      </c>
      <c r="S217" s="225"/>
      <c r="T217" s="227">
        <f>SUM(T218:T247)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8" t="s">
        <v>83</v>
      </c>
      <c r="AT217" s="229" t="s">
        <v>69</v>
      </c>
      <c r="AU217" s="229" t="s">
        <v>83</v>
      </c>
      <c r="AY217" s="228" t="s">
        <v>322</v>
      </c>
      <c r="BK217" s="230">
        <f>SUM(BK218:BK247)</f>
        <v>0</v>
      </c>
    </row>
    <row r="218" spans="1:65" s="2" customFormat="1" ht="66.75" customHeight="1">
      <c r="A218" s="40"/>
      <c r="B218" s="41"/>
      <c r="C218" s="233" t="s">
        <v>578</v>
      </c>
      <c r="D218" s="233" t="s">
        <v>324</v>
      </c>
      <c r="E218" s="234" t="s">
        <v>3741</v>
      </c>
      <c r="F218" s="235" t="s">
        <v>3631</v>
      </c>
      <c r="G218" s="236" t="s">
        <v>750</v>
      </c>
      <c r="H218" s="237">
        <v>1</v>
      </c>
      <c r="I218" s="238"/>
      <c r="J218" s="239">
        <f>ROUND(I218*H218,2)</f>
        <v>0</v>
      </c>
      <c r="K218" s="235" t="s">
        <v>532</v>
      </c>
      <c r="L218" s="46"/>
      <c r="M218" s="240" t="s">
        <v>19</v>
      </c>
      <c r="N218" s="241" t="s">
        <v>42</v>
      </c>
      <c r="O218" s="86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4" t="s">
        <v>418</v>
      </c>
      <c r="AT218" s="244" t="s">
        <v>324</v>
      </c>
      <c r="AU218" s="244" t="s">
        <v>93</v>
      </c>
      <c r="AY218" s="19" t="s">
        <v>322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19" t="s">
        <v>83</v>
      </c>
      <c r="BK218" s="245">
        <f>ROUND(I218*H218,2)</f>
        <v>0</v>
      </c>
      <c r="BL218" s="19" t="s">
        <v>418</v>
      </c>
      <c r="BM218" s="244" t="s">
        <v>3742</v>
      </c>
    </row>
    <row r="219" spans="1:47" s="2" customFormat="1" ht="12">
      <c r="A219" s="40"/>
      <c r="B219" s="41"/>
      <c r="C219" s="42"/>
      <c r="D219" s="246" t="s">
        <v>330</v>
      </c>
      <c r="E219" s="42"/>
      <c r="F219" s="247" t="s">
        <v>3743</v>
      </c>
      <c r="G219" s="42"/>
      <c r="H219" s="42"/>
      <c r="I219" s="150"/>
      <c r="J219" s="42"/>
      <c r="K219" s="42"/>
      <c r="L219" s="46"/>
      <c r="M219" s="248"/>
      <c r="N219" s="249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330</v>
      </c>
      <c r="AU219" s="19" t="s">
        <v>93</v>
      </c>
    </row>
    <row r="220" spans="1:47" s="2" customFormat="1" ht="12">
      <c r="A220" s="40"/>
      <c r="B220" s="41"/>
      <c r="C220" s="42"/>
      <c r="D220" s="246" t="s">
        <v>387</v>
      </c>
      <c r="E220" s="42"/>
      <c r="F220" s="282" t="s">
        <v>3634</v>
      </c>
      <c r="G220" s="42"/>
      <c r="H220" s="42"/>
      <c r="I220" s="150"/>
      <c r="J220" s="42"/>
      <c r="K220" s="42"/>
      <c r="L220" s="46"/>
      <c r="M220" s="248"/>
      <c r="N220" s="249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387</v>
      </c>
      <c r="AU220" s="19" t="s">
        <v>93</v>
      </c>
    </row>
    <row r="221" spans="1:65" s="2" customFormat="1" ht="16.5" customHeight="1">
      <c r="A221" s="40"/>
      <c r="B221" s="41"/>
      <c r="C221" s="233" t="s">
        <v>585</v>
      </c>
      <c r="D221" s="233" t="s">
        <v>324</v>
      </c>
      <c r="E221" s="234" t="s">
        <v>3744</v>
      </c>
      <c r="F221" s="235" t="s">
        <v>3745</v>
      </c>
      <c r="G221" s="236" t="s">
        <v>750</v>
      </c>
      <c r="H221" s="237">
        <v>2</v>
      </c>
      <c r="I221" s="238"/>
      <c r="J221" s="239">
        <f>ROUND(I221*H221,2)</f>
        <v>0</v>
      </c>
      <c r="K221" s="235" t="s">
        <v>532</v>
      </c>
      <c r="L221" s="46"/>
      <c r="M221" s="240" t="s">
        <v>19</v>
      </c>
      <c r="N221" s="241" t="s">
        <v>42</v>
      </c>
      <c r="O221" s="86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4" t="s">
        <v>418</v>
      </c>
      <c r="AT221" s="244" t="s">
        <v>324</v>
      </c>
      <c r="AU221" s="244" t="s">
        <v>93</v>
      </c>
      <c r="AY221" s="19" t="s">
        <v>322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19" t="s">
        <v>83</v>
      </c>
      <c r="BK221" s="245">
        <f>ROUND(I221*H221,2)</f>
        <v>0</v>
      </c>
      <c r="BL221" s="19" t="s">
        <v>418</v>
      </c>
      <c r="BM221" s="244" t="s">
        <v>3746</v>
      </c>
    </row>
    <row r="222" spans="1:47" s="2" customFormat="1" ht="12">
      <c r="A222" s="40"/>
      <c r="B222" s="41"/>
      <c r="C222" s="42"/>
      <c r="D222" s="246" t="s">
        <v>330</v>
      </c>
      <c r="E222" s="42"/>
      <c r="F222" s="247" t="s">
        <v>3745</v>
      </c>
      <c r="G222" s="42"/>
      <c r="H222" s="42"/>
      <c r="I222" s="150"/>
      <c r="J222" s="42"/>
      <c r="K222" s="42"/>
      <c r="L222" s="46"/>
      <c r="M222" s="248"/>
      <c r="N222" s="249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330</v>
      </c>
      <c r="AU222" s="19" t="s">
        <v>93</v>
      </c>
    </row>
    <row r="223" spans="1:47" s="2" customFormat="1" ht="12">
      <c r="A223" s="40"/>
      <c r="B223" s="41"/>
      <c r="C223" s="42"/>
      <c r="D223" s="246" t="s">
        <v>387</v>
      </c>
      <c r="E223" s="42"/>
      <c r="F223" s="282" t="s">
        <v>3639</v>
      </c>
      <c r="G223" s="42"/>
      <c r="H223" s="42"/>
      <c r="I223" s="150"/>
      <c r="J223" s="42"/>
      <c r="K223" s="42"/>
      <c r="L223" s="46"/>
      <c r="M223" s="248"/>
      <c r="N223" s="24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387</v>
      </c>
      <c r="AU223" s="19" t="s">
        <v>93</v>
      </c>
    </row>
    <row r="224" spans="1:65" s="2" customFormat="1" ht="21.75" customHeight="1">
      <c r="A224" s="40"/>
      <c r="B224" s="41"/>
      <c r="C224" s="233" t="s">
        <v>591</v>
      </c>
      <c r="D224" s="233" t="s">
        <v>324</v>
      </c>
      <c r="E224" s="234" t="s">
        <v>3747</v>
      </c>
      <c r="F224" s="235" t="s">
        <v>3748</v>
      </c>
      <c r="G224" s="236" t="s">
        <v>750</v>
      </c>
      <c r="H224" s="237">
        <v>2</v>
      </c>
      <c r="I224" s="238"/>
      <c r="J224" s="239">
        <f>ROUND(I224*H224,2)</f>
        <v>0</v>
      </c>
      <c r="K224" s="235" t="s">
        <v>532</v>
      </c>
      <c r="L224" s="46"/>
      <c r="M224" s="240" t="s">
        <v>19</v>
      </c>
      <c r="N224" s="241" t="s">
        <v>42</v>
      </c>
      <c r="O224" s="86"/>
      <c r="P224" s="242">
        <f>O224*H224</f>
        <v>0</v>
      </c>
      <c r="Q224" s="242">
        <v>0</v>
      </c>
      <c r="R224" s="242">
        <f>Q224*H224</f>
        <v>0</v>
      </c>
      <c r="S224" s="242">
        <v>0</v>
      </c>
      <c r="T224" s="243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4" t="s">
        <v>418</v>
      </c>
      <c r="AT224" s="244" t="s">
        <v>324</v>
      </c>
      <c r="AU224" s="244" t="s">
        <v>93</v>
      </c>
      <c r="AY224" s="19" t="s">
        <v>322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19" t="s">
        <v>83</v>
      </c>
      <c r="BK224" s="245">
        <f>ROUND(I224*H224,2)</f>
        <v>0</v>
      </c>
      <c r="BL224" s="19" t="s">
        <v>418</v>
      </c>
      <c r="BM224" s="244" t="s">
        <v>3749</v>
      </c>
    </row>
    <row r="225" spans="1:47" s="2" customFormat="1" ht="12">
      <c r="A225" s="40"/>
      <c r="B225" s="41"/>
      <c r="C225" s="42"/>
      <c r="D225" s="246" t="s">
        <v>330</v>
      </c>
      <c r="E225" s="42"/>
      <c r="F225" s="247" t="s">
        <v>3748</v>
      </c>
      <c r="G225" s="42"/>
      <c r="H225" s="42"/>
      <c r="I225" s="150"/>
      <c r="J225" s="42"/>
      <c r="K225" s="42"/>
      <c r="L225" s="46"/>
      <c r="M225" s="248"/>
      <c r="N225" s="24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330</v>
      </c>
      <c r="AU225" s="19" t="s">
        <v>93</v>
      </c>
    </row>
    <row r="226" spans="1:47" s="2" customFormat="1" ht="12">
      <c r="A226" s="40"/>
      <c r="B226" s="41"/>
      <c r="C226" s="42"/>
      <c r="D226" s="246" t="s">
        <v>387</v>
      </c>
      <c r="E226" s="42"/>
      <c r="F226" s="282" t="s">
        <v>3639</v>
      </c>
      <c r="G226" s="42"/>
      <c r="H226" s="42"/>
      <c r="I226" s="150"/>
      <c r="J226" s="42"/>
      <c r="K226" s="42"/>
      <c r="L226" s="46"/>
      <c r="M226" s="248"/>
      <c r="N226" s="249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387</v>
      </c>
      <c r="AU226" s="19" t="s">
        <v>93</v>
      </c>
    </row>
    <row r="227" spans="1:65" s="2" customFormat="1" ht="21.75" customHeight="1">
      <c r="A227" s="40"/>
      <c r="B227" s="41"/>
      <c r="C227" s="233" t="s">
        <v>597</v>
      </c>
      <c r="D227" s="233" t="s">
        <v>324</v>
      </c>
      <c r="E227" s="234" t="s">
        <v>3750</v>
      </c>
      <c r="F227" s="235" t="s">
        <v>3751</v>
      </c>
      <c r="G227" s="236" t="s">
        <v>750</v>
      </c>
      <c r="H227" s="237">
        <v>2</v>
      </c>
      <c r="I227" s="238"/>
      <c r="J227" s="239">
        <f>ROUND(I227*H227,2)</f>
        <v>0</v>
      </c>
      <c r="K227" s="235" t="s">
        <v>532</v>
      </c>
      <c r="L227" s="46"/>
      <c r="M227" s="240" t="s">
        <v>19</v>
      </c>
      <c r="N227" s="241" t="s">
        <v>42</v>
      </c>
      <c r="O227" s="86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4" t="s">
        <v>418</v>
      </c>
      <c r="AT227" s="244" t="s">
        <v>324</v>
      </c>
      <c r="AU227" s="244" t="s">
        <v>93</v>
      </c>
      <c r="AY227" s="19" t="s">
        <v>322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19" t="s">
        <v>83</v>
      </c>
      <c r="BK227" s="245">
        <f>ROUND(I227*H227,2)</f>
        <v>0</v>
      </c>
      <c r="BL227" s="19" t="s">
        <v>418</v>
      </c>
      <c r="BM227" s="244" t="s">
        <v>3752</v>
      </c>
    </row>
    <row r="228" spans="1:47" s="2" customFormat="1" ht="12">
      <c r="A228" s="40"/>
      <c r="B228" s="41"/>
      <c r="C228" s="42"/>
      <c r="D228" s="246" t="s">
        <v>330</v>
      </c>
      <c r="E228" s="42"/>
      <c r="F228" s="247" t="s">
        <v>3751</v>
      </c>
      <c r="G228" s="42"/>
      <c r="H228" s="42"/>
      <c r="I228" s="150"/>
      <c r="J228" s="42"/>
      <c r="K228" s="42"/>
      <c r="L228" s="46"/>
      <c r="M228" s="248"/>
      <c r="N228" s="249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330</v>
      </c>
      <c r="AU228" s="19" t="s">
        <v>93</v>
      </c>
    </row>
    <row r="229" spans="1:47" s="2" customFormat="1" ht="12">
      <c r="A229" s="40"/>
      <c r="B229" s="41"/>
      <c r="C229" s="42"/>
      <c r="D229" s="246" t="s">
        <v>387</v>
      </c>
      <c r="E229" s="42"/>
      <c r="F229" s="282" t="s">
        <v>3639</v>
      </c>
      <c r="G229" s="42"/>
      <c r="H229" s="42"/>
      <c r="I229" s="150"/>
      <c r="J229" s="42"/>
      <c r="K229" s="42"/>
      <c r="L229" s="46"/>
      <c r="M229" s="248"/>
      <c r="N229" s="24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387</v>
      </c>
      <c r="AU229" s="19" t="s">
        <v>93</v>
      </c>
    </row>
    <row r="230" spans="1:65" s="2" customFormat="1" ht="55.5" customHeight="1">
      <c r="A230" s="40"/>
      <c r="B230" s="41"/>
      <c r="C230" s="233" t="s">
        <v>668</v>
      </c>
      <c r="D230" s="233" t="s">
        <v>324</v>
      </c>
      <c r="E230" s="234" t="s">
        <v>3753</v>
      </c>
      <c r="F230" s="235" t="s">
        <v>3661</v>
      </c>
      <c r="G230" s="236" t="s">
        <v>3355</v>
      </c>
      <c r="H230" s="237">
        <v>20</v>
      </c>
      <c r="I230" s="238"/>
      <c r="J230" s="239">
        <f>ROUND(I230*H230,2)</f>
        <v>0</v>
      </c>
      <c r="K230" s="235" t="s">
        <v>532</v>
      </c>
      <c r="L230" s="46"/>
      <c r="M230" s="240" t="s">
        <v>19</v>
      </c>
      <c r="N230" s="241" t="s">
        <v>42</v>
      </c>
      <c r="O230" s="86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4" t="s">
        <v>418</v>
      </c>
      <c r="AT230" s="244" t="s">
        <v>324</v>
      </c>
      <c r="AU230" s="244" t="s">
        <v>93</v>
      </c>
      <c r="AY230" s="19" t="s">
        <v>322</v>
      </c>
      <c r="BE230" s="245">
        <f>IF(N230="základní",J230,0)</f>
        <v>0</v>
      </c>
      <c r="BF230" s="245">
        <f>IF(N230="snížená",J230,0)</f>
        <v>0</v>
      </c>
      <c r="BG230" s="245">
        <f>IF(N230="zákl. přenesená",J230,0)</f>
        <v>0</v>
      </c>
      <c r="BH230" s="245">
        <f>IF(N230="sníž. přenesená",J230,0)</f>
        <v>0</v>
      </c>
      <c r="BI230" s="245">
        <f>IF(N230="nulová",J230,0)</f>
        <v>0</v>
      </c>
      <c r="BJ230" s="19" t="s">
        <v>83</v>
      </c>
      <c r="BK230" s="245">
        <f>ROUND(I230*H230,2)</f>
        <v>0</v>
      </c>
      <c r="BL230" s="19" t="s">
        <v>418</v>
      </c>
      <c r="BM230" s="244" t="s">
        <v>3754</v>
      </c>
    </row>
    <row r="231" spans="1:47" s="2" customFormat="1" ht="12">
      <c r="A231" s="40"/>
      <c r="B231" s="41"/>
      <c r="C231" s="42"/>
      <c r="D231" s="246" t="s">
        <v>330</v>
      </c>
      <c r="E231" s="42"/>
      <c r="F231" s="247" t="s">
        <v>3663</v>
      </c>
      <c r="G231" s="42"/>
      <c r="H231" s="42"/>
      <c r="I231" s="150"/>
      <c r="J231" s="42"/>
      <c r="K231" s="42"/>
      <c r="L231" s="46"/>
      <c r="M231" s="248"/>
      <c r="N231" s="249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330</v>
      </c>
      <c r="AU231" s="19" t="s">
        <v>93</v>
      </c>
    </row>
    <row r="232" spans="1:47" s="2" customFormat="1" ht="12">
      <c r="A232" s="40"/>
      <c r="B232" s="41"/>
      <c r="C232" s="42"/>
      <c r="D232" s="246" t="s">
        <v>387</v>
      </c>
      <c r="E232" s="42"/>
      <c r="F232" s="282" t="s">
        <v>3639</v>
      </c>
      <c r="G232" s="42"/>
      <c r="H232" s="42"/>
      <c r="I232" s="150"/>
      <c r="J232" s="42"/>
      <c r="K232" s="42"/>
      <c r="L232" s="46"/>
      <c r="M232" s="248"/>
      <c r="N232" s="249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387</v>
      </c>
      <c r="AU232" s="19" t="s">
        <v>93</v>
      </c>
    </row>
    <row r="233" spans="1:65" s="2" customFormat="1" ht="55.5" customHeight="1">
      <c r="A233" s="40"/>
      <c r="B233" s="41"/>
      <c r="C233" s="233" t="s">
        <v>673</v>
      </c>
      <c r="D233" s="233" t="s">
        <v>324</v>
      </c>
      <c r="E233" s="234" t="s">
        <v>3755</v>
      </c>
      <c r="F233" s="235" t="s">
        <v>3661</v>
      </c>
      <c r="G233" s="236" t="s">
        <v>3355</v>
      </c>
      <c r="H233" s="237">
        <v>9</v>
      </c>
      <c r="I233" s="238"/>
      <c r="J233" s="239">
        <f>ROUND(I233*H233,2)</f>
        <v>0</v>
      </c>
      <c r="K233" s="235" t="s">
        <v>532</v>
      </c>
      <c r="L233" s="46"/>
      <c r="M233" s="240" t="s">
        <v>19</v>
      </c>
      <c r="N233" s="241" t="s">
        <v>42</v>
      </c>
      <c r="O233" s="86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4" t="s">
        <v>418</v>
      </c>
      <c r="AT233" s="244" t="s">
        <v>324</v>
      </c>
      <c r="AU233" s="244" t="s">
        <v>93</v>
      </c>
      <c r="AY233" s="19" t="s">
        <v>322</v>
      </c>
      <c r="BE233" s="245">
        <f>IF(N233="základní",J233,0)</f>
        <v>0</v>
      </c>
      <c r="BF233" s="245">
        <f>IF(N233="snížená",J233,0)</f>
        <v>0</v>
      </c>
      <c r="BG233" s="245">
        <f>IF(N233="zákl. přenesená",J233,0)</f>
        <v>0</v>
      </c>
      <c r="BH233" s="245">
        <f>IF(N233="sníž. přenesená",J233,0)</f>
        <v>0</v>
      </c>
      <c r="BI233" s="245">
        <f>IF(N233="nulová",J233,0)</f>
        <v>0</v>
      </c>
      <c r="BJ233" s="19" t="s">
        <v>83</v>
      </c>
      <c r="BK233" s="245">
        <f>ROUND(I233*H233,2)</f>
        <v>0</v>
      </c>
      <c r="BL233" s="19" t="s">
        <v>418</v>
      </c>
      <c r="BM233" s="244" t="s">
        <v>3756</v>
      </c>
    </row>
    <row r="234" spans="1:47" s="2" customFormat="1" ht="12">
      <c r="A234" s="40"/>
      <c r="B234" s="41"/>
      <c r="C234" s="42"/>
      <c r="D234" s="246" t="s">
        <v>330</v>
      </c>
      <c r="E234" s="42"/>
      <c r="F234" s="247" t="s">
        <v>3666</v>
      </c>
      <c r="G234" s="42"/>
      <c r="H234" s="42"/>
      <c r="I234" s="150"/>
      <c r="J234" s="42"/>
      <c r="K234" s="42"/>
      <c r="L234" s="46"/>
      <c r="M234" s="248"/>
      <c r="N234" s="249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330</v>
      </c>
      <c r="AU234" s="19" t="s">
        <v>93</v>
      </c>
    </row>
    <row r="235" spans="1:47" s="2" customFormat="1" ht="12">
      <c r="A235" s="40"/>
      <c r="B235" s="41"/>
      <c r="C235" s="42"/>
      <c r="D235" s="246" t="s">
        <v>387</v>
      </c>
      <c r="E235" s="42"/>
      <c r="F235" s="282" t="s">
        <v>3639</v>
      </c>
      <c r="G235" s="42"/>
      <c r="H235" s="42"/>
      <c r="I235" s="150"/>
      <c r="J235" s="42"/>
      <c r="K235" s="42"/>
      <c r="L235" s="46"/>
      <c r="M235" s="248"/>
      <c r="N235" s="24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387</v>
      </c>
      <c r="AU235" s="19" t="s">
        <v>93</v>
      </c>
    </row>
    <row r="236" spans="1:65" s="2" customFormat="1" ht="66.75" customHeight="1">
      <c r="A236" s="40"/>
      <c r="B236" s="41"/>
      <c r="C236" s="233" t="s">
        <v>678</v>
      </c>
      <c r="D236" s="233" t="s">
        <v>324</v>
      </c>
      <c r="E236" s="234" t="s">
        <v>3757</v>
      </c>
      <c r="F236" s="235" t="s">
        <v>3698</v>
      </c>
      <c r="G236" s="236" t="s">
        <v>3355</v>
      </c>
      <c r="H236" s="237">
        <v>8</v>
      </c>
      <c r="I236" s="238"/>
      <c r="J236" s="239">
        <f>ROUND(I236*H236,2)</f>
        <v>0</v>
      </c>
      <c r="K236" s="235" t="s">
        <v>532</v>
      </c>
      <c r="L236" s="46"/>
      <c r="M236" s="240" t="s">
        <v>19</v>
      </c>
      <c r="N236" s="241" t="s">
        <v>42</v>
      </c>
      <c r="O236" s="86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4" t="s">
        <v>418</v>
      </c>
      <c r="AT236" s="244" t="s">
        <v>324</v>
      </c>
      <c r="AU236" s="244" t="s">
        <v>93</v>
      </c>
      <c r="AY236" s="19" t="s">
        <v>322</v>
      </c>
      <c r="BE236" s="245">
        <f>IF(N236="základní",J236,0)</f>
        <v>0</v>
      </c>
      <c r="BF236" s="245">
        <f>IF(N236="snížená",J236,0)</f>
        <v>0</v>
      </c>
      <c r="BG236" s="245">
        <f>IF(N236="zákl. přenesená",J236,0)</f>
        <v>0</v>
      </c>
      <c r="BH236" s="245">
        <f>IF(N236="sníž. přenesená",J236,0)</f>
        <v>0</v>
      </c>
      <c r="BI236" s="245">
        <f>IF(N236="nulová",J236,0)</f>
        <v>0</v>
      </c>
      <c r="BJ236" s="19" t="s">
        <v>83</v>
      </c>
      <c r="BK236" s="245">
        <f>ROUND(I236*H236,2)</f>
        <v>0</v>
      </c>
      <c r="BL236" s="19" t="s">
        <v>418</v>
      </c>
      <c r="BM236" s="244" t="s">
        <v>3758</v>
      </c>
    </row>
    <row r="237" spans="1:47" s="2" customFormat="1" ht="12">
      <c r="A237" s="40"/>
      <c r="B237" s="41"/>
      <c r="C237" s="42"/>
      <c r="D237" s="246" t="s">
        <v>330</v>
      </c>
      <c r="E237" s="42"/>
      <c r="F237" s="247" t="s">
        <v>3700</v>
      </c>
      <c r="G237" s="42"/>
      <c r="H237" s="42"/>
      <c r="I237" s="150"/>
      <c r="J237" s="42"/>
      <c r="K237" s="42"/>
      <c r="L237" s="46"/>
      <c r="M237" s="248"/>
      <c r="N237" s="249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330</v>
      </c>
      <c r="AU237" s="19" t="s">
        <v>93</v>
      </c>
    </row>
    <row r="238" spans="1:47" s="2" customFormat="1" ht="12">
      <c r="A238" s="40"/>
      <c r="B238" s="41"/>
      <c r="C238" s="42"/>
      <c r="D238" s="246" t="s">
        <v>387</v>
      </c>
      <c r="E238" s="42"/>
      <c r="F238" s="282" t="s">
        <v>3701</v>
      </c>
      <c r="G238" s="42"/>
      <c r="H238" s="42"/>
      <c r="I238" s="150"/>
      <c r="J238" s="42"/>
      <c r="K238" s="42"/>
      <c r="L238" s="46"/>
      <c r="M238" s="248"/>
      <c r="N238" s="249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387</v>
      </c>
      <c r="AU238" s="19" t="s">
        <v>93</v>
      </c>
    </row>
    <row r="239" spans="1:65" s="2" customFormat="1" ht="16.5" customHeight="1">
      <c r="A239" s="40"/>
      <c r="B239" s="41"/>
      <c r="C239" s="233" t="s">
        <v>258</v>
      </c>
      <c r="D239" s="233" t="s">
        <v>324</v>
      </c>
      <c r="E239" s="234" t="s">
        <v>3759</v>
      </c>
      <c r="F239" s="235" t="s">
        <v>3668</v>
      </c>
      <c r="G239" s="236" t="s">
        <v>3355</v>
      </c>
      <c r="H239" s="237">
        <v>12</v>
      </c>
      <c r="I239" s="238"/>
      <c r="J239" s="239">
        <f>ROUND(I239*H239,2)</f>
        <v>0</v>
      </c>
      <c r="K239" s="235" t="s">
        <v>532</v>
      </c>
      <c r="L239" s="46"/>
      <c r="M239" s="240" t="s">
        <v>19</v>
      </c>
      <c r="N239" s="241" t="s">
        <v>42</v>
      </c>
      <c r="O239" s="86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4" t="s">
        <v>418</v>
      </c>
      <c r="AT239" s="244" t="s">
        <v>324</v>
      </c>
      <c r="AU239" s="244" t="s">
        <v>93</v>
      </c>
      <c r="AY239" s="19" t="s">
        <v>322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19" t="s">
        <v>83</v>
      </c>
      <c r="BK239" s="245">
        <f>ROUND(I239*H239,2)</f>
        <v>0</v>
      </c>
      <c r="BL239" s="19" t="s">
        <v>418</v>
      </c>
      <c r="BM239" s="244" t="s">
        <v>3760</v>
      </c>
    </row>
    <row r="240" spans="1:47" s="2" customFormat="1" ht="12">
      <c r="A240" s="40"/>
      <c r="B240" s="41"/>
      <c r="C240" s="42"/>
      <c r="D240" s="246" t="s">
        <v>330</v>
      </c>
      <c r="E240" s="42"/>
      <c r="F240" s="247" t="s">
        <v>3668</v>
      </c>
      <c r="G240" s="42"/>
      <c r="H240" s="42"/>
      <c r="I240" s="150"/>
      <c r="J240" s="42"/>
      <c r="K240" s="42"/>
      <c r="L240" s="46"/>
      <c r="M240" s="248"/>
      <c r="N240" s="249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330</v>
      </c>
      <c r="AU240" s="19" t="s">
        <v>93</v>
      </c>
    </row>
    <row r="241" spans="1:47" s="2" customFormat="1" ht="12">
      <c r="A241" s="40"/>
      <c r="B241" s="41"/>
      <c r="C241" s="42"/>
      <c r="D241" s="246" t="s">
        <v>387</v>
      </c>
      <c r="E241" s="42"/>
      <c r="F241" s="282" t="s">
        <v>3655</v>
      </c>
      <c r="G241" s="42"/>
      <c r="H241" s="42"/>
      <c r="I241" s="150"/>
      <c r="J241" s="42"/>
      <c r="K241" s="42"/>
      <c r="L241" s="46"/>
      <c r="M241" s="248"/>
      <c r="N241" s="249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387</v>
      </c>
      <c r="AU241" s="19" t="s">
        <v>93</v>
      </c>
    </row>
    <row r="242" spans="1:65" s="2" customFormat="1" ht="21.75" customHeight="1">
      <c r="A242" s="40"/>
      <c r="B242" s="41"/>
      <c r="C242" s="233" t="s">
        <v>692</v>
      </c>
      <c r="D242" s="233" t="s">
        <v>324</v>
      </c>
      <c r="E242" s="234" t="s">
        <v>3761</v>
      </c>
      <c r="F242" s="235" t="s">
        <v>3674</v>
      </c>
      <c r="G242" s="236" t="s">
        <v>750</v>
      </c>
      <c r="H242" s="237">
        <v>4</v>
      </c>
      <c r="I242" s="238"/>
      <c r="J242" s="239">
        <f>ROUND(I242*H242,2)</f>
        <v>0</v>
      </c>
      <c r="K242" s="235" t="s">
        <v>532</v>
      </c>
      <c r="L242" s="46"/>
      <c r="M242" s="240" t="s">
        <v>19</v>
      </c>
      <c r="N242" s="241" t="s">
        <v>42</v>
      </c>
      <c r="O242" s="86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4" t="s">
        <v>418</v>
      </c>
      <c r="AT242" s="244" t="s">
        <v>324</v>
      </c>
      <c r="AU242" s="244" t="s">
        <v>93</v>
      </c>
      <c r="AY242" s="19" t="s">
        <v>322</v>
      </c>
      <c r="BE242" s="245">
        <f>IF(N242="základní",J242,0)</f>
        <v>0</v>
      </c>
      <c r="BF242" s="245">
        <f>IF(N242="snížená",J242,0)</f>
        <v>0</v>
      </c>
      <c r="BG242" s="245">
        <f>IF(N242="zákl. přenesená",J242,0)</f>
        <v>0</v>
      </c>
      <c r="BH242" s="245">
        <f>IF(N242="sníž. přenesená",J242,0)</f>
        <v>0</v>
      </c>
      <c r="BI242" s="245">
        <f>IF(N242="nulová",J242,0)</f>
        <v>0</v>
      </c>
      <c r="BJ242" s="19" t="s">
        <v>83</v>
      </c>
      <c r="BK242" s="245">
        <f>ROUND(I242*H242,2)</f>
        <v>0</v>
      </c>
      <c r="BL242" s="19" t="s">
        <v>418</v>
      </c>
      <c r="BM242" s="244" t="s">
        <v>3762</v>
      </c>
    </row>
    <row r="243" spans="1:47" s="2" customFormat="1" ht="12">
      <c r="A243" s="40"/>
      <c r="B243" s="41"/>
      <c r="C243" s="42"/>
      <c r="D243" s="246" t="s">
        <v>330</v>
      </c>
      <c r="E243" s="42"/>
      <c r="F243" s="247" t="s">
        <v>3674</v>
      </c>
      <c r="G243" s="42"/>
      <c r="H243" s="42"/>
      <c r="I243" s="150"/>
      <c r="J243" s="42"/>
      <c r="K243" s="42"/>
      <c r="L243" s="46"/>
      <c r="M243" s="248"/>
      <c r="N243" s="249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330</v>
      </c>
      <c r="AU243" s="19" t="s">
        <v>93</v>
      </c>
    </row>
    <row r="244" spans="1:47" s="2" customFormat="1" ht="12">
      <c r="A244" s="40"/>
      <c r="B244" s="41"/>
      <c r="C244" s="42"/>
      <c r="D244" s="246" t="s">
        <v>387</v>
      </c>
      <c r="E244" s="42"/>
      <c r="F244" s="282" t="s">
        <v>3655</v>
      </c>
      <c r="G244" s="42"/>
      <c r="H244" s="42"/>
      <c r="I244" s="150"/>
      <c r="J244" s="42"/>
      <c r="K244" s="42"/>
      <c r="L244" s="46"/>
      <c r="M244" s="248"/>
      <c r="N244" s="249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387</v>
      </c>
      <c r="AU244" s="19" t="s">
        <v>93</v>
      </c>
    </row>
    <row r="245" spans="1:65" s="2" customFormat="1" ht="21.75" customHeight="1">
      <c r="A245" s="40"/>
      <c r="B245" s="41"/>
      <c r="C245" s="233" t="s">
        <v>705</v>
      </c>
      <c r="D245" s="233" t="s">
        <v>324</v>
      </c>
      <c r="E245" s="234" t="s">
        <v>3763</v>
      </c>
      <c r="F245" s="235" t="s">
        <v>3764</v>
      </c>
      <c r="G245" s="236" t="s">
        <v>750</v>
      </c>
      <c r="H245" s="237">
        <v>1</v>
      </c>
      <c r="I245" s="238"/>
      <c r="J245" s="239">
        <f>ROUND(I245*H245,2)</f>
        <v>0</v>
      </c>
      <c r="K245" s="235" t="s">
        <v>532</v>
      </c>
      <c r="L245" s="46"/>
      <c r="M245" s="240" t="s">
        <v>19</v>
      </c>
      <c r="N245" s="241" t="s">
        <v>42</v>
      </c>
      <c r="O245" s="86"/>
      <c r="P245" s="242">
        <f>O245*H245</f>
        <v>0</v>
      </c>
      <c r="Q245" s="242">
        <v>0</v>
      </c>
      <c r="R245" s="242">
        <f>Q245*H245</f>
        <v>0</v>
      </c>
      <c r="S245" s="242">
        <v>0</v>
      </c>
      <c r="T245" s="24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4" t="s">
        <v>418</v>
      </c>
      <c r="AT245" s="244" t="s">
        <v>324</v>
      </c>
      <c r="AU245" s="244" t="s">
        <v>93</v>
      </c>
      <c r="AY245" s="19" t="s">
        <v>322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19" t="s">
        <v>83</v>
      </c>
      <c r="BK245" s="245">
        <f>ROUND(I245*H245,2)</f>
        <v>0</v>
      </c>
      <c r="BL245" s="19" t="s">
        <v>418</v>
      </c>
      <c r="BM245" s="244" t="s">
        <v>3765</v>
      </c>
    </row>
    <row r="246" spans="1:47" s="2" customFormat="1" ht="12">
      <c r="A246" s="40"/>
      <c r="B246" s="41"/>
      <c r="C246" s="42"/>
      <c r="D246" s="246" t="s">
        <v>330</v>
      </c>
      <c r="E246" s="42"/>
      <c r="F246" s="247" t="s">
        <v>3764</v>
      </c>
      <c r="G246" s="42"/>
      <c r="H246" s="42"/>
      <c r="I246" s="150"/>
      <c r="J246" s="42"/>
      <c r="K246" s="42"/>
      <c r="L246" s="46"/>
      <c r="M246" s="248"/>
      <c r="N246" s="24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330</v>
      </c>
      <c r="AU246" s="19" t="s">
        <v>93</v>
      </c>
    </row>
    <row r="247" spans="1:47" s="2" customFormat="1" ht="12">
      <c r="A247" s="40"/>
      <c r="B247" s="41"/>
      <c r="C247" s="42"/>
      <c r="D247" s="246" t="s">
        <v>387</v>
      </c>
      <c r="E247" s="42"/>
      <c r="F247" s="282" t="s">
        <v>3655</v>
      </c>
      <c r="G247" s="42"/>
      <c r="H247" s="42"/>
      <c r="I247" s="150"/>
      <c r="J247" s="42"/>
      <c r="K247" s="42"/>
      <c r="L247" s="46"/>
      <c r="M247" s="248"/>
      <c r="N247" s="249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387</v>
      </c>
      <c r="AU247" s="19" t="s">
        <v>93</v>
      </c>
    </row>
    <row r="248" spans="1:63" s="12" customFormat="1" ht="20.85" customHeight="1">
      <c r="A248" s="12"/>
      <c r="B248" s="217"/>
      <c r="C248" s="218"/>
      <c r="D248" s="219" t="s">
        <v>69</v>
      </c>
      <c r="E248" s="231" t="s">
        <v>3766</v>
      </c>
      <c r="F248" s="231" t="s">
        <v>3767</v>
      </c>
      <c r="G248" s="218"/>
      <c r="H248" s="218"/>
      <c r="I248" s="221"/>
      <c r="J248" s="232">
        <f>BK248</f>
        <v>0</v>
      </c>
      <c r="K248" s="218"/>
      <c r="L248" s="223"/>
      <c r="M248" s="224"/>
      <c r="N248" s="225"/>
      <c r="O248" s="225"/>
      <c r="P248" s="226">
        <f>SUM(P249:P272)</f>
        <v>0</v>
      </c>
      <c r="Q248" s="225"/>
      <c r="R248" s="226">
        <f>SUM(R249:R272)</f>
        <v>0</v>
      </c>
      <c r="S248" s="225"/>
      <c r="T248" s="227">
        <f>SUM(T249:T272)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8" t="s">
        <v>83</v>
      </c>
      <c r="AT248" s="229" t="s">
        <v>69</v>
      </c>
      <c r="AU248" s="229" t="s">
        <v>83</v>
      </c>
      <c r="AY248" s="228" t="s">
        <v>322</v>
      </c>
      <c r="BK248" s="230">
        <f>SUM(BK249:BK272)</f>
        <v>0</v>
      </c>
    </row>
    <row r="249" spans="1:65" s="2" customFormat="1" ht="66.75" customHeight="1">
      <c r="A249" s="40"/>
      <c r="B249" s="41"/>
      <c r="C249" s="233" t="s">
        <v>716</v>
      </c>
      <c r="D249" s="233" t="s">
        <v>324</v>
      </c>
      <c r="E249" s="234" t="s">
        <v>3768</v>
      </c>
      <c r="F249" s="235" t="s">
        <v>3631</v>
      </c>
      <c r="G249" s="236" t="s">
        <v>750</v>
      </c>
      <c r="H249" s="237">
        <v>1</v>
      </c>
      <c r="I249" s="238"/>
      <c r="J249" s="239">
        <f>ROUND(I249*H249,2)</f>
        <v>0</v>
      </c>
      <c r="K249" s="235" t="s">
        <v>532</v>
      </c>
      <c r="L249" s="46"/>
      <c r="M249" s="240" t="s">
        <v>19</v>
      </c>
      <c r="N249" s="241" t="s">
        <v>42</v>
      </c>
      <c r="O249" s="86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4" t="s">
        <v>418</v>
      </c>
      <c r="AT249" s="244" t="s">
        <v>324</v>
      </c>
      <c r="AU249" s="244" t="s">
        <v>93</v>
      </c>
      <c r="AY249" s="19" t="s">
        <v>322</v>
      </c>
      <c r="BE249" s="245">
        <f>IF(N249="základní",J249,0)</f>
        <v>0</v>
      </c>
      <c r="BF249" s="245">
        <f>IF(N249="snížená",J249,0)</f>
        <v>0</v>
      </c>
      <c r="BG249" s="245">
        <f>IF(N249="zákl. přenesená",J249,0)</f>
        <v>0</v>
      </c>
      <c r="BH249" s="245">
        <f>IF(N249="sníž. přenesená",J249,0)</f>
        <v>0</v>
      </c>
      <c r="BI249" s="245">
        <f>IF(N249="nulová",J249,0)</f>
        <v>0</v>
      </c>
      <c r="BJ249" s="19" t="s">
        <v>83</v>
      </c>
      <c r="BK249" s="245">
        <f>ROUND(I249*H249,2)</f>
        <v>0</v>
      </c>
      <c r="BL249" s="19" t="s">
        <v>418</v>
      </c>
      <c r="BM249" s="244" t="s">
        <v>3769</v>
      </c>
    </row>
    <row r="250" spans="1:47" s="2" customFormat="1" ht="12">
      <c r="A250" s="40"/>
      <c r="B250" s="41"/>
      <c r="C250" s="42"/>
      <c r="D250" s="246" t="s">
        <v>330</v>
      </c>
      <c r="E250" s="42"/>
      <c r="F250" s="247" t="s">
        <v>3770</v>
      </c>
      <c r="G250" s="42"/>
      <c r="H250" s="42"/>
      <c r="I250" s="150"/>
      <c r="J250" s="42"/>
      <c r="K250" s="42"/>
      <c r="L250" s="46"/>
      <c r="M250" s="248"/>
      <c r="N250" s="249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330</v>
      </c>
      <c r="AU250" s="19" t="s">
        <v>93</v>
      </c>
    </row>
    <row r="251" spans="1:47" s="2" customFormat="1" ht="12">
      <c r="A251" s="40"/>
      <c r="B251" s="41"/>
      <c r="C251" s="42"/>
      <c r="D251" s="246" t="s">
        <v>387</v>
      </c>
      <c r="E251" s="42"/>
      <c r="F251" s="282" t="s">
        <v>3634</v>
      </c>
      <c r="G251" s="42"/>
      <c r="H251" s="42"/>
      <c r="I251" s="150"/>
      <c r="J251" s="42"/>
      <c r="K251" s="42"/>
      <c r="L251" s="46"/>
      <c r="M251" s="248"/>
      <c r="N251" s="249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387</v>
      </c>
      <c r="AU251" s="19" t="s">
        <v>93</v>
      </c>
    </row>
    <row r="252" spans="1:65" s="2" customFormat="1" ht="21.75" customHeight="1">
      <c r="A252" s="40"/>
      <c r="B252" s="41"/>
      <c r="C252" s="233" t="s">
        <v>724</v>
      </c>
      <c r="D252" s="233" t="s">
        <v>324</v>
      </c>
      <c r="E252" s="234" t="s">
        <v>3771</v>
      </c>
      <c r="F252" s="235" t="s">
        <v>3772</v>
      </c>
      <c r="G252" s="236" t="s">
        <v>750</v>
      </c>
      <c r="H252" s="237">
        <v>2</v>
      </c>
      <c r="I252" s="238"/>
      <c r="J252" s="239">
        <f>ROUND(I252*H252,2)</f>
        <v>0</v>
      </c>
      <c r="K252" s="235" t="s">
        <v>532</v>
      </c>
      <c r="L252" s="46"/>
      <c r="M252" s="240" t="s">
        <v>19</v>
      </c>
      <c r="N252" s="241" t="s">
        <v>42</v>
      </c>
      <c r="O252" s="86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4" t="s">
        <v>418</v>
      </c>
      <c r="AT252" s="244" t="s">
        <v>324</v>
      </c>
      <c r="AU252" s="244" t="s">
        <v>93</v>
      </c>
      <c r="AY252" s="19" t="s">
        <v>322</v>
      </c>
      <c r="BE252" s="245">
        <f>IF(N252="základní",J252,0)</f>
        <v>0</v>
      </c>
      <c r="BF252" s="245">
        <f>IF(N252="snížená",J252,0)</f>
        <v>0</v>
      </c>
      <c r="BG252" s="245">
        <f>IF(N252="zákl. přenesená",J252,0)</f>
        <v>0</v>
      </c>
      <c r="BH252" s="245">
        <f>IF(N252="sníž. přenesená",J252,0)</f>
        <v>0</v>
      </c>
      <c r="BI252" s="245">
        <f>IF(N252="nulová",J252,0)</f>
        <v>0</v>
      </c>
      <c r="BJ252" s="19" t="s">
        <v>83</v>
      </c>
      <c r="BK252" s="245">
        <f>ROUND(I252*H252,2)</f>
        <v>0</v>
      </c>
      <c r="BL252" s="19" t="s">
        <v>418</v>
      </c>
      <c r="BM252" s="244" t="s">
        <v>3773</v>
      </c>
    </row>
    <row r="253" spans="1:47" s="2" customFormat="1" ht="12">
      <c r="A253" s="40"/>
      <c r="B253" s="41"/>
      <c r="C253" s="42"/>
      <c r="D253" s="246" t="s">
        <v>330</v>
      </c>
      <c r="E253" s="42"/>
      <c r="F253" s="247" t="s">
        <v>3774</v>
      </c>
      <c r="G253" s="42"/>
      <c r="H253" s="42"/>
      <c r="I253" s="150"/>
      <c r="J253" s="42"/>
      <c r="K253" s="42"/>
      <c r="L253" s="46"/>
      <c r="M253" s="248"/>
      <c r="N253" s="249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330</v>
      </c>
      <c r="AU253" s="19" t="s">
        <v>93</v>
      </c>
    </row>
    <row r="254" spans="1:47" s="2" customFormat="1" ht="12">
      <c r="A254" s="40"/>
      <c r="B254" s="41"/>
      <c r="C254" s="42"/>
      <c r="D254" s="246" t="s">
        <v>387</v>
      </c>
      <c r="E254" s="42"/>
      <c r="F254" s="282" t="s">
        <v>3639</v>
      </c>
      <c r="G254" s="42"/>
      <c r="H254" s="42"/>
      <c r="I254" s="150"/>
      <c r="J254" s="42"/>
      <c r="K254" s="42"/>
      <c r="L254" s="46"/>
      <c r="M254" s="248"/>
      <c r="N254" s="249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387</v>
      </c>
      <c r="AU254" s="19" t="s">
        <v>93</v>
      </c>
    </row>
    <row r="255" spans="1:65" s="2" customFormat="1" ht="21.75" customHeight="1">
      <c r="A255" s="40"/>
      <c r="B255" s="41"/>
      <c r="C255" s="233" t="s">
        <v>729</v>
      </c>
      <c r="D255" s="233" t="s">
        <v>324</v>
      </c>
      <c r="E255" s="234" t="s">
        <v>3775</v>
      </c>
      <c r="F255" s="235" t="s">
        <v>3776</v>
      </c>
      <c r="G255" s="236" t="s">
        <v>750</v>
      </c>
      <c r="H255" s="237">
        <v>4</v>
      </c>
      <c r="I255" s="238"/>
      <c r="J255" s="239">
        <f>ROUND(I255*H255,2)</f>
        <v>0</v>
      </c>
      <c r="K255" s="235" t="s">
        <v>532</v>
      </c>
      <c r="L255" s="46"/>
      <c r="M255" s="240" t="s">
        <v>19</v>
      </c>
      <c r="N255" s="241" t="s">
        <v>42</v>
      </c>
      <c r="O255" s="86"/>
      <c r="P255" s="242">
        <f>O255*H255</f>
        <v>0</v>
      </c>
      <c r="Q255" s="242">
        <v>0</v>
      </c>
      <c r="R255" s="242">
        <f>Q255*H255</f>
        <v>0</v>
      </c>
      <c r="S255" s="242">
        <v>0</v>
      </c>
      <c r="T255" s="243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4" t="s">
        <v>418</v>
      </c>
      <c r="AT255" s="244" t="s">
        <v>324</v>
      </c>
      <c r="AU255" s="244" t="s">
        <v>93</v>
      </c>
      <c r="AY255" s="19" t="s">
        <v>322</v>
      </c>
      <c r="BE255" s="245">
        <f>IF(N255="základní",J255,0)</f>
        <v>0</v>
      </c>
      <c r="BF255" s="245">
        <f>IF(N255="snížená",J255,0)</f>
        <v>0</v>
      </c>
      <c r="BG255" s="245">
        <f>IF(N255="zákl. přenesená",J255,0)</f>
        <v>0</v>
      </c>
      <c r="BH255" s="245">
        <f>IF(N255="sníž. přenesená",J255,0)</f>
        <v>0</v>
      </c>
      <c r="BI255" s="245">
        <f>IF(N255="nulová",J255,0)</f>
        <v>0</v>
      </c>
      <c r="BJ255" s="19" t="s">
        <v>83</v>
      </c>
      <c r="BK255" s="245">
        <f>ROUND(I255*H255,2)</f>
        <v>0</v>
      </c>
      <c r="BL255" s="19" t="s">
        <v>418</v>
      </c>
      <c r="BM255" s="244" t="s">
        <v>3777</v>
      </c>
    </row>
    <row r="256" spans="1:47" s="2" customFormat="1" ht="12">
      <c r="A256" s="40"/>
      <c r="B256" s="41"/>
      <c r="C256" s="42"/>
      <c r="D256" s="246" t="s">
        <v>330</v>
      </c>
      <c r="E256" s="42"/>
      <c r="F256" s="247" t="s">
        <v>3778</v>
      </c>
      <c r="G256" s="42"/>
      <c r="H256" s="42"/>
      <c r="I256" s="150"/>
      <c r="J256" s="42"/>
      <c r="K256" s="42"/>
      <c r="L256" s="46"/>
      <c r="M256" s="248"/>
      <c r="N256" s="249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330</v>
      </c>
      <c r="AU256" s="19" t="s">
        <v>93</v>
      </c>
    </row>
    <row r="257" spans="1:47" s="2" customFormat="1" ht="12">
      <c r="A257" s="40"/>
      <c r="B257" s="41"/>
      <c r="C257" s="42"/>
      <c r="D257" s="246" t="s">
        <v>387</v>
      </c>
      <c r="E257" s="42"/>
      <c r="F257" s="282" t="s">
        <v>3639</v>
      </c>
      <c r="G257" s="42"/>
      <c r="H257" s="42"/>
      <c r="I257" s="150"/>
      <c r="J257" s="42"/>
      <c r="K257" s="42"/>
      <c r="L257" s="46"/>
      <c r="M257" s="248"/>
      <c r="N257" s="249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387</v>
      </c>
      <c r="AU257" s="19" t="s">
        <v>93</v>
      </c>
    </row>
    <row r="258" spans="1:65" s="2" customFormat="1" ht="21.75" customHeight="1">
      <c r="A258" s="40"/>
      <c r="B258" s="41"/>
      <c r="C258" s="233" t="s">
        <v>734</v>
      </c>
      <c r="D258" s="233" t="s">
        <v>324</v>
      </c>
      <c r="E258" s="234" t="s">
        <v>3779</v>
      </c>
      <c r="F258" s="235" t="s">
        <v>3780</v>
      </c>
      <c r="G258" s="236" t="s">
        <v>750</v>
      </c>
      <c r="H258" s="237">
        <v>1</v>
      </c>
      <c r="I258" s="238"/>
      <c r="J258" s="239">
        <f>ROUND(I258*H258,2)</f>
        <v>0</v>
      </c>
      <c r="K258" s="235" t="s">
        <v>532</v>
      </c>
      <c r="L258" s="46"/>
      <c r="M258" s="240" t="s">
        <v>19</v>
      </c>
      <c r="N258" s="241" t="s">
        <v>42</v>
      </c>
      <c r="O258" s="86"/>
      <c r="P258" s="242">
        <f>O258*H258</f>
        <v>0</v>
      </c>
      <c r="Q258" s="242">
        <v>0</v>
      </c>
      <c r="R258" s="242">
        <f>Q258*H258</f>
        <v>0</v>
      </c>
      <c r="S258" s="242">
        <v>0</v>
      </c>
      <c r="T258" s="243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44" t="s">
        <v>418</v>
      </c>
      <c r="AT258" s="244" t="s">
        <v>324</v>
      </c>
      <c r="AU258" s="244" t="s">
        <v>93</v>
      </c>
      <c r="AY258" s="19" t="s">
        <v>322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19" t="s">
        <v>83</v>
      </c>
      <c r="BK258" s="245">
        <f>ROUND(I258*H258,2)</f>
        <v>0</v>
      </c>
      <c r="BL258" s="19" t="s">
        <v>418</v>
      </c>
      <c r="BM258" s="244" t="s">
        <v>3781</v>
      </c>
    </row>
    <row r="259" spans="1:47" s="2" customFormat="1" ht="12">
      <c r="A259" s="40"/>
      <c r="B259" s="41"/>
      <c r="C259" s="42"/>
      <c r="D259" s="246" t="s">
        <v>330</v>
      </c>
      <c r="E259" s="42"/>
      <c r="F259" s="247" t="s">
        <v>3782</v>
      </c>
      <c r="G259" s="42"/>
      <c r="H259" s="42"/>
      <c r="I259" s="150"/>
      <c r="J259" s="42"/>
      <c r="K259" s="42"/>
      <c r="L259" s="46"/>
      <c r="M259" s="248"/>
      <c r="N259" s="249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330</v>
      </c>
      <c r="AU259" s="19" t="s">
        <v>93</v>
      </c>
    </row>
    <row r="260" spans="1:47" s="2" customFormat="1" ht="12">
      <c r="A260" s="40"/>
      <c r="B260" s="41"/>
      <c r="C260" s="42"/>
      <c r="D260" s="246" t="s">
        <v>387</v>
      </c>
      <c r="E260" s="42"/>
      <c r="F260" s="282" t="s">
        <v>3639</v>
      </c>
      <c r="G260" s="42"/>
      <c r="H260" s="42"/>
      <c r="I260" s="150"/>
      <c r="J260" s="42"/>
      <c r="K260" s="42"/>
      <c r="L260" s="46"/>
      <c r="M260" s="248"/>
      <c r="N260" s="249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387</v>
      </c>
      <c r="AU260" s="19" t="s">
        <v>93</v>
      </c>
    </row>
    <row r="261" spans="1:65" s="2" customFormat="1" ht="55.5" customHeight="1">
      <c r="A261" s="40"/>
      <c r="B261" s="41"/>
      <c r="C261" s="233" t="s">
        <v>739</v>
      </c>
      <c r="D261" s="233" t="s">
        <v>324</v>
      </c>
      <c r="E261" s="234" t="s">
        <v>3783</v>
      </c>
      <c r="F261" s="235" t="s">
        <v>3661</v>
      </c>
      <c r="G261" s="236" t="s">
        <v>3355</v>
      </c>
      <c r="H261" s="237">
        <v>19</v>
      </c>
      <c r="I261" s="238"/>
      <c r="J261" s="239">
        <f>ROUND(I261*H261,2)</f>
        <v>0</v>
      </c>
      <c r="K261" s="235" t="s">
        <v>532</v>
      </c>
      <c r="L261" s="46"/>
      <c r="M261" s="240" t="s">
        <v>19</v>
      </c>
      <c r="N261" s="241" t="s">
        <v>42</v>
      </c>
      <c r="O261" s="86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4" t="s">
        <v>418</v>
      </c>
      <c r="AT261" s="244" t="s">
        <v>324</v>
      </c>
      <c r="AU261" s="244" t="s">
        <v>93</v>
      </c>
      <c r="AY261" s="19" t="s">
        <v>322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19" t="s">
        <v>83</v>
      </c>
      <c r="BK261" s="245">
        <f>ROUND(I261*H261,2)</f>
        <v>0</v>
      </c>
      <c r="BL261" s="19" t="s">
        <v>418</v>
      </c>
      <c r="BM261" s="244" t="s">
        <v>3784</v>
      </c>
    </row>
    <row r="262" spans="1:47" s="2" customFormat="1" ht="12">
      <c r="A262" s="40"/>
      <c r="B262" s="41"/>
      <c r="C262" s="42"/>
      <c r="D262" s="246" t="s">
        <v>330</v>
      </c>
      <c r="E262" s="42"/>
      <c r="F262" s="247" t="s">
        <v>3663</v>
      </c>
      <c r="G262" s="42"/>
      <c r="H262" s="42"/>
      <c r="I262" s="150"/>
      <c r="J262" s="42"/>
      <c r="K262" s="42"/>
      <c r="L262" s="46"/>
      <c r="M262" s="248"/>
      <c r="N262" s="249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330</v>
      </c>
      <c r="AU262" s="19" t="s">
        <v>93</v>
      </c>
    </row>
    <row r="263" spans="1:47" s="2" customFormat="1" ht="12">
      <c r="A263" s="40"/>
      <c r="B263" s="41"/>
      <c r="C263" s="42"/>
      <c r="D263" s="246" t="s">
        <v>387</v>
      </c>
      <c r="E263" s="42"/>
      <c r="F263" s="282" t="s">
        <v>3639</v>
      </c>
      <c r="G263" s="42"/>
      <c r="H263" s="42"/>
      <c r="I263" s="150"/>
      <c r="J263" s="42"/>
      <c r="K263" s="42"/>
      <c r="L263" s="46"/>
      <c r="M263" s="248"/>
      <c r="N263" s="249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387</v>
      </c>
      <c r="AU263" s="19" t="s">
        <v>93</v>
      </c>
    </row>
    <row r="264" spans="1:65" s="2" customFormat="1" ht="55.5" customHeight="1">
      <c r="A264" s="40"/>
      <c r="B264" s="41"/>
      <c r="C264" s="233" t="s">
        <v>743</v>
      </c>
      <c r="D264" s="233" t="s">
        <v>324</v>
      </c>
      <c r="E264" s="234" t="s">
        <v>3785</v>
      </c>
      <c r="F264" s="235" t="s">
        <v>3661</v>
      </c>
      <c r="G264" s="236" t="s">
        <v>3355</v>
      </c>
      <c r="H264" s="237">
        <v>27</v>
      </c>
      <c r="I264" s="238"/>
      <c r="J264" s="239">
        <f>ROUND(I264*H264,2)</f>
        <v>0</v>
      </c>
      <c r="K264" s="235" t="s">
        <v>532</v>
      </c>
      <c r="L264" s="46"/>
      <c r="M264" s="240" t="s">
        <v>19</v>
      </c>
      <c r="N264" s="241" t="s">
        <v>42</v>
      </c>
      <c r="O264" s="86"/>
      <c r="P264" s="242">
        <f>O264*H264</f>
        <v>0</v>
      </c>
      <c r="Q264" s="242">
        <v>0</v>
      </c>
      <c r="R264" s="242">
        <f>Q264*H264</f>
        <v>0</v>
      </c>
      <c r="S264" s="242">
        <v>0</v>
      </c>
      <c r="T264" s="243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4" t="s">
        <v>418</v>
      </c>
      <c r="AT264" s="244" t="s">
        <v>324</v>
      </c>
      <c r="AU264" s="244" t="s">
        <v>93</v>
      </c>
      <c r="AY264" s="19" t="s">
        <v>322</v>
      </c>
      <c r="BE264" s="245">
        <f>IF(N264="základní",J264,0)</f>
        <v>0</v>
      </c>
      <c r="BF264" s="245">
        <f>IF(N264="snížená",J264,0)</f>
        <v>0</v>
      </c>
      <c r="BG264" s="245">
        <f>IF(N264="zákl. přenesená",J264,0)</f>
        <v>0</v>
      </c>
      <c r="BH264" s="245">
        <f>IF(N264="sníž. přenesená",J264,0)</f>
        <v>0</v>
      </c>
      <c r="BI264" s="245">
        <f>IF(N264="nulová",J264,0)</f>
        <v>0</v>
      </c>
      <c r="BJ264" s="19" t="s">
        <v>83</v>
      </c>
      <c r="BK264" s="245">
        <f>ROUND(I264*H264,2)</f>
        <v>0</v>
      </c>
      <c r="BL264" s="19" t="s">
        <v>418</v>
      </c>
      <c r="BM264" s="244" t="s">
        <v>3786</v>
      </c>
    </row>
    <row r="265" spans="1:47" s="2" customFormat="1" ht="12">
      <c r="A265" s="40"/>
      <c r="B265" s="41"/>
      <c r="C265" s="42"/>
      <c r="D265" s="246" t="s">
        <v>330</v>
      </c>
      <c r="E265" s="42"/>
      <c r="F265" s="247" t="s">
        <v>3666</v>
      </c>
      <c r="G265" s="42"/>
      <c r="H265" s="42"/>
      <c r="I265" s="150"/>
      <c r="J265" s="42"/>
      <c r="K265" s="42"/>
      <c r="L265" s="46"/>
      <c r="M265" s="248"/>
      <c r="N265" s="249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330</v>
      </c>
      <c r="AU265" s="19" t="s">
        <v>93</v>
      </c>
    </row>
    <row r="266" spans="1:47" s="2" customFormat="1" ht="12">
      <c r="A266" s="40"/>
      <c r="B266" s="41"/>
      <c r="C266" s="42"/>
      <c r="D266" s="246" t="s">
        <v>387</v>
      </c>
      <c r="E266" s="42"/>
      <c r="F266" s="282" t="s">
        <v>3639</v>
      </c>
      <c r="G266" s="42"/>
      <c r="H266" s="42"/>
      <c r="I266" s="150"/>
      <c r="J266" s="42"/>
      <c r="K266" s="42"/>
      <c r="L266" s="46"/>
      <c r="M266" s="248"/>
      <c r="N266" s="249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387</v>
      </c>
      <c r="AU266" s="19" t="s">
        <v>93</v>
      </c>
    </row>
    <row r="267" spans="1:65" s="2" customFormat="1" ht="21.75" customHeight="1">
      <c r="A267" s="40"/>
      <c r="B267" s="41"/>
      <c r="C267" s="233" t="s">
        <v>747</v>
      </c>
      <c r="D267" s="233" t="s">
        <v>324</v>
      </c>
      <c r="E267" s="234" t="s">
        <v>3787</v>
      </c>
      <c r="F267" s="235" t="s">
        <v>3674</v>
      </c>
      <c r="G267" s="236" t="s">
        <v>750</v>
      </c>
      <c r="H267" s="237">
        <v>6</v>
      </c>
      <c r="I267" s="238"/>
      <c r="J267" s="239">
        <f>ROUND(I267*H267,2)</f>
        <v>0</v>
      </c>
      <c r="K267" s="235" t="s">
        <v>532</v>
      </c>
      <c r="L267" s="46"/>
      <c r="M267" s="240" t="s">
        <v>19</v>
      </c>
      <c r="N267" s="241" t="s">
        <v>42</v>
      </c>
      <c r="O267" s="86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4" t="s">
        <v>418</v>
      </c>
      <c r="AT267" s="244" t="s">
        <v>324</v>
      </c>
      <c r="AU267" s="244" t="s">
        <v>93</v>
      </c>
      <c r="AY267" s="19" t="s">
        <v>322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9" t="s">
        <v>83</v>
      </c>
      <c r="BK267" s="245">
        <f>ROUND(I267*H267,2)</f>
        <v>0</v>
      </c>
      <c r="BL267" s="19" t="s">
        <v>418</v>
      </c>
      <c r="BM267" s="244" t="s">
        <v>3788</v>
      </c>
    </row>
    <row r="268" spans="1:47" s="2" customFormat="1" ht="12">
      <c r="A268" s="40"/>
      <c r="B268" s="41"/>
      <c r="C268" s="42"/>
      <c r="D268" s="246" t="s">
        <v>330</v>
      </c>
      <c r="E268" s="42"/>
      <c r="F268" s="247" t="s">
        <v>3674</v>
      </c>
      <c r="G268" s="42"/>
      <c r="H268" s="42"/>
      <c r="I268" s="150"/>
      <c r="J268" s="42"/>
      <c r="K268" s="42"/>
      <c r="L268" s="46"/>
      <c r="M268" s="248"/>
      <c r="N268" s="249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330</v>
      </c>
      <c r="AU268" s="19" t="s">
        <v>93</v>
      </c>
    </row>
    <row r="269" spans="1:47" s="2" customFormat="1" ht="12">
      <c r="A269" s="40"/>
      <c r="B269" s="41"/>
      <c r="C269" s="42"/>
      <c r="D269" s="246" t="s">
        <v>387</v>
      </c>
      <c r="E269" s="42"/>
      <c r="F269" s="282" t="s">
        <v>3655</v>
      </c>
      <c r="G269" s="42"/>
      <c r="H269" s="42"/>
      <c r="I269" s="150"/>
      <c r="J269" s="42"/>
      <c r="K269" s="42"/>
      <c r="L269" s="46"/>
      <c r="M269" s="248"/>
      <c r="N269" s="249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387</v>
      </c>
      <c r="AU269" s="19" t="s">
        <v>93</v>
      </c>
    </row>
    <row r="270" spans="1:65" s="2" customFormat="1" ht="21.75" customHeight="1">
      <c r="A270" s="40"/>
      <c r="B270" s="41"/>
      <c r="C270" s="233" t="s">
        <v>752</v>
      </c>
      <c r="D270" s="233" t="s">
        <v>324</v>
      </c>
      <c r="E270" s="234" t="s">
        <v>3789</v>
      </c>
      <c r="F270" s="235" t="s">
        <v>3677</v>
      </c>
      <c r="G270" s="236" t="s">
        <v>750</v>
      </c>
      <c r="H270" s="237">
        <v>1</v>
      </c>
      <c r="I270" s="238"/>
      <c r="J270" s="239">
        <f>ROUND(I270*H270,2)</f>
        <v>0</v>
      </c>
      <c r="K270" s="235" t="s">
        <v>532</v>
      </c>
      <c r="L270" s="46"/>
      <c r="M270" s="240" t="s">
        <v>19</v>
      </c>
      <c r="N270" s="241" t="s">
        <v>42</v>
      </c>
      <c r="O270" s="86"/>
      <c r="P270" s="242">
        <f>O270*H270</f>
        <v>0</v>
      </c>
      <c r="Q270" s="242">
        <v>0</v>
      </c>
      <c r="R270" s="242">
        <f>Q270*H270</f>
        <v>0</v>
      </c>
      <c r="S270" s="242">
        <v>0</v>
      </c>
      <c r="T270" s="243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4" t="s">
        <v>418</v>
      </c>
      <c r="AT270" s="244" t="s">
        <v>324</v>
      </c>
      <c r="AU270" s="244" t="s">
        <v>93</v>
      </c>
      <c r="AY270" s="19" t="s">
        <v>322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19" t="s">
        <v>83</v>
      </c>
      <c r="BK270" s="245">
        <f>ROUND(I270*H270,2)</f>
        <v>0</v>
      </c>
      <c r="BL270" s="19" t="s">
        <v>418</v>
      </c>
      <c r="BM270" s="244" t="s">
        <v>3790</v>
      </c>
    </row>
    <row r="271" spans="1:47" s="2" customFormat="1" ht="12">
      <c r="A271" s="40"/>
      <c r="B271" s="41"/>
      <c r="C271" s="42"/>
      <c r="D271" s="246" t="s">
        <v>330</v>
      </c>
      <c r="E271" s="42"/>
      <c r="F271" s="247" t="s">
        <v>3677</v>
      </c>
      <c r="G271" s="42"/>
      <c r="H271" s="42"/>
      <c r="I271" s="150"/>
      <c r="J271" s="42"/>
      <c r="K271" s="42"/>
      <c r="L271" s="46"/>
      <c r="M271" s="248"/>
      <c r="N271" s="249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330</v>
      </c>
      <c r="AU271" s="19" t="s">
        <v>93</v>
      </c>
    </row>
    <row r="272" spans="1:47" s="2" customFormat="1" ht="12">
      <c r="A272" s="40"/>
      <c r="B272" s="41"/>
      <c r="C272" s="42"/>
      <c r="D272" s="246" t="s">
        <v>387</v>
      </c>
      <c r="E272" s="42"/>
      <c r="F272" s="282" t="s">
        <v>3655</v>
      </c>
      <c r="G272" s="42"/>
      <c r="H272" s="42"/>
      <c r="I272" s="150"/>
      <c r="J272" s="42"/>
      <c r="K272" s="42"/>
      <c r="L272" s="46"/>
      <c r="M272" s="248"/>
      <c r="N272" s="249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387</v>
      </c>
      <c r="AU272" s="19" t="s">
        <v>93</v>
      </c>
    </row>
    <row r="273" spans="1:63" s="12" customFormat="1" ht="20.85" customHeight="1">
      <c r="A273" s="12"/>
      <c r="B273" s="217"/>
      <c r="C273" s="218"/>
      <c r="D273" s="219" t="s">
        <v>69</v>
      </c>
      <c r="E273" s="231" t="s">
        <v>3791</v>
      </c>
      <c r="F273" s="231" t="s">
        <v>3792</v>
      </c>
      <c r="G273" s="218"/>
      <c r="H273" s="218"/>
      <c r="I273" s="221"/>
      <c r="J273" s="232">
        <f>BK273</f>
        <v>0</v>
      </c>
      <c r="K273" s="218"/>
      <c r="L273" s="223"/>
      <c r="M273" s="224"/>
      <c r="N273" s="225"/>
      <c r="O273" s="225"/>
      <c r="P273" s="226">
        <f>SUM(P274:P297)</f>
        <v>0</v>
      </c>
      <c r="Q273" s="225"/>
      <c r="R273" s="226">
        <f>SUM(R274:R297)</f>
        <v>0</v>
      </c>
      <c r="S273" s="225"/>
      <c r="T273" s="227">
        <f>SUM(T274:T297)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8" t="s">
        <v>83</v>
      </c>
      <c r="AT273" s="229" t="s">
        <v>69</v>
      </c>
      <c r="AU273" s="229" t="s">
        <v>83</v>
      </c>
      <c r="AY273" s="228" t="s">
        <v>322</v>
      </c>
      <c r="BK273" s="230">
        <f>SUM(BK274:BK297)</f>
        <v>0</v>
      </c>
    </row>
    <row r="274" spans="1:65" s="2" customFormat="1" ht="66.75" customHeight="1">
      <c r="A274" s="40"/>
      <c r="B274" s="41"/>
      <c r="C274" s="233" t="s">
        <v>756</v>
      </c>
      <c r="D274" s="233" t="s">
        <v>324</v>
      </c>
      <c r="E274" s="234" t="s">
        <v>3793</v>
      </c>
      <c r="F274" s="235" t="s">
        <v>3631</v>
      </c>
      <c r="G274" s="236" t="s">
        <v>750</v>
      </c>
      <c r="H274" s="237">
        <v>1</v>
      </c>
      <c r="I274" s="238"/>
      <c r="J274" s="239">
        <f>ROUND(I274*H274,2)</f>
        <v>0</v>
      </c>
      <c r="K274" s="235" t="s">
        <v>532</v>
      </c>
      <c r="L274" s="46"/>
      <c r="M274" s="240" t="s">
        <v>19</v>
      </c>
      <c r="N274" s="241" t="s">
        <v>42</v>
      </c>
      <c r="O274" s="86"/>
      <c r="P274" s="242">
        <f>O274*H274</f>
        <v>0</v>
      </c>
      <c r="Q274" s="242">
        <v>0</v>
      </c>
      <c r="R274" s="242">
        <f>Q274*H274</f>
        <v>0</v>
      </c>
      <c r="S274" s="242">
        <v>0</v>
      </c>
      <c r="T274" s="243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44" t="s">
        <v>418</v>
      </c>
      <c r="AT274" s="244" t="s">
        <v>324</v>
      </c>
      <c r="AU274" s="244" t="s">
        <v>93</v>
      </c>
      <c r="AY274" s="19" t="s">
        <v>322</v>
      </c>
      <c r="BE274" s="245">
        <f>IF(N274="základní",J274,0)</f>
        <v>0</v>
      </c>
      <c r="BF274" s="245">
        <f>IF(N274="snížená",J274,0)</f>
        <v>0</v>
      </c>
      <c r="BG274" s="245">
        <f>IF(N274="zákl. přenesená",J274,0)</f>
        <v>0</v>
      </c>
      <c r="BH274" s="245">
        <f>IF(N274="sníž. přenesená",J274,0)</f>
        <v>0</v>
      </c>
      <c r="BI274" s="245">
        <f>IF(N274="nulová",J274,0)</f>
        <v>0</v>
      </c>
      <c r="BJ274" s="19" t="s">
        <v>83</v>
      </c>
      <c r="BK274" s="245">
        <f>ROUND(I274*H274,2)</f>
        <v>0</v>
      </c>
      <c r="BL274" s="19" t="s">
        <v>418</v>
      </c>
      <c r="BM274" s="244" t="s">
        <v>3794</v>
      </c>
    </row>
    <row r="275" spans="1:47" s="2" customFormat="1" ht="12">
      <c r="A275" s="40"/>
      <c r="B275" s="41"/>
      <c r="C275" s="42"/>
      <c r="D275" s="246" t="s">
        <v>330</v>
      </c>
      <c r="E275" s="42"/>
      <c r="F275" s="247" t="s">
        <v>3795</v>
      </c>
      <c r="G275" s="42"/>
      <c r="H275" s="42"/>
      <c r="I275" s="150"/>
      <c r="J275" s="42"/>
      <c r="K275" s="42"/>
      <c r="L275" s="46"/>
      <c r="M275" s="248"/>
      <c r="N275" s="249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330</v>
      </c>
      <c r="AU275" s="19" t="s">
        <v>93</v>
      </c>
    </row>
    <row r="276" spans="1:47" s="2" customFormat="1" ht="12">
      <c r="A276" s="40"/>
      <c r="B276" s="41"/>
      <c r="C276" s="42"/>
      <c r="D276" s="246" t="s">
        <v>387</v>
      </c>
      <c r="E276" s="42"/>
      <c r="F276" s="282" t="s">
        <v>3634</v>
      </c>
      <c r="G276" s="42"/>
      <c r="H276" s="42"/>
      <c r="I276" s="150"/>
      <c r="J276" s="42"/>
      <c r="K276" s="42"/>
      <c r="L276" s="46"/>
      <c r="M276" s="248"/>
      <c r="N276" s="249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387</v>
      </c>
      <c r="AU276" s="19" t="s">
        <v>93</v>
      </c>
    </row>
    <row r="277" spans="1:65" s="2" customFormat="1" ht="21.75" customHeight="1">
      <c r="A277" s="40"/>
      <c r="B277" s="41"/>
      <c r="C277" s="233" t="s">
        <v>760</v>
      </c>
      <c r="D277" s="233" t="s">
        <v>324</v>
      </c>
      <c r="E277" s="234" t="s">
        <v>3796</v>
      </c>
      <c r="F277" s="235" t="s">
        <v>3797</v>
      </c>
      <c r="G277" s="236" t="s">
        <v>750</v>
      </c>
      <c r="H277" s="237">
        <v>1</v>
      </c>
      <c r="I277" s="238"/>
      <c r="J277" s="239">
        <f>ROUND(I277*H277,2)</f>
        <v>0</v>
      </c>
      <c r="K277" s="235" t="s">
        <v>532</v>
      </c>
      <c r="L277" s="46"/>
      <c r="M277" s="240" t="s">
        <v>19</v>
      </c>
      <c r="N277" s="241" t="s">
        <v>42</v>
      </c>
      <c r="O277" s="86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4" t="s">
        <v>418</v>
      </c>
      <c r="AT277" s="244" t="s">
        <v>324</v>
      </c>
      <c r="AU277" s="244" t="s">
        <v>93</v>
      </c>
      <c r="AY277" s="19" t="s">
        <v>322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19" t="s">
        <v>83</v>
      </c>
      <c r="BK277" s="245">
        <f>ROUND(I277*H277,2)</f>
        <v>0</v>
      </c>
      <c r="BL277" s="19" t="s">
        <v>418</v>
      </c>
      <c r="BM277" s="244" t="s">
        <v>3798</v>
      </c>
    </row>
    <row r="278" spans="1:47" s="2" customFormat="1" ht="12">
      <c r="A278" s="40"/>
      <c r="B278" s="41"/>
      <c r="C278" s="42"/>
      <c r="D278" s="246" t="s">
        <v>330</v>
      </c>
      <c r="E278" s="42"/>
      <c r="F278" s="247" t="s">
        <v>3799</v>
      </c>
      <c r="G278" s="42"/>
      <c r="H278" s="42"/>
      <c r="I278" s="150"/>
      <c r="J278" s="42"/>
      <c r="K278" s="42"/>
      <c r="L278" s="46"/>
      <c r="M278" s="248"/>
      <c r="N278" s="24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330</v>
      </c>
      <c r="AU278" s="19" t="s">
        <v>93</v>
      </c>
    </row>
    <row r="279" spans="1:47" s="2" customFormat="1" ht="12">
      <c r="A279" s="40"/>
      <c r="B279" s="41"/>
      <c r="C279" s="42"/>
      <c r="D279" s="246" t="s">
        <v>387</v>
      </c>
      <c r="E279" s="42"/>
      <c r="F279" s="282" t="s">
        <v>3639</v>
      </c>
      <c r="G279" s="42"/>
      <c r="H279" s="42"/>
      <c r="I279" s="150"/>
      <c r="J279" s="42"/>
      <c r="K279" s="42"/>
      <c r="L279" s="46"/>
      <c r="M279" s="248"/>
      <c r="N279" s="249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387</v>
      </c>
      <c r="AU279" s="19" t="s">
        <v>93</v>
      </c>
    </row>
    <row r="280" spans="1:65" s="2" customFormat="1" ht="21.75" customHeight="1">
      <c r="A280" s="40"/>
      <c r="B280" s="41"/>
      <c r="C280" s="233" t="s">
        <v>764</v>
      </c>
      <c r="D280" s="233" t="s">
        <v>324</v>
      </c>
      <c r="E280" s="234" t="s">
        <v>3800</v>
      </c>
      <c r="F280" s="235" t="s">
        <v>3801</v>
      </c>
      <c r="G280" s="236" t="s">
        <v>750</v>
      </c>
      <c r="H280" s="237">
        <v>2</v>
      </c>
      <c r="I280" s="238"/>
      <c r="J280" s="239">
        <f>ROUND(I280*H280,2)</f>
        <v>0</v>
      </c>
      <c r="K280" s="235" t="s">
        <v>532</v>
      </c>
      <c r="L280" s="46"/>
      <c r="M280" s="240" t="s">
        <v>19</v>
      </c>
      <c r="N280" s="241" t="s">
        <v>42</v>
      </c>
      <c r="O280" s="86"/>
      <c r="P280" s="242">
        <f>O280*H280</f>
        <v>0</v>
      </c>
      <c r="Q280" s="242">
        <v>0</v>
      </c>
      <c r="R280" s="242">
        <f>Q280*H280</f>
        <v>0</v>
      </c>
      <c r="S280" s="242">
        <v>0</v>
      </c>
      <c r="T280" s="243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4" t="s">
        <v>418</v>
      </c>
      <c r="AT280" s="244" t="s">
        <v>324</v>
      </c>
      <c r="AU280" s="244" t="s">
        <v>93</v>
      </c>
      <c r="AY280" s="19" t="s">
        <v>322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19" t="s">
        <v>83</v>
      </c>
      <c r="BK280" s="245">
        <f>ROUND(I280*H280,2)</f>
        <v>0</v>
      </c>
      <c r="BL280" s="19" t="s">
        <v>418</v>
      </c>
      <c r="BM280" s="244" t="s">
        <v>3802</v>
      </c>
    </row>
    <row r="281" spans="1:47" s="2" customFormat="1" ht="12">
      <c r="A281" s="40"/>
      <c r="B281" s="41"/>
      <c r="C281" s="42"/>
      <c r="D281" s="246" t="s">
        <v>330</v>
      </c>
      <c r="E281" s="42"/>
      <c r="F281" s="247" t="s">
        <v>3803</v>
      </c>
      <c r="G281" s="42"/>
      <c r="H281" s="42"/>
      <c r="I281" s="150"/>
      <c r="J281" s="42"/>
      <c r="K281" s="42"/>
      <c r="L281" s="46"/>
      <c r="M281" s="248"/>
      <c r="N281" s="249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330</v>
      </c>
      <c r="AU281" s="19" t="s">
        <v>93</v>
      </c>
    </row>
    <row r="282" spans="1:47" s="2" customFormat="1" ht="12">
      <c r="A282" s="40"/>
      <c r="B282" s="41"/>
      <c r="C282" s="42"/>
      <c r="D282" s="246" t="s">
        <v>387</v>
      </c>
      <c r="E282" s="42"/>
      <c r="F282" s="282" t="s">
        <v>3639</v>
      </c>
      <c r="G282" s="42"/>
      <c r="H282" s="42"/>
      <c r="I282" s="150"/>
      <c r="J282" s="42"/>
      <c r="K282" s="42"/>
      <c r="L282" s="46"/>
      <c r="M282" s="248"/>
      <c r="N282" s="249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387</v>
      </c>
      <c r="AU282" s="19" t="s">
        <v>93</v>
      </c>
    </row>
    <row r="283" spans="1:65" s="2" customFormat="1" ht="21.75" customHeight="1">
      <c r="A283" s="40"/>
      <c r="B283" s="41"/>
      <c r="C283" s="233" t="s">
        <v>768</v>
      </c>
      <c r="D283" s="233" t="s">
        <v>324</v>
      </c>
      <c r="E283" s="234" t="s">
        <v>3804</v>
      </c>
      <c r="F283" s="235" t="s">
        <v>3805</v>
      </c>
      <c r="G283" s="236" t="s">
        <v>750</v>
      </c>
      <c r="H283" s="237">
        <v>1</v>
      </c>
      <c r="I283" s="238"/>
      <c r="J283" s="239">
        <f>ROUND(I283*H283,2)</f>
        <v>0</v>
      </c>
      <c r="K283" s="235" t="s">
        <v>532</v>
      </c>
      <c r="L283" s="46"/>
      <c r="M283" s="240" t="s">
        <v>19</v>
      </c>
      <c r="N283" s="241" t="s">
        <v>42</v>
      </c>
      <c r="O283" s="86"/>
      <c r="P283" s="242">
        <f>O283*H283</f>
        <v>0</v>
      </c>
      <c r="Q283" s="242">
        <v>0</v>
      </c>
      <c r="R283" s="242">
        <f>Q283*H283</f>
        <v>0</v>
      </c>
      <c r="S283" s="242">
        <v>0</v>
      </c>
      <c r="T283" s="243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44" t="s">
        <v>418</v>
      </c>
      <c r="AT283" s="244" t="s">
        <v>324</v>
      </c>
      <c r="AU283" s="244" t="s">
        <v>93</v>
      </c>
      <c r="AY283" s="19" t="s">
        <v>322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19" t="s">
        <v>83</v>
      </c>
      <c r="BK283" s="245">
        <f>ROUND(I283*H283,2)</f>
        <v>0</v>
      </c>
      <c r="BL283" s="19" t="s">
        <v>418</v>
      </c>
      <c r="BM283" s="244" t="s">
        <v>3806</v>
      </c>
    </row>
    <row r="284" spans="1:47" s="2" customFormat="1" ht="12">
      <c r="A284" s="40"/>
      <c r="B284" s="41"/>
      <c r="C284" s="42"/>
      <c r="D284" s="246" t="s">
        <v>330</v>
      </c>
      <c r="E284" s="42"/>
      <c r="F284" s="247" t="s">
        <v>3807</v>
      </c>
      <c r="G284" s="42"/>
      <c r="H284" s="42"/>
      <c r="I284" s="150"/>
      <c r="J284" s="42"/>
      <c r="K284" s="42"/>
      <c r="L284" s="46"/>
      <c r="M284" s="248"/>
      <c r="N284" s="249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330</v>
      </c>
      <c r="AU284" s="19" t="s">
        <v>93</v>
      </c>
    </row>
    <row r="285" spans="1:47" s="2" customFormat="1" ht="12">
      <c r="A285" s="40"/>
      <c r="B285" s="41"/>
      <c r="C285" s="42"/>
      <c r="D285" s="246" t="s">
        <v>387</v>
      </c>
      <c r="E285" s="42"/>
      <c r="F285" s="282" t="s">
        <v>3639</v>
      </c>
      <c r="G285" s="42"/>
      <c r="H285" s="42"/>
      <c r="I285" s="150"/>
      <c r="J285" s="42"/>
      <c r="K285" s="42"/>
      <c r="L285" s="46"/>
      <c r="M285" s="248"/>
      <c r="N285" s="249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387</v>
      </c>
      <c r="AU285" s="19" t="s">
        <v>93</v>
      </c>
    </row>
    <row r="286" spans="1:65" s="2" customFormat="1" ht="55.5" customHeight="1">
      <c r="A286" s="40"/>
      <c r="B286" s="41"/>
      <c r="C286" s="233" t="s">
        <v>772</v>
      </c>
      <c r="D286" s="233" t="s">
        <v>324</v>
      </c>
      <c r="E286" s="234" t="s">
        <v>3808</v>
      </c>
      <c r="F286" s="235" t="s">
        <v>3661</v>
      </c>
      <c r="G286" s="236" t="s">
        <v>3355</v>
      </c>
      <c r="H286" s="237">
        <v>6</v>
      </c>
      <c r="I286" s="238"/>
      <c r="J286" s="239">
        <f>ROUND(I286*H286,2)</f>
        <v>0</v>
      </c>
      <c r="K286" s="235" t="s">
        <v>532</v>
      </c>
      <c r="L286" s="46"/>
      <c r="M286" s="240" t="s">
        <v>19</v>
      </c>
      <c r="N286" s="241" t="s">
        <v>42</v>
      </c>
      <c r="O286" s="86"/>
      <c r="P286" s="242">
        <f>O286*H286</f>
        <v>0</v>
      </c>
      <c r="Q286" s="242">
        <v>0</v>
      </c>
      <c r="R286" s="242">
        <f>Q286*H286</f>
        <v>0</v>
      </c>
      <c r="S286" s="242">
        <v>0</v>
      </c>
      <c r="T286" s="243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44" t="s">
        <v>418</v>
      </c>
      <c r="AT286" s="244" t="s">
        <v>324</v>
      </c>
      <c r="AU286" s="244" t="s">
        <v>93</v>
      </c>
      <c r="AY286" s="19" t="s">
        <v>322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19" t="s">
        <v>83</v>
      </c>
      <c r="BK286" s="245">
        <f>ROUND(I286*H286,2)</f>
        <v>0</v>
      </c>
      <c r="BL286" s="19" t="s">
        <v>418</v>
      </c>
      <c r="BM286" s="244" t="s">
        <v>3809</v>
      </c>
    </row>
    <row r="287" spans="1:47" s="2" customFormat="1" ht="12">
      <c r="A287" s="40"/>
      <c r="B287" s="41"/>
      <c r="C287" s="42"/>
      <c r="D287" s="246" t="s">
        <v>330</v>
      </c>
      <c r="E287" s="42"/>
      <c r="F287" s="247" t="s">
        <v>3663</v>
      </c>
      <c r="G287" s="42"/>
      <c r="H287" s="42"/>
      <c r="I287" s="150"/>
      <c r="J287" s="42"/>
      <c r="K287" s="42"/>
      <c r="L287" s="46"/>
      <c r="M287" s="248"/>
      <c r="N287" s="249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330</v>
      </c>
      <c r="AU287" s="19" t="s">
        <v>93</v>
      </c>
    </row>
    <row r="288" spans="1:47" s="2" customFormat="1" ht="12">
      <c r="A288" s="40"/>
      <c r="B288" s="41"/>
      <c r="C288" s="42"/>
      <c r="D288" s="246" t="s">
        <v>387</v>
      </c>
      <c r="E288" s="42"/>
      <c r="F288" s="282" t="s">
        <v>3639</v>
      </c>
      <c r="G288" s="42"/>
      <c r="H288" s="42"/>
      <c r="I288" s="150"/>
      <c r="J288" s="42"/>
      <c r="K288" s="42"/>
      <c r="L288" s="46"/>
      <c r="M288" s="248"/>
      <c r="N288" s="249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387</v>
      </c>
      <c r="AU288" s="19" t="s">
        <v>93</v>
      </c>
    </row>
    <row r="289" spans="1:65" s="2" customFormat="1" ht="55.5" customHeight="1">
      <c r="A289" s="40"/>
      <c r="B289" s="41"/>
      <c r="C289" s="233" t="s">
        <v>776</v>
      </c>
      <c r="D289" s="233" t="s">
        <v>324</v>
      </c>
      <c r="E289" s="234" t="s">
        <v>3810</v>
      </c>
      <c r="F289" s="235" t="s">
        <v>3661</v>
      </c>
      <c r="G289" s="236" t="s">
        <v>3355</v>
      </c>
      <c r="H289" s="237">
        <v>17</v>
      </c>
      <c r="I289" s="238"/>
      <c r="J289" s="239">
        <f>ROUND(I289*H289,2)</f>
        <v>0</v>
      </c>
      <c r="K289" s="235" t="s">
        <v>532</v>
      </c>
      <c r="L289" s="46"/>
      <c r="M289" s="240" t="s">
        <v>19</v>
      </c>
      <c r="N289" s="241" t="s">
        <v>42</v>
      </c>
      <c r="O289" s="86"/>
      <c r="P289" s="242">
        <f>O289*H289</f>
        <v>0</v>
      </c>
      <c r="Q289" s="242">
        <v>0</v>
      </c>
      <c r="R289" s="242">
        <f>Q289*H289</f>
        <v>0</v>
      </c>
      <c r="S289" s="242">
        <v>0</v>
      </c>
      <c r="T289" s="243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4" t="s">
        <v>418</v>
      </c>
      <c r="AT289" s="244" t="s">
        <v>324</v>
      </c>
      <c r="AU289" s="244" t="s">
        <v>93</v>
      </c>
      <c r="AY289" s="19" t="s">
        <v>322</v>
      </c>
      <c r="BE289" s="245">
        <f>IF(N289="základní",J289,0)</f>
        <v>0</v>
      </c>
      <c r="BF289" s="245">
        <f>IF(N289="snížená",J289,0)</f>
        <v>0</v>
      </c>
      <c r="BG289" s="245">
        <f>IF(N289="zákl. přenesená",J289,0)</f>
        <v>0</v>
      </c>
      <c r="BH289" s="245">
        <f>IF(N289="sníž. přenesená",J289,0)</f>
        <v>0</v>
      </c>
      <c r="BI289" s="245">
        <f>IF(N289="nulová",J289,0)</f>
        <v>0</v>
      </c>
      <c r="BJ289" s="19" t="s">
        <v>83</v>
      </c>
      <c r="BK289" s="245">
        <f>ROUND(I289*H289,2)</f>
        <v>0</v>
      </c>
      <c r="BL289" s="19" t="s">
        <v>418</v>
      </c>
      <c r="BM289" s="244" t="s">
        <v>3811</v>
      </c>
    </row>
    <row r="290" spans="1:47" s="2" customFormat="1" ht="12">
      <c r="A290" s="40"/>
      <c r="B290" s="41"/>
      <c r="C290" s="42"/>
      <c r="D290" s="246" t="s">
        <v>330</v>
      </c>
      <c r="E290" s="42"/>
      <c r="F290" s="247" t="s">
        <v>3666</v>
      </c>
      <c r="G290" s="42"/>
      <c r="H290" s="42"/>
      <c r="I290" s="150"/>
      <c r="J290" s="42"/>
      <c r="K290" s="42"/>
      <c r="L290" s="46"/>
      <c r="M290" s="248"/>
      <c r="N290" s="249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330</v>
      </c>
      <c r="AU290" s="19" t="s">
        <v>93</v>
      </c>
    </row>
    <row r="291" spans="1:47" s="2" customFormat="1" ht="12">
      <c r="A291" s="40"/>
      <c r="B291" s="41"/>
      <c r="C291" s="42"/>
      <c r="D291" s="246" t="s">
        <v>387</v>
      </c>
      <c r="E291" s="42"/>
      <c r="F291" s="282" t="s">
        <v>3639</v>
      </c>
      <c r="G291" s="42"/>
      <c r="H291" s="42"/>
      <c r="I291" s="150"/>
      <c r="J291" s="42"/>
      <c r="K291" s="42"/>
      <c r="L291" s="46"/>
      <c r="M291" s="248"/>
      <c r="N291" s="249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387</v>
      </c>
      <c r="AU291" s="19" t="s">
        <v>93</v>
      </c>
    </row>
    <row r="292" spans="1:65" s="2" customFormat="1" ht="21.75" customHeight="1">
      <c r="A292" s="40"/>
      <c r="B292" s="41"/>
      <c r="C292" s="233" t="s">
        <v>186</v>
      </c>
      <c r="D292" s="233" t="s">
        <v>324</v>
      </c>
      <c r="E292" s="234" t="s">
        <v>3812</v>
      </c>
      <c r="F292" s="235" t="s">
        <v>3674</v>
      </c>
      <c r="G292" s="236" t="s">
        <v>750</v>
      </c>
      <c r="H292" s="237">
        <v>3</v>
      </c>
      <c r="I292" s="238"/>
      <c r="J292" s="239">
        <f>ROUND(I292*H292,2)</f>
        <v>0</v>
      </c>
      <c r="K292" s="235" t="s">
        <v>532</v>
      </c>
      <c r="L292" s="46"/>
      <c r="M292" s="240" t="s">
        <v>19</v>
      </c>
      <c r="N292" s="241" t="s">
        <v>42</v>
      </c>
      <c r="O292" s="86"/>
      <c r="P292" s="242">
        <f>O292*H292</f>
        <v>0</v>
      </c>
      <c r="Q292" s="242">
        <v>0</v>
      </c>
      <c r="R292" s="242">
        <f>Q292*H292</f>
        <v>0</v>
      </c>
      <c r="S292" s="242">
        <v>0</v>
      </c>
      <c r="T292" s="243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44" t="s">
        <v>418</v>
      </c>
      <c r="AT292" s="244" t="s">
        <v>324</v>
      </c>
      <c r="AU292" s="244" t="s">
        <v>93</v>
      </c>
      <c r="AY292" s="19" t="s">
        <v>322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19" t="s">
        <v>83</v>
      </c>
      <c r="BK292" s="245">
        <f>ROUND(I292*H292,2)</f>
        <v>0</v>
      </c>
      <c r="BL292" s="19" t="s">
        <v>418</v>
      </c>
      <c r="BM292" s="244" t="s">
        <v>3813</v>
      </c>
    </row>
    <row r="293" spans="1:47" s="2" customFormat="1" ht="12">
      <c r="A293" s="40"/>
      <c r="B293" s="41"/>
      <c r="C293" s="42"/>
      <c r="D293" s="246" t="s">
        <v>330</v>
      </c>
      <c r="E293" s="42"/>
      <c r="F293" s="247" t="s">
        <v>3674</v>
      </c>
      <c r="G293" s="42"/>
      <c r="H293" s="42"/>
      <c r="I293" s="150"/>
      <c r="J293" s="42"/>
      <c r="K293" s="42"/>
      <c r="L293" s="46"/>
      <c r="M293" s="248"/>
      <c r="N293" s="249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330</v>
      </c>
      <c r="AU293" s="19" t="s">
        <v>93</v>
      </c>
    </row>
    <row r="294" spans="1:47" s="2" customFormat="1" ht="12">
      <c r="A294" s="40"/>
      <c r="B294" s="41"/>
      <c r="C294" s="42"/>
      <c r="D294" s="246" t="s">
        <v>387</v>
      </c>
      <c r="E294" s="42"/>
      <c r="F294" s="282" t="s">
        <v>3655</v>
      </c>
      <c r="G294" s="42"/>
      <c r="H294" s="42"/>
      <c r="I294" s="150"/>
      <c r="J294" s="42"/>
      <c r="K294" s="42"/>
      <c r="L294" s="46"/>
      <c r="M294" s="248"/>
      <c r="N294" s="249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387</v>
      </c>
      <c r="AU294" s="19" t="s">
        <v>93</v>
      </c>
    </row>
    <row r="295" spans="1:65" s="2" customFormat="1" ht="21.75" customHeight="1">
      <c r="A295" s="40"/>
      <c r="B295" s="41"/>
      <c r="C295" s="233" t="s">
        <v>229</v>
      </c>
      <c r="D295" s="233" t="s">
        <v>324</v>
      </c>
      <c r="E295" s="234" t="s">
        <v>3814</v>
      </c>
      <c r="F295" s="235" t="s">
        <v>3677</v>
      </c>
      <c r="G295" s="236" t="s">
        <v>750</v>
      </c>
      <c r="H295" s="237">
        <v>1</v>
      </c>
      <c r="I295" s="238"/>
      <c r="J295" s="239">
        <f>ROUND(I295*H295,2)</f>
        <v>0</v>
      </c>
      <c r="K295" s="235" t="s">
        <v>532</v>
      </c>
      <c r="L295" s="46"/>
      <c r="M295" s="240" t="s">
        <v>19</v>
      </c>
      <c r="N295" s="241" t="s">
        <v>42</v>
      </c>
      <c r="O295" s="86"/>
      <c r="P295" s="242">
        <f>O295*H295</f>
        <v>0</v>
      </c>
      <c r="Q295" s="242">
        <v>0</v>
      </c>
      <c r="R295" s="242">
        <f>Q295*H295</f>
        <v>0</v>
      </c>
      <c r="S295" s="242">
        <v>0</v>
      </c>
      <c r="T295" s="243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4" t="s">
        <v>418</v>
      </c>
      <c r="AT295" s="244" t="s">
        <v>324</v>
      </c>
      <c r="AU295" s="244" t="s">
        <v>93</v>
      </c>
      <c r="AY295" s="19" t="s">
        <v>322</v>
      </c>
      <c r="BE295" s="245">
        <f>IF(N295="základní",J295,0)</f>
        <v>0</v>
      </c>
      <c r="BF295" s="245">
        <f>IF(N295="snížená",J295,0)</f>
        <v>0</v>
      </c>
      <c r="BG295" s="245">
        <f>IF(N295="zákl. přenesená",J295,0)</f>
        <v>0</v>
      </c>
      <c r="BH295" s="245">
        <f>IF(N295="sníž. přenesená",J295,0)</f>
        <v>0</v>
      </c>
      <c r="BI295" s="245">
        <f>IF(N295="nulová",J295,0)</f>
        <v>0</v>
      </c>
      <c r="BJ295" s="19" t="s">
        <v>83</v>
      </c>
      <c r="BK295" s="245">
        <f>ROUND(I295*H295,2)</f>
        <v>0</v>
      </c>
      <c r="BL295" s="19" t="s">
        <v>418</v>
      </c>
      <c r="BM295" s="244" t="s">
        <v>3815</v>
      </c>
    </row>
    <row r="296" spans="1:47" s="2" customFormat="1" ht="12">
      <c r="A296" s="40"/>
      <c r="B296" s="41"/>
      <c r="C296" s="42"/>
      <c r="D296" s="246" t="s">
        <v>330</v>
      </c>
      <c r="E296" s="42"/>
      <c r="F296" s="247" t="s">
        <v>3677</v>
      </c>
      <c r="G296" s="42"/>
      <c r="H296" s="42"/>
      <c r="I296" s="150"/>
      <c r="J296" s="42"/>
      <c r="K296" s="42"/>
      <c r="L296" s="46"/>
      <c r="M296" s="248"/>
      <c r="N296" s="249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330</v>
      </c>
      <c r="AU296" s="19" t="s">
        <v>93</v>
      </c>
    </row>
    <row r="297" spans="1:47" s="2" customFormat="1" ht="12">
      <c r="A297" s="40"/>
      <c r="B297" s="41"/>
      <c r="C297" s="42"/>
      <c r="D297" s="246" t="s">
        <v>387</v>
      </c>
      <c r="E297" s="42"/>
      <c r="F297" s="282" t="s">
        <v>3655</v>
      </c>
      <c r="G297" s="42"/>
      <c r="H297" s="42"/>
      <c r="I297" s="150"/>
      <c r="J297" s="42"/>
      <c r="K297" s="42"/>
      <c r="L297" s="46"/>
      <c r="M297" s="248"/>
      <c r="N297" s="249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387</v>
      </c>
      <c r="AU297" s="19" t="s">
        <v>93</v>
      </c>
    </row>
    <row r="298" spans="1:63" s="12" customFormat="1" ht="20.85" customHeight="1">
      <c r="A298" s="12"/>
      <c r="B298" s="217"/>
      <c r="C298" s="218"/>
      <c r="D298" s="219" t="s">
        <v>69</v>
      </c>
      <c r="E298" s="231" t="s">
        <v>3816</v>
      </c>
      <c r="F298" s="231" t="s">
        <v>3817</v>
      </c>
      <c r="G298" s="218"/>
      <c r="H298" s="218"/>
      <c r="I298" s="221"/>
      <c r="J298" s="232">
        <f>BK298</f>
        <v>0</v>
      </c>
      <c r="K298" s="218"/>
      <c r="L298" s="223"/>
      <c r="M298" s="224"/>
      <c r="N298" s="225"/>
      <c r="O298" s="225"/>
      <c r="P298" s="226">
        <f>SUM(P299:P334)</f>
        <v>0</v>
      </c>
      <c r="Q298" s="225"/>
      <c r="R298" s="226">
        <f>SUM(R299:R334)</f>
        <v>0</v>
      </c>
      <c r="S298" s="225"/>
      <c r="T298" s="227">
        <f>SUM(T299:T334)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8" t="s">
        <v>83</v>
      </c>
      <c r="AT298" s="229" t="s">
        <v>69</v>
      </c>
      <c r="AU298" s="229" t="s">
        <v>83</v>
      </c>
      <c r="AY298" s="228" t="s">
        <v>322</v>
      </c>
      <c r="BK298" s="230">
        <f>SUM(BK299:BK334)</f>
        <v>0</v>
      </c>
    </row>
    <row r="299" spans="1:65" s="2" customFormat="1" ht="66.75" customHeight="1">
      <c r="A299" s="40"/>
      <c r="B299" s="41"/>
      <c r="C299" s="233" t="s">
        <v>791</v>
      </c>
      <c r="D299" s="233" t="s">
        <v>324</v>
      </c>
      <c r="E299" s="234" t="s">
        <v>3818</v>
      </c>
      <c r="F299" s="235" t="s">
        <v>3631</v>
      </c>
      <c r="G299" s="236" t="s">
        <v>750</v>
      </c>
      <c r="H299" s="237">
        <v>1</v>
      </c>
      <c r="I299" s="238"/>
      <c r="J299" s="239">
        <f>ROUND(I299*H299,2)</f>
        <v>0</v>
      </c>
      <c r="K299" s="235" t="s">
        <v>532</v>
      </c>
      <c r="L299" s="46"/>
      <c r="M299" s="240" t="s">
        <v>19</v>
      </c>
      <c r="N299" s="241" t="s">
        <v>42</v>
      </c>
      <c r="O299" s="86"/>
      <c r="P299" s="242">
        <f>O299*H299</f>
        <v>0</v>
      </c>
      <c r="Q299" s="242">
        <v>0</v>
      </c>
      <c r="R299" s="242">
        <f>Q299*H299</f>
        <v>0</v>
      </c>
      <c r="S299" s="242">
        <v>0</v>
      </c>
      <c r="T299" s="243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4" t="s">
        <v>418</v>
      </c>
      <c r="AT299" s="244" t="s">
        <v>324</v>
      </c>
      <c r="AU299" s="244" t="s">
        <v>93</v>
      </c>
      <c r="AY299" s="19" t="s">
        <v>322</v>
      </c>
      <c r="BE299" s="245">
        <f>IF(N299="základní",J299,0)</f>
        <v>0</v>
      </c>
      <c r="BF299" s="245">
        <f>IF(N299="snížená",J299,0)</f>
        <v>0</v>
      </c>
      <c r="BG299" s="245">
        <f>IF(N299="zákl. přenesená",J299,0)</f>
        <v>0</v>
      </c>
      <c r="BH299" s="245">
        <f>IF(N299="sníž. přenesená",J299,0)</f>
        <v>0</v>
      </c>
      <c r="BI299" s="245">
        <f>IF(N299="nulová",J299,0)</f>
        <v>0</v>
      </c>
      <c r="BJ299" s="19" t="s">
        <v>83</v>
      </c>
      <c r="BK299" s="245">
        <f>ROUND(I299*H299,2)</f>
        <v>0</v>
      </c>
      <c r="BL299" s="19" t="s">
        <v>418</v>
      </c>
      <c r="BM299" s="244" t="s">
        <v>3819</v>
      </c>
    </row>
    <row r="300" spans="1:47" s="2" customFormat="1" ht="12">
      <c r="A300" s="40"/>
      <c r="B300" s="41"/>
      <c r="C300" s="42"/>
      <c r="D300" s="246" t="s">
        <v>330</v>
      </c>
      <c r="E300" s="42"/>
      <c r="F300" s="247" t="s">
        <v>3820</v>
      </c>
      <c r="G300" s="42"/>
      <c r="H300" s="42"/>
      <c r="I300" s="150"/>
      <c r="J300" s="42"/>
      <c r="K300" s="42"/>
      <c r="L300" s="46"/>
      <c r="M300" s="248"/>
      <c r="N300" s="249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330</v>
      </c>
      <c r="AU300" s="19" t="s">
        <v>93</v>
      </c>
    </row>
    <row r="301" spans="1:47" s="2" customFormat="1" ht="12">
      <c r="A301" s="40"/>
      <c r="B301" s="41"/>
      <c r="C301" s="42"/>
      <c r="D301" s="246" t="s">
        <v>387</v>
      </c>
      <c r="E301" s="42"/>
      <c r="F301" s="282" t="s">
        <v>3634</v>
      </c>
      <c r="G301" s="42"/>
      <c r="H301" s="42"/>
      <c r="I301" s="150"/>
      <c r="J301" s="42"/>
      <c r="K301" s="42"/>
      <c r="L301" s="46"/>
      <c r="M301" s="248"/>
      <c r="N301" s="24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387</v>
      </c>
      <c r="AU301" s="19" t="s">
        <v>93</v>
      </c>
    </row>
    <row r="302" spans="1:65" s="2" customFormat="1" ht="21.75" customHeight="1">
      <c r="A302" s="40"/>
      <c r="B302" s="41"/>
      <c r="C302" s="233" t="s">
        <v>797</v>
      </c>
      <c r="D302" s="233" t="s">
        <v>324</v>
      </c>
      <c r="E302" s="234" t="s">
        <v>3821</v>
      </c>
      <c r="F302" s="235" t="s">
        <v>3822</v>
      </c>
      <c r="G302" s="236" t="s">
        <v>750</v>
      </c>
      <c r="H302" s="237">
        <v>1</v>
      </c>
      <c r="I302" s="238"/>
      <c r="J302" s="239">
        <f>ROUND(I302*H302,2)</f>
        <v>0</v>
      </c>
      <c r="K302" s="235" t="s">
        <v>532</v>
      </c>
      <c r="L302" s="46"/>
      <c r="M302" s="240" t="s">
        <v>19</v>
      </c>
      <c r="N302" s="241" t="s">
        <v>42</v>
      </c>
      <c r="O302" s="86"/>
      <c r="P302" s="242">
        <f>O302*H302</f>
        <v>0</v>
      </c>
      <c r="Q302" s="242">
        <v>0</v>
      </c>
      <c r="R302" s="242">
        <f>Q302*H302</f>
        <v>0</v>
      </c>
      <c r="S302" s="242">
        <v>0</v>
      </c>
      <c r="T302" s="243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4" t="s">
        <v>418</v>
      </c>
      <c r="AT302" s="244" t="s">
        <v>324</v>
      </c>
      <c r="AU302" s="244" t="s">
        <v>93</v>
      </c>
      <c r="AY302" s="19" t="s">
        <v>322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19" t="s">
        <v>83</v>
      </c>
      <c r="BK302" s="245">
        <f>ROUND(I302*H302,2)</f>
        <v>0</v>
      </c>
      <c r="BL302" s="19" t="s">
        <v>418</v>
      </c>
      <c r="BM302" s="244" t="s">
        <v>3823</v>
      </c>
    </row>
    <row r="303" spans="1:47" s="2" customFormat="1" ht="12">
      <c r="A303" s="40"/>
      <c r="B303" s="41"/>
      <c r="C303" s="42"/>
      <c r="D303" s="246" t="s">
        <v>330</v>
      </c>
      <c r="E303" s="42"/>
      <c r="F303" s="247" t="s">
        <v>3824</v>
      </c>
      <c r="G303" s="42"/>
      <c r="H303" s="42"/>
      <c r="I303" s="150"/>
      <c r="J303" s="42"/>
      <c r="K303" s="42"/>
      <c r="L303" s="46"/>
      <c r="M303" s="248"/>
      <c r="N303" s="249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330</v>
      </c>
      <c r="AU303" s="19" t="s">
        <v>93</v>
      </c>
    </row>
    <row r="304" spans="1:47" s="2" customFormat="1" ht="12">
      <c r="A304" s="40"/>
      <c r="B304" s="41"/>
      <c r="C304" s="42"/>
      <c r="D304" s="246" t="s">
        <v>387</v>
      </c>
      <c r="E304" s="42"/>
      <c r="F304" s="282" t="s">
        <v>3639</v>
      </c>
      <c r="G304" s="42"/>
      <c r="H304" s="42"/>
      <c r="I304" s="150"/>
      <c r="J304" s="42"/>
      <c r="K304" s="42"/>
      <c r="L304" s="46"/>
      <c r="M304" s="248"/>
      <c r="N304" s="249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387</v>
      </c>
      <c r="AU304" s="19" t="s">
        <v>93</v>
      </c>
    </row>
    <row r="305" spans="1:65" s="2" customFormat="1" ht="16.5" customHeight="1">
      <c r="A305" s="40"/>
      <c r="B305" s="41"/>
      <c r="C305" s="233" t="s">
        <v>804</v>
      </c>
      <c r="D305" s="233" t="s">
        <v>324</v>
      </c>
      <c r="E305" s="234" t="s">
        <v>3825</v>
      </c>
      <c r="F305" s="235" t="s">
        <v>3826</v>
      </c>
      <c r="G305" s="236" t="s">
        <v>750</v>
      </c>
      <c r="H305" s="237">
        <v>1</v>
      </c>
      <c r="I305" s="238"/>
      <c r="J305" s="239">
        <f>ROUND(I305*H305,2)</f>
        <v>0</v>
      </c>
      <c r="K305" s="235" t="s">
        <v>532</v>
      </c>
      <c r="L305" s="46"/>
      <c r="M305" s="240" t="s">
        <v>19</v>
      </c>
      <c r="N305" s="241" t="s">
        <v>42</v>
      </c>
      <c r="O305" s="86"/>
      <c r="P305" s="242">
        <f>O305*H305</f>
        <v>0</v>
      </c>
      <c r="Q305" s="242">
        <v>0</v>
      </c>
      <c r="R305" s="242">
        <f>Q305*H305</f>
        <v>0</v>
      </c>
      <c r="S305" s="242">
        <v>0</v>
      </c>
      <c r="T305" s="243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4" t="s">
        <v>418</v>
      </c>
      <c r="AT305" s="244" t="s">
        <v>324</v>
      </c>
      <c r="AU305" s="244" t="s">
        <v>93</v>
      </c>
      <c r="AY305" s="19" t="s">
        <v>322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19" t="s">
        <v>83</v>
      </c>
      <c r="BK305" s="245">
        <f>ROUND(I305*H305,2)</f>
        <v>0</v>
      </c>
      <c r="BL305" s="19" t="s">
        <v>418</v>
      </c>
      <c r="BM305" s="244" t="s">
        <v>3827</v>
      </c>
    </row>
    <row r="306" spans="1:47" s="2" customFormat="1" ht="12">
      <c r="A306" s="40"/>
      <c r="B306" s="41"/>
      <c r="C306" s="42"/>
      <c r="D306" s="246" t="s">
        <v>330</v>
      </c>
      <c r="E306" s="42"/>
      <c r="F306" s="247" t="s">
        <v>3826</v>
      </c>
      <c r="G306" s="42"/>
      <c r="H306" s="42"/>
      <c r="I306" s="150"/>
      <c r="J306" s="42"/>
      <c r="K306" s="42"/>
      <c r="L306" s="46"/>
      <c r="M306" s="248"/>
      <c r="N306" s="249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330</v>
      </c>
      <c r="AU306" s="19" t="s">
        <v>93</v>
      </c>
    </row>
    <row r="307" spans="1:47" s="2" customFormat="1" ht="12">
      <c r="A307" s="40"/>
      <c r="B307" s="41"/>
      <c r="C307" s="42"/>
      <c r="D307" s="246" t="s">
        <v>387</v>
      </c>
      <c r="E307" s="42"/>
      <c r="F307" s="282" t="s">
        <v>3639</v>
      </c>
      <c r="G307" s="42"/>
      <c r="H307" s="42"/>
      <c r="I307" s="150"/>
      <c r="J307" s="42"/>
      <c r="K307" s="42"/>
      <c r="L307" s="46"/>
      <c r="M307" s="248"/>
      <c r="N307" s="24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387</v>
      </c>
      <c r="AU307" s="19" t="s">
        <v>93</v>
      </c>
    </row>
    <row r="308" spans="1:65" s="2" customFormat="1" ht="21.75" customHeight="1">
      <c r="A308" s="40"/>
      <c r="B308" s="41"/>
      <c r="C308" s="233" t="s">
        <v>811</v>
      </c>
      <c r="D308" s="233" t="s">
        <v>324</v>
      </c>
      <c r="E308" s="234" t="s">
        <v>3828</v>
      </c>
      <c r="F308" s="235" t="s">
        <v>3829</v>
      </c>
      <c r="G308" s="236" t="s">
        <v>750</v>
      </c>
      <c r="H308" s="237">
        <v>1</v>
      </c>
      <c r="I308" s="238"/>
      <c r="J308" s="239">
        <f>ROUND(I308*H308,2)</f>
        <v>0</v>
      </c>
      <c r="K308" s="235" t="s">
        <v>532</v>
      </c>
      <c r="L308" s="46"/>
      <c r="M308" s="240" t="s">
        <v>19</v>
      </c>
      <c r="N308" s="241" t="s">
        <v>42</v>
      </c>
      <c r="O308" s="86"/>
      <c r="P308" s="242">
        <f>O308*H308</f>
        <v>0</v>
      </c>
      <c r="Q308" s="242">
        <v>0</v>
      </c>
      <c r="R308" s="242">
        <f>Q308*H308</f>
        <v>0</v>
      </c>
      <c r="S308" s="242">
        <v>0</v>
      </c>
      <c r="T308" s="243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4" t="s">
        <v>418</v>
      </c>
      <c r="AT308" s="244" t="s">
        <v>324</v>
      </c>
      <c r="AU308" s="244" t="s">
        <v>93</v>
      </c>
      <c r="AY308" s="19" t="s">
        <v>322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19" t="s">
        <v>83</v>
      </c>
      <c r="BK308" s="245">
        <f>ROUND(I308*H308,2)</f>
        <v>0</v>
      </c>
      <c r="BL308" s="19" t="s">
        <v>418</v>
      </c>
      <c r="BM308" s="244" t="s">
        <v>3830</v>
      </c>
    </row>
    <row r="309" spans="1:47" s="2" customFormat="1" ht="12">
      <c r="A309" s="40"/>
      <c r="B309" s="41"/>
      <c r="C309" s="42"/>
      <c r="D309" s="246" t="s">
        <v>330</v>
      </c>
      <c r="E309" s="42"/>
      <c r="F309" s="247" t="s">
        <v>3829</v>
      </c>
      <c r="G309" s="42"/>
      <c r="H309" s="42"/>
      <c r="I309" s="150"/>
      <c r="J309" s="42"/>
      <c r="K309" s="42"/>
      <c r="L309" s="46"/>
      <c r="M309" s="248"/>
      <c r="N309" s="249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330</v>
      </c>
      <c r="AU309" s="19" t="s">
        <v>93</v>
      </c>
    </row>
    <row r="310" spans="1:47" s="2" customFormat="1" ht="12">
      <c r="A310" s="40"/>
      <c r="B310" s="41"/>
      <c r="C310" s="42"/>
      <c r="D310" s="246" t="s">
        <v>387</v>
      </c>
      <c r="E310" s="42"/>
      <c r="F310" s="282" t="s">
        <v>3639</v>
      </c>
      <c r="G310" s="42"/>
      <c r="H310" s="42"/>
      <c r="I310" s="150"/>
      <c r="J310" s="42"/>
      <c r="K310" s="42"/>
      <c r="L310" s="46"/>
      <c r="M310" s="248"/>
      <c r="N310" s="249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387</v>
      </c>
      <c r="AU310" s="19" t="s">
        <v>93</v>
      </c>
    </row>
    <row r="311" spans="1:65" s="2" customFormat="1" ht="21.75" customHeight="1">
      <c r="A311" s="40"/>
      <c r="B311" s="41"/>
      <c r="C311" s="233" t="s">
        <v>818</v>
      </c>
      <c r="D311" s="233" t="s">
        <v>324</v>
      </c>
      <c r="E311" s="234" t="s">
        <v>3831</v>
      </c>
      <c r="F311" s="235" t="s">
        <v>3832</v>
      </c>
      <c r="G311" s="236" t="s">
        <v>750</v>
      </c>
      <c r="H311" s="237">
        <v>2</v>
      </c>
      <c r="I311" s="238"/>
      <c r="J311" s="239">
        <f>ROUND(I311*H311,2)</f>
        <v>0</v>
      </c>
      <c r="K311" s="235" t="s">
        <v>532</v>
      </c>
      <c r="L311" s="46"/>
      <c r="M311" s="240" t="s">
        <v>19</v>
      </c>
      <c r="N311" s="241" t="s">
        <v>42</v>
      </c>
      <c r="O311" s="86"/>
      <c r="P311" s="242">
        <f>O311*H311</f>
        <v>0</v>
      </c>
      <c r="Q311" s="242">
        <v>0</v>
      </c>
      <c r="R311" s="242">
        <f>Q311*H311</f>
        <v>0</v>
      </c>
      <c r="S311" s="242">
        <v>0</v>
      </c>
      <c r="T311" s="243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44" t="s">
        <v>418</v>
      </c>
      <c r="AT311" s="244" t="s">
        <v>324</v>
      </c>
      <c r="AU311" s="244" t="s">
        <v>93</v>
      </c>
      <c r="AY311" s="19" t="s">
        <v>322</v>
      </c>
      <c r="BE311" s="245">
        <f>IF(N311="základní",J311,0)</f>
        <v>0</v>
      </c>
      <c r="BF311" s="245">
        <f>IF(N311="snížená",J311,0)</f>
        <v>0</v>
      </c>
      <c r="BG311" s="245">
        <f>IF(N311="zákl. přenesená",J311,0)</f>
        <v>0</v>
      </c>
      <c r="BH311" s="245">
        <f>IF(N311="sníž. přenesená",J311,0)</f>
        <v>0</v>
      </c>
      <c r="BI311" s="245">
        <f>IF(N311="nulová",J311,0)</f>
        <v>0</v>
      </c>
      <c r="BJ311" s="19" t="s">
        <v>83</v>
      </c>
      <c r="BK311" s="245">
        <f>ROUND(I311*H311,2)</f>
        <v>0</v>
      </c>
      <c r="BL311" s="19" t="s">
        <v>418</v>
      </c>
      <c r="BM311" s="244" t="s">
        <v>3833</v>
      </c>
    </row>
    <row r="312" spans="1:47" s="2" customFormat="1" ht="12">
      <c r="A312" s="40"/>
      <c r="B312" s="41"/>
      <c r="C312" s="42"/>
      <c r="D312" s="246" t="s">
        <v>330</v>
      </c>
      <c r="E312" s="42"/>
      <c r="F312" s="247" t="s">
        <v>3832</v>
      </c>
      <c r="G312" s="42"/>
      <c r="H312" s="42"/>
      <c r="I312" s="150"/>
      <c r="J312" s="42"/>
      <c r="K312" s="42"/>
      <c r="L312" s="46"/>
      <c r="M312" s="248"/>
      <c r="N312" s="249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330</v>
      </c>
      <c r="AU312" s="19" t="s">
        <v>93</v>
      </c>
    </row>
    <row r="313" spans="1:47" s="2" customFormat="1" ht="12">
      <c r="A313" s="40"/>
      <c r="B313" s="41"/>
      <c r="C313" s="42"/>
      <c r="D313" s="246" t="s">
        <v>387</v>
      </c>
      <c r="E313" s="42"/>
      <c r="F313" s="282" t="s">
        <v>3639</v>
      </c>
      <c r="G313" s="42"/>
      <c r="H313" s="42"/>
      <c r="I313" s="150"/>
      <c r="J313" s="42"/>
      <c r="K313" s="42"/>
      <c r="L313" s="46"/>
      <c r="M313" s="248"/>
      <c r="N313" s="24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387</v>
      </c>
      <c r="AU313" s="19" t="s">
        <v>93</v>
      </c>
    </row>
    <row r="314" spans="1:65" s="2" customFormat="1" ht="21.75" customHeight="1">
      <c r="A314" s="40"/>
      <c r="B314" s="41"/>
      <c r="C314" s="233" t="s">
        <v>824</v>
      </c>
      <c r="D314" s="233" t="s">
        <v>324</v>
      </c>
      <c r="E314" s="234" t="s">
        <v>3834</v>
      </c>
      <c r="F314" s="235" t="s">
        <v>3835</v>
      </c>
      <c r="G314" s="236" t="s">
        <v>750</v>
      </c>
      <c r="H314" s="237">
        <v>1</v>
      </c>
      <c r="I314" s="238"/>
      <c r="J314" s="239">
        <f>ROUND(I314*H314,2)</f>
        <v>0</v>
      </c>
      <c r="K314" s="235" t="s">
        <v>532</v>
      </c>
      <c r="L314" s="46"/>
      <c r="M314" s="240" t="s">
        <v>19</v>
      </c>
      <c r="N314" s="241" t="s">
        <v>42</v>
      </c>
      <c r="O314" s="86"/>
      <c r="P314" s="242">
        <f>O314*H314</f>
        <v>0</v>
      </c>
      <c r="Q314" s="242">
        <v>0</v>
      </c>
      <c r="R314" s="242">
        <f>Q314*H314</f>
        <v>0</v>
      </c>
      <c r="S314" s="242">
        <v>0</v>
      </c>
      <c r="T314" s="243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4" t="s">
        <v>418</v>
      </c>
      <c r="AT314" s="244" t="s">
        <v>324</v>
      </c>
      <c r="AU314" s="244" t="s">
        <v>93</v>
      </c>
      <c r="AY314" s="19" t="s">
        <v>322</v>
      </c>
      <c r="BE314" s="245">
        <f>IF(N314="základní",J314,0)</f>
        <v>0</v>
      </c>
      <c r="BF314" s="245">
        <f>IF(N314="snížená",J314,0)</f>
        <v>0</v>
      </c>
      <c r="BG314" s="245">
        <f>IF(N314="zákl. přenesená",J314,0)</f>
        <v>0</v>
      </c>
      <c r="BH314" s="245">
        <f>IF(N314="sníž. přenesená",J314,0)</f>
        <v>0</v>
      </c>
      <c r="BI314" s="245">
        <f>IF(N314="nulová",J314,0)</f>
        <v>0</v>
      </c>
      <c r="BJ314" s="19" t="s">
        <v>83</v>
      </c>
      <c r="BK314" s="245">
        <f>ROUND(I314*H314,2)</f>
        <v>0</v>
      </c>
      <c r="BL314" s="19" t="s">
        <v>418</v>
      </c>
      <c r="BM314" s="244" t="s">
        <v>3836</v>
      </c>
    </row>
    <row r="315" spans="1:47" s="2" customFormat="1" ht="12">
      <c r="A315" s="40"/>
      <c r="B315" s="41"/>
      <c r="C315" s="42"/>
      <c r="D315" s="246" t="s">
        <v>330</v>
      </c>
      <c r="E315" s="42"/>
      <c r="F315" s="247" t="s">
        <v>3835</v>
      </c>
      <c r="G315" s="42"/>
      <c r="H315" s="42"/>
      <c r="I315" s="150"/>
      <c r="J315" s="42"/>
      <c r="K315" s="42"/>
      <c r="L315" s="46"/>
      <c r="M315" s="248"/>
      <c r="N315" s="249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330</v>
      </c>
      <c r="AU315" s="19" t="s">
        <v>93</v>
      </c>
    </row>
    <row r="316" spans="1:47" s="2" customFormat="1" ht="12">
      <c r="A316" s="40"/>
      <c r="B316" s="41"/>
      <c r="C316" s="42"/>
      <c r="D316" s="246" t="s">
        <v>387</v>
      </c>
      <c r="E316" s="42"/>
      <c r="F316" s="282" t="s">
        <v>3639</v>
      </c>
      <c r="G316" s="42"/>
      <c r="H316" s="42"/>
      <c r="I316" s="150"/>
      <c r="J316" s="42"/>
      <c r="K316" s="42"/>
      <c r="L316" s="46"/>
      <c r="M316" s="248"/>
      <c r="N316" s="249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387</v>
      </c>
      <c r="AU316" s="19" t="s">
        <v>93</v>
      </c>
    </row>
    <row r="317" spans="1:65" s="2" customFormat="1" ht="55.5" customHeight="1">
      <c r="A317" s="40"/>
      <c r="B317" s="41"/>
      <c r="C317" s="233" t="s">
        <v>830</v>
      </c>
      <c r="D317" s="233" t="s">
        <v>324</v>
      </c>
      <c r="E317" s="234" t="s">
        <v>3837</v>
      </c>
      <c r="F317" s="235" t="s">
        <v>3661</v>
      </c>
      <c r="G317" s="236" t="s">
        <v>3355</v>
      </c>
      <c r="H317" s="237">
        <v>10</v>
      </c>
      <c r="I317" s="238"/>
      <c r="J317" s="239">
        <f>ROUND(I317*H317,2)</f>
        <v>0</v>
      </c>
      <c r="K317" s="235" t="s">
        <v>532</v>
      </c>
      <c r="L317" s="46"/>
      <c r="M317" s="240" t="s">
        <v>19</v>
      </c>
      <c r="N317" s="241" t="s">
        <v>42</v>
      </c>
      <c r="O317" s="86"/>
      <c r="P317" s="242">
        <f>O317*H317</f>
        <v>0</v>
      </c>
      <c r="Q317" s="242">
        <v>0</v>
      </c>
      <c r="R317" s="242">
        <f>Q317*H317</f>
        <v>0</v>
      </c>
      <c r="S317" s="242">
        <v>0</v>
      </c>
      <c r="T317" s="243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44" t="s">
        <v>418</v>
      </c>
      <c r="AT317" s="244" t="s">
        <v>324</v>
      </c>
      <c r="AU317" s="244" t="s">
        <v>93</v>
      </c>
      <c r="AY317" s="19" t="s">
        <v>322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19" t="s">
        <v>83</v>
      </c>
      <c r="BK317" s="245">
        <f>ROUND(I317*H317,2)</f>
        <v>0</v>
      </c>
      <c r="BL317" s="19" t="s">
        <v>418</v>
      </c>
      <c r="BM317" s="244" t="s">
        <v>3838</v>
      </c>
    </row>
    <row r="318" spans="1:47" s="2" customFormat="1" ht="12">
      <c r="A318" s="40"/>
      <c r="B318" s="41"/>
      <c r="C318" s="42"/>
      <c r="D318" s="246" t="s">
        <v>330</v>
      </c>
      <c r="E318" s="42"/>
      <c r="F318" s="247" t="s">
        <v>3663</v>
      </c>
      <c r="G318" s="42"/>
      <c r="H318" s="42"/>
      <c r="I318" s="150"/>
      <c r="J318" s="42"/>
      <c r="K318" s="42"/>
      <c r="L318" s="46"/>
      <c r="M318" s="248"/>
      <c r="N318" s="249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330</v>
      </c>
      <c r="AU318" s="19" t="s">
        <v>93</v>
      </c>
    </row>
    <row r="319" spans="1:47" s="2" customFormat="1" ht="12">
      <c r="A319" s="40"/>
      <c r="B319" s="41"/>
      <c r="C319" s="42"/>
      <c r="D319" s="246" t="s">
        <v>387</v>
      </c>
      <c r="E319" s="42"/>
      <c r="F319" s="282" t="s">
        <v>3639</v>
      </c>
      <c r="G319" s="42"/>
      <c r="H319" s="42"/>
      <c r="I319" s="150"/>
      <c r="J319" s="42"/>
      <c r="K319" s="42"/>
      <c r="L319" s="46"/>
      <c r="M319" s="248"/>
      <c r="N319" s="24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387</v>
      </c>
      <c r="AU319" s="19" t="s">
        <v>93</v>
      </c>
    </row>
    <row r="320" spans="1:65" s="2" customFormat="1" ht="55.5" customHeight="1">
      <c r="A320" s="40"/>
      <c r="B320" s="41"/>
      <c r="C320" s="233" t="s">
        <v>835</v>
      </c>
      <c r="D320" s="233" t="s">
        <v>324</v>
      </c>
      <c r="E320" s="234" t="s">
        <v>3839</v>
      </c>
      <c r="F320" s="235" t="s">
        <v>3661</v>
      </c>
      <c r="G320" s="236" t="s">
        <v>3355</v>
      </c>
      <c r="H320" s="237">
        <v>45</v>
      </c>
      <c r="I320" s="238"/>
      <c r="J320" s="239">
        <f>ROUND(I320*H320,2)</f>
        <v>0</v>
      </c>
      <c r="K320" s="235" t="s">
        <v>532</v>
      </c>
      <c r="L320" s="46"/>
      <c r="M320" s="240" t="s">
        <v>19</v>
      </c>
      <c r="N320" s="241" t="s">
        <v>42</v>
      </c>
      <c r="O320" s="86"/>
      <c r="P320" s="242">
        <f>O320*H320</f>
        <v>0</v>
      </c>
      <c r="Q320" s="242">
        <v>0</v>
      </c>
      <c r="R320" s="242">
        <f>Q320*H320</f>
        <v>0</v>
      </c>
      <c r="S320" s="242">
        <v>0</v>
      </c>
      <c r="T320" s="243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4" t="s">
        <v>418</v>
      </c>
      <c r="AT320" s="244" t="s">
        <v>324</v>
      </c>
      <c r="AU320" s="244" t="s">
        <v>93</v>
      </c>
      <c r="AY320" s="19" t="s">
        <v>322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19" t="s">
        <v>83</v>
      </c>
      <c r="BK320" s="245">
        <f>ROUND(I320*H320,2)</f>
        <v>0</v>
      </c>
      <c r="BL320" s="19" t="s">
        <v>418</v>
      </c>
      <c r="BM320" s="244" t="s">
        <v>3840</v>
      </c>
    </row>
    <row r="321" spans="1:47" s="2" customFormat="1" ht="12">
      <c r="A321" s="40"/>
      <c r="B321" s="41"/>
      <c r="C321" s="42"/>
      <c r="D321" s="246" t="s">
        <v>330</v>
      </c>
      <c r="E321" s="42"/>
      <c r="F321" s="247" t="s">
        <v>3666</v>
      </c>
      <c r="G321" s="42"/>
      <c r="H321" s="42"/>
      <c r="I321" s="150"/>
      <c r="J321" s="42"/>
      <c r="K321" s="42"/>
      <c r="L321" s="46"/>
      <c r="M321" s="248"/>
      <c r="N321" s="249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330</v>
      </c>
      <c r="AU321" s="19" t="s">
        <v>93</v>
      </c>
    </row>
    <row r="322" spans="1:47" s="2" customFormat="1" ht="12">
      <c r="A322" s="40"/>
      <c r="B322" s="41"/>
      <c r="C322" s="42"/>
      <c r="D322" s="246" t="s">
        <v>387</v>
      </c>
      <c r="E322" s="42"/>
      <c r="F322" s="282" t="s">
        <v>3639</v>
      </c>
      <c r="G322" s="42"/>
      <c r="H322" s="42"/>
      <c r="I322" s="150"/>
      <c r="J322" s="42"/>
      <c r="K322" s="42"/>
      <c r="L322" s="46"/>
      <c r="M322" s="248"/>
      <c r="N322" s="249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387</v>
      </c>
      <c r="AU322" s="19" t="s">
        <v>93</v>
      </c>
    </row>
    <row r="323" spans="1:65" s="2" customFormat="1" ht="16.5" customHeight="1">
      <c r="A323" s="40"/>
      <c r="B323" s="41"/>
      <c r="C323" s="233" t="s">
        <v>870</v>
      </c>
      <c r="D323" s="233" t="s">
        <v>324</v>
      </c>
      <c r="E323" s="234" t="s">
        <v>3841</v>
      </c>
      <c r="F323" s="235" t="s">
        <v>3668</v>
      </c>
      <c r="G323" s="236" t="s">
        <v>3355</v>
      </c>
      <c r="H323" s="237">
        <v>11</v>
      </c>
      <c r="I323" s="238"/>
      <c r="J323" s="239">
        <f>ROUND(I323*H323,2)</f>
        <v>0</v>
      </c>
      <c r="K323" s="235" t="s">
        <v>532</v>
      </c>
      <c r="L323" s="46"/>
      <c r="M323" s="240" t="s">
        <v>19</v>
      </c>
      <c r="N323" s="241" t="s">
        <v>42</v>
      </c>
      <c r="O323" s="86"/>
      <c r="P323" s="242">
        <f>O323*H323</f>
        <v>0</v>
      </c>
      <c r="Q323" s="242">
        <v>0</v>
      </c>
      <c r="R323" s="242">
        <f>Q323*H323</f>
        <v>0</v>
      </c>
      <c r="S323" s="242">
        <v>0</v>
      </c>
      <c r="T323" s="243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44" t="s">
        <v>418</v>
      </c>
      <c r="AT323" s="244" t="s">
        <v>324</v>
      </c>
      <c r="AU323" s="244" t="s">
        <v>93</v>
      </c>
      <c r="AY323" s="19" t="s">
        <v>322</v>
      </c>
      <c r="BE323" s="245">
        <f>IF(N323="základní",J323,0)</f>
        <v>0</v>
      </c>
      <c r="BF323" s="245">
        <f>IF(N323="snížená",J323,0)</f>
        <v>0</v>
      </c>
      <c r="BG323" s="245">
        <f>IF(N323="zákl. přenesená",J323,0)</f>
        <v>0</v>
      </c>
      <c r="BH323" s="245">
        <f>IF(N323="sníž. přenesená",J323,0)</f>
        <v>0</v>
      </c>
      <c r="BI323" s="245">
        <f>IF(N323="nulová",J323,0)</f>
        <v>0</v>
      </c>
      <c r="BJ323" s="19" t="s">
        <v>83</v>
      </c>
      <c r="BK323" s="245">
        <f>ROUND(I323*H323,2)</f>
        <v>0</v>
      </c>
      <c r="BL323" s="19" t="s">
        <v>418</v>
      </c>
      <c r="BM323" s="244" t="s">
        <v>3842</v>
      </c>
    </row>
    <row r="324" spans="1:47" s="2" customFormat="1" ht="12">
      <c r="A324" s="40"/>
      <c r="B324" s="41"/>
      <c r="C324" s="42"/>
      <c r="D324" s="246" t="s">
        <v>330</v>
      </c>
      <c r="E324" s="42"/>
      <c r="F324" s="247" t="s">
        <v>3668</v>
      </c>
      <c r="G324" s="42"/>
      <c r="H324" s="42"/>
      <c r="I324" s="150"/>
      <c r="J324" s="42"/>
      <c r="K324" s="42"/>
      <c r="L324" s="46"/>
      <c r="M324" s="248"/>
      <c r="N324" s="249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330</v>
      </c>
      <c r="AU324" s="19" t="s">
        <v>93</v>
      </c>
    </row>
    <row r="325" spans="1:47" s="2" customFormat="1" ht="12">
      <c r="A325" s="40"/>
      <c r="B325" s="41"/>
      <c r="C325" s="42"/>
      <c r="D325" s="246" t="s">
        <v>387</v>
      </c>
      <c r="E325" s="42"/>
      <c r="F325" s="282" t="s">
        <v>3655</v>
      </c>
      <c r="G325" s="42"/>
      <c r="H325" s="42"/>
      <c r="I325" s="150"/>
      <c r="J325" s="42"/>
      <c r="K325" s="42"/>
      <c r="L325" s="46"/>
      <c r="M325" s="248"/>
      <c r="N325" s="249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387</v>
      </c>
      <c r="AU325" s="19" t="s">
        <v>93</v>
      </c>
    </row>
    <row r="326" spans="1:65" s="2" customFormat="1" ht="16.5" customHeight="1">
      <c r="A326" s="40"/>
      <c r="B326" s="41"/>
      <c r="C326" s="233" t="s">
        <v>876</v>
      </c>
      <c r="D326" s="233" t="s">
        <v>324</v>
      </c>
      <c r="E326" s="234" t="s">
        <v>3843</v>
      </c>
      <c r="F326" s="235" t="s">
        <v>3671</v>
      </c>
      <c r="G326" s="236" t="s">
        <v>3355</v>
      </c>
      <c r="H326" s="237">
        <v>1</v>
      </c>
      <c r="I326" s="238"/>
      <c r="J326" s="239">
        <f>ROUND(I326*H326,2)</f>
        <v>0</v>
      </c>
      <c r="K326" s="235" t="s">
        <v>532</v>
      </c>
      <c r="L326" s="46"/>
      <c r="M326" s="240" t="s">
        <v>19</v>
      </c>
      <c r="N326" s="241" t="s">
        <v>42</v>
      </c>
      <c r="O326" s="86"/>
      <c r="P326" s="242">
        <f>O326*H326</f>
        <v>0</v>
      </c>
      <c r="Q326" s="242">
        <v>0</v>
      </c>
      <c r="R326" s="242">
        <f>Q326*H326</f>
        <v>0</v>
      </c>
      <c r="S326" s="242">
        <v>0</v>
      </c>
      <c r="T326" s="243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44" t="s">
        <v>418</v>
      </c>
      <c r="AT326" s="244" t="s">
        <v>324</v>
      </c>
      <c r="AU326" s="244" t="s">
        <v>93</v>
      </c>
      <c r="AY326" s="19" t="s">
        <v>322</v>
      </c>
      <c r="BE326" s="245">
        <f>IF(N326="základní",J326,0)</f>
        <v>0</v>
      </c>
      <c r="BF326" s="245">
        <f>IF(N326="snížená",J326,0)</f>
        <v>0</v>
      </c>
      <c r="BG326" s="245">
        <f>IF(N326="zákl. přenesená",J326,0)</f>
        <v>0</v>
      </c>
      <c r="BH326" s="245">
        <f>IF(N326="sníž. přenesená",J326,0)</f>
        <v>0</v>
      </c>
      <c r="BI326" s="245">
        <f>IF(N326="nulová",J326,0)</f>
        <v>0</v>
      </c>
      <c r="BJ326" s="19" t="s">
        <v>83</v>
      </c>
      <c r="BK326" s="245">
        <f>ROUND(I326*H326,2)</f>
        <v>0</v>
      </c>
      <c r="BL326" s="19" t="s">
        <v>418</v>
      </c>
      <c r="BM326" s="244" t="s">
        <v>3844</v>
      </c>
    </row>
    <row r="327" spans="1:47" s="2" customFormat="1" ht="12">
      <c r="A327" s="40"/>
      <c r="B327" s="41"/>
      <c r="C327" s="42"/>
      <c r="D327" s="246" t="s">
        <v>330</v>
      </c>
      <c r="E327" s="42"/>
      <c r="F327" s="247" t="s">
        <v>3671</v>
      </c>
      <c r="G327" s="42"/>
      <c r="H327" s="42"/>
      <c r="I327" s="150"/>
      <c r="J327" s="42"/>
      <c r="K327" s="42"/>
      <c r="L327" s="46"/>
      <c r="M327" s="248"/>
      <c r="N327" s="249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330</v>
      </c>
      <c r="AU327" s="19" t="s">
        <v>93</v>
      </c>
    </row>
    <row r="328" spans="1:47" s="2" customFormat="1" ht="12">
      <c r="A328" s="40"/>
      <c r="B328" s="41"/>
      <c r="C328" s="42"/>
      <c r="D328" s="246" t="s">
        <v>387</v>
      </c>
      <c r="E328" s="42"/>
      <c r="F328" s="282" t="s">
        <v>3655</v>
      </c>
      <c r="G328" s="42"/>
      <c r="H328" s="42"/>
      <c r="I328" s="150"/>
      <c r="J328" s="42"/>
      <c r="K328" s="42"/>
      <c r="L328" s="46"/>
      <c r="M328" s="248"/>
      <c r="N328" s="249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387</v>
      </c>
      <c r="AU328" s="19" t="s">
        <v>93</v>
      </c>
    </row>
    <row r="329" spans="1:65" s="2" customFormat="1" ht="21.75" customHeight="1">
      <c r="A329" s="40"/>
      <c r="B329" s="41"/>
      <c r="C329" s="233" t="s">
        <v>887</v>
      </c>
      <c r="D329" s="233" t="s">
        <v>324</v>
      </c>
      <c r="E329" s="234" t="s">
        <v>3845</v>
      </c>
      <c r="F329" s="235" t="s">
        <v>3674</v>
      </c>
      <c r="G329" s="236" t="s">
        <v>750</v>
      </c>
      <c r="H329" s="237">
        <v>3</v>
      </c>
      <c r="I329" s="238"/>
      <c r="J329" s="239">
        <f>ROUND(I329*H329,2)</f>
        <v>0</v>
      </c>
      <c r="K329" s="235" t="s">
        <v>532</v>
      </c>
      <c r="L329" s="46"/>
      <c r="M329" s="240" t="s">
        <v>19</v>
      </c>
      <c r="N329" s="241" t="s">
        <v>42</v>
      </c>
      <c r="O329" s="86"/>
      <c r="P329" s="242">
        <f>O329*H329</f>
        <v>0</v>
      </c>
      <c r="Q329" s="242">
        <v>0</v>
      </c>
      <c r="R329" s="242">
        <f>Q329*H329</f>
        <v>0</v>
      </c>
      <c r="S329" s="242">
        <v>0</v>
      </c>
      <c r="T329" s="243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44" t="s">
        <v>418</v>
      </c>
      <c r="AT329" s="244" t="s">
        <v>324</v>
      </c>
      <c r="AU329" s="244" t="s">
        <v>93</v>
      </c>
      <c r="AY329" s="19" t="s">
        <v>322</v>
      </c>
      <c r="BE329" s="245">
        <f>IF(N329="základní",J329,0)</f>
        <v>0</v>
      </c>
      <c r="BF329" s="245">
        <f>IF(N329="snížená",J329,0)</f>
        <v>0</v>
      </c>
      <c r="BG329" s="245">
        <f>IF(N329="zákl. přenesená",J329,0)</f>
        <v>0</v>
      </c>
      <c r="BH329" s="245">
        <f>IF(N329="sníž. přenesená",J329,0)</f>
        <v>0</v>
      </c>
      <c r="BI329" s="245">
        <f>IF(N329="nulová",J329,0)</f>
        <v>0</v>
      </c>
      <c r="BJ329" s="19" t="s">
        <v>83</v>
      </c>
      <c r="BK329" s="245">
        <f>ROUND(I329*H329,2)</f>
        <v>0</v>
      </c>
      <c r="BL329" s="19" t="s">
        <v>418</v>
      </c>
      <c r="BM329" s="244" t="s">
        <v>3846</v>
      </c>
    </row>
    <row r="330" spans="1:47" s="2" customFormat="1" ht="12">
      <c r="A330" s="40"/>
      <c r="B330" s="41"/>
      <c r="C330" s="42"/>
      <c r="D330" s="246" t="s">
        <v>330</v>
      </c>
      <c r="E330" s="42"/>
      <c r="F330" s="247" t="s">
        <v>3674</v>
      </c>
      <c r="G330" s="42"/>
      <c r="H330" s="42"/>
      <c r="I330" s="150"/>
      <c r="J330" s="42"/>
      <c r="K330" s="42"/>
      <c r="L330" s="46"/>
      <c r="M330" s="248"/>
      <c r="N330" s="249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330</v>
      </c>
      <c r="AU330" s="19" t="s">
        <v>93</v>
      </c>
    </row>
    <row r="331" spans="1:47" s="2" customFormat="1" ht="12">
      <c r="A331" s="40"/>
      <c r="B331" s="41"/>
      <c r="C331" s="42"/>
      <c r="D331" s="246" t="s">
        <v>387</v>
      </c>
      <c r="E331" s="42"/>
      <c r="F331" s="282" t="s">
        <v>3655</v>
      </c>
      <c r="G331" s="42"/>
      <c r="H331" s="42"/>
      <c r="I331" s="150"/>
      <c r="J331" s="42"/>
      <c r="K331" s="42"/>
      <c r="L331" s="46"/>
      <c r="M331" s="248"/>
      <c r="N331" s="24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387</v>
      </c>
      <c r="AU331" s="19" t="s">
        <v>93</v>
      </c>
    </row>
    <row r="332" spans="1:65" s="2" customFormat="1" ht="21.75" customHeight="1">
      <c r="A332" s="40"/>
      <c r="B332" s="41"/>
      <c r="C332" s="233" t="s">
        <v>892</v>
      </c>
      <c r="D332" s="233" t="s">
        <v>324</v>
      </c>
      <c r="E332" s="234" t="s">
        <v>3847</v>
      </c>
      <c r="F332" s="235" t="s">
        <v>3677</v>
      </c>
      <c r="G332" s="236" t="s">
        <v>750</v>
      </c>
      <c r="H332" s="237">
        <v>1</v>
      </c>
      <c r="I332" s="238"/>
      <c r="J332" s="239">
        <f>ROUND(I332*H332,2)</f>
        <v>0</v>
      </c>
      <c r="K332" s="235" t="s">
        <v>532</v>
      </c>
      <c r="L332" s="46"/>
      <c r="M332" s="240" t="s">
        <v>19</v>
      </c>
      <c r="N332" s="241" t="s">
        <v>42</v>
      </c>
      <c r="O332" s="86"/>
      <c r="P332" s="242">
        <f>O332*H332</f>
        <v>0</v>
      </c>
      <c r="Q332" s="242">
        <v>0</v>
      </c>
      <c r="R332" s="242">
        <f>Q332*H332</f>
        <v>0</v>
      </c>
      <c r="S332" s="242">
        <v>0</v>
      </c>
      <c r="T332" s="243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44" t="s">
        <v>418</v>
      </c>
      <c r="AT332" s="244" t="s">
        <v>324</v>
      </c>
      <c r="AU332" s="244" t="s">
        <v>93</v>
      </c>
      <c r="AY332" s="19" t="s">
        <v>322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19" t="s">
        <v>83</v>
      </c>
      <c r="BK332" s="245">
        <f>ROUND(I332*H332,2)</f>
        <v>0</v>
      </c>
      <c r="BL332" s="19" t="s">
        <v>418</v>
      </c>
      <c r="BM332" s="244" t="s">
        <v>3848</v>
      </c>
    </row>
    <row r="333" spans="1:47" s="2" customFormat="1" ht="12">
      <c r="A333" s="40"/>
      <c r="B333" s="41"/>
      <c r="C333" s="42"/>
      <c r="D333" s="246" t="s">
        <v>330</v>
      </c>
      <c r="E333" s="42"/>
      <c r="F333" s="247" t="s">
        <v>3677</v>
      </c>
      <c r="G333" s="42"/>
      <c r="H333" s="42"/>
      <c r="I333" s="150"/>
      <c r="J333" s="42"/>
      <c r="K333" s="42"/>
      <c r="L333" s="46"/>
      <c r="M333" s="248"/>
      <c r="N333" s="249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330</v>
      </c>
      <c r="AU333" s="19" t="s">
        <v>93</v>
      </c>
    </row>
    <row r="334" spans="1:47" s="2" customFormat="1" ht="12">
      <c r="A334" s="40"/>
      <c r="B334" s="41"/>
      <c r="C334" s="42"/>
      <c r="D334" s="246" t="s">
        <v>387</v>
      </c>
      <c r="E334" s="42"/>
      <c r="F334" s="282" t="s">
        <v>3655</v>
      </c>
      <c r="G334" s="42"/>
      <c r="H334" s="42"/>
      <c r="I334" s="150"/>
      <c r="J334" s="42"/>
      <c r="K334" s="42"/>
      <c r="L334" s="46"/>
      <c r="M334" s="248"/>
      <c r="N334" s="249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387</v>
      </c>
      <c r="AU334" s="19" t="s">
        <v>93</v>
      </c>
    </row>
    <row r="335" spans="1:63" s="12" customFormat="1" ht="20.85" customHeight="1">
      <c r="A335" s="12"/>
      <c r="B335" s="217"/>
      <c r="C335" s="218"/>
      <c r="D335" s="219" t="s">
        <v>69</v>
      </c>
      <c r="E335" s="231" t="s">
        <v>3849</v>
      </c>
      <c r="F335" s="231" t="s">
        <v>3850</v>
      </c>
      <c r="G335" s="218"/>
      <c r="H335" s="218"/>
      <c r="I335" s="221"/>
      <c r="J335" s="232">
        <f>BK335</f>
        <v>0</v>
      </c>
      <c r="K335" s="218"/>
      <c r="L335" s="223"/>
      <c r="M335" s="224"/>
      <c r="N335" s="225"/>
      <c r="O335" s="225"/>
      <c r="P335" s="226">
        <f>SUM(P336:P359)</f>
        <v>0</v>
      </c>
      <c r="Q335" s="225"/>
      <c r="R335" s="226">
        <f>SUM(R336:R359)</f>
        <v>0</v>
      </c>
      <c r="S335" s="225"/>
      <c r="T335" s="227">
        <f>SUM(T336:T359)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8" t="s">
        <v>83</v>
      </c>
      <c r="AT335" s="229" t="s">
        <v>69</v>
      </c>
      <c r="AU335" s="229" t="s">
        <v>83</v>
      </c>
      <c r="AY335" s="228" t="s">
        <v>322</v>
      </c>
      <c r="BK335" s="230">
        <f>SUM(BK336:BK359)</f>
        <v>0</v>
      </c>
    </row>
    <row r="336" spans="1:65" s="2" customFormat="1" ht="66.75" customHeight="1">
      <c r="A336" s="40"/>
      <c r="B336" s="41"/>
      <c r="C336" s="233" t="s">
        <v>897</v>
      </c>
      <c r="D336" s="233" t="s">
        <v>324</v>
      </c>
      <c r="E336" s="234" t="s">
        <v>3851</v>
      </c>
      <c r="F336" s="235" t="s">
        <v>3631</v>
      </c>
      <c r="G336" s="236" t="s">
        <v>750</v>
      </c>
      <c r="H336" s="237">
        <v>1</v>
      </c>
      <c r="I336" s="238"/>
      <c r="J336" s="239">
        <f>ROUND(I336*H336,2)</f>
        <v>0</v>
      </c>
      <c r="K336" s="235" t="s">
        <v>532</v>
      </c>
      <c r="L336" s="46"/>
      <c r="M336" s="240" t="s">
        <v>19</v>
      </c>
      <c r="N336" s="241" t="s">
        <v>42</v>
      </c>
      <c r="O336" s="86"/>
      <c r="P336" s="242">
        <f>O336*H336</f>
        <v>0</v>
      </c>
      <c r="Q336" s="242">
        <v>0</v>
      </c>
      <c r="R336" s="242">
        <f>Q336*H336</f>
        <v>0</v>
      </c>
      <c r="S336" s="242">
        <v>0</v>
      </c>
      <c r="T336" s="24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4" t="s">
        <v>418</v>
      </c>
      <c r="AT336" s="244" t="s">
        <v>324</v>
      </c>
      <c r="AU336" s="244" t="s">
        <v>93</v>
      </c>
      <c r="AY336" s="19" t="s">
        <v>322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19" t="s">
        <v>83</v>
      </c>
      <c r="BK336" s="245">
        <f>ROUND(I336*H336,2)</f>
        <v>0</v>
      </c>
      <c r="BL336" s="19" t="s">
        <v>418</v>
      </c>
      <c r="BM336" s="244" t="s">
        <v>3852</v>
      </c>
    </row>
    <row r="337" spans="1:47" s="2" customFormat="1" ht="12">
      <c r="A337" s="40"/>
      <c r="B337" s="41"/>
      <c r="C337" s="42"/>
      <c r="D337" s="246" t="s">
        <v>330</v>
      </c>
      <c r="E337" s="42"/>
      <c r="F337" s="247" t="s">
        <v>3853</v>
      </c>
      <c r="G337" s="42"/>
      <c r="H337" s="42"/>
      <c r="I337" s="150"/>
      <c r="J337" s="42"/>
      <c r="K337" s="42"/>
      <c r="L337" s="46"/>
      <c r="M337" s="248"/>
      <c r="N337" s="249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330</v>
      </c>
      <c r="AU337" s="19" t="s">
        <v>93</v>
      </c>
    </row>
    <row r="338" spans="1:47" s="2" customFormat="1" ht="12">
      <c r="A338" s="40"/>
      <c r="B338" s="41"/>
      <c r="C338" s="42"/>
      <c r="D338" s="246" t="s">
        <v>387</v>
      </c>
      <c r="E338" s="42"/>
      <c r="F338" s="282" t="s">
        <v>3634</v>
      </c>
      <c r="G338" s="42"/>
      <c r="H338" s="42"/>
      <c r="I338" s="150"/>
      <c r="J338" s="42"/>
      <c r="K338" s="42"/>
      <c r="L338" s="46"/>
      <c r="M338" s="248"/>
      <c r="N338" s="249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387</v>
      </c>
      <c r="AU338" s="19" t="s">
        <v>93</v>
      </c>
    </row>
    <row r="339" spans="1:65" s="2" customFormat="1" ht="21.75" customHeight="1">
      <c r="A339" s="40"/>
      <c r="B339" s="41"/>
      <c r="C339" s="233" t="s">
        <v>954</v>
      </c>
      <c r="D339" s="233" t="s">
        <v>324</v>
      </c>
      <c r="E339" s="234" t="s">
        <v>3854</v>
      </c>
      <c r="F339" s="235" t="s">
        <v>3855</v>
      </c>
      <c r="G339" s="236" t="s">
        <v>750</v>
      </c>
      <c r="H339" s="237">
        <v>1</v>
      </c>
      <c r="I339" s="238"/>
      <c r="J339" s="239">
        <f>ROUND(I339*H339,2)</f>
        <v>0</v>
      </c>
      <c r="K339" s="235" t="s">
        <v>532</v>
      </c>
      <c r="L339" s="46"/>
      <c r="M339" s="240" t="s">
        <v>19</v>
      </c>
      <c r="N339" s="241" t="s">
        <v>42</v>
      </c>
      <c r="O339" s="86"/>
      <c r="P339" s="242">
        <f>O339*H339</f>
        <v>0</v>
      </c>
      <c r="Q339" s="242">
        <v>0</v>
      </c>
      <c r="R339" s="242">
        <f>Q339*H339</f>
        <v>0</v>
      </c>
      <c r="S339" s="242">
        <v>0</v>
      </c>
      <c r="T339" s="243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4" t="s">
        <v>418</v>
      </c>
      <c r="AT339" s="244" t="s">
        <v>324</v>
      </c>
      <c r="AU339" s="244" t="s">
        <v>93</v>
      </c>
      <c r="AY339" s="19" t="s">
        <v>322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19" t="s">
        <v>83</v>
      </c>
      <c r="BK339" s="245">
        <f>ROUND(I339*H339,2)</f>
        <v>0</v>
      </c>
      <c r="BL339" s="19" t="s">
        <v>418</v>
      </c>
      <c r="BM339" s="244" t="s">
        <v>3856</v>
      </c>
    </row>
    <row r="340" spans="1:47" s="2" customFormat="1" ht="12">
      <c r="A340" s="40"/>
      <c r="B340" s="41"/>
      <c r="C340" s="42"/>
      <c r="D340" s="246" t="s">
        <v>330</v>
      </c>
      <c r="E340" s="42"/>
      <c r="F340" s="247" t="s">
        <v>3855</v>
      </c>
      <c r="G340" s="42"/>
      <c r="H340" s="42"/>
      <c r="I340" s="150"/>
      <c r="J340" s="42"/>
      <c r="K340" s="42"/>
      <c r="L340" s="46"/>
      <c r="M340" s="248"/>
      <c r="N340" s="249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330</v>
      </c>
      <c r="AU340" s="19" t="s">
        <v>93</v>
      </c>
    </row>
    <row r="341" spans="1:47" s="2" customFormat="1" ht="12">
      <c r="A341" s="40"/>
      <c r="B341" s="41"/>
      <c r="C341" s="42"/>
      <c r="D341" s="246" t="s">
        <v>387</v>
      </c>
      <c r="E341" s="42"/>
      <c r="F341" s="282" t="s">
        <v>3639</v>
      </c>
      <c r="G341" s="42"/>
      <c r="H341" s="42"/>
      <c r="I341" s="150"/>
      <c r="J341" s="42"/>
      <c r="K341" s="42"/>
      <c r="L341" s="46"/>
      <c r="M341" s="248"/>
      <c r="N341" s="249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387</v>
      </c>
      <c r="AU341" s="19" t="s">
        <v>93</v>
      </c>
    </row>
    <row r="342" spans="1:65" s="2" customFormat="1" ht="21.75" customHeight="1">
      <c r="A342" s="40"/>
      <c r="B342" s="41"/>
      <c r="C342" s="233" t="s">
        <v>961</v>
      </c>
      <c r="D342" s="233" t="s">
        <v>324</v>
      </c>
      <c r="E342" s="234" t="s">
        <v>3857</v>
      </c>
      <c r="F342" s="235" t="s">
        <v>3858</v>
      </c>
      <c r="G342" s="236" t="s">
        <v>750</v>
      </c>
      <c r="H342" s="237">
        <v>2</v>
      </c>
      <c r="I342" s="238"/>
      <c r="J342" s="239">
        <f>ROUND(I342*H342,2)</f>
        <v>0</v>
      </c>
      <c r="K342" s="235" t="s">
        <v>532</v>
      </c>
      <c r="L342" s="46"/>
      <c r="M342" s="240" t="s">
        <v>19</v>
      </c>
      <c r="N342" s="241" t="s">
        <v>42</v>
      </c>
      <c r="O342" s="86"/>
      <c r="P342" s="242">
        <f>O342*H342</f>
        <v>0</v>
      </c>
      <c r="Q342" s="242">
        <v>0</v>
      </c>
      <c r="R342" s="242">
        <f>Q342*H342</f>
        <v>0</v>
      </c>
      <c r="S342" s="242">
        <v>0</v>
      </c>
      <c r="T342" s="24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4" t="s">
        <v>418</v>
      </c>
      <c r="AT342" s="244" t="s">
        <v>324</v>
      </c>
      <c r="AU342" s="244" t="s">
        <v>93</v>
      </c>
      <c r="AY342" s="19" t="s">
        <v>322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19" t="s">
        <v>83</v>
      </c>
      <c r="BK342" s="245">
        <f>ROUND(I342*H342,2)</f>
        <v>0</v>
      </c>
      <c r="BL342" s="19" t="s">
        <v>418</v>
      </c>
      <c r="BM342" s="244" t="s">
        <v>3859</v>
      </c>
    </row>
    <row r="343" spans="1:47" s="2" customFormat="1" ht="12">
      <c r="A343" s="40"/>
      <c r="B343" s="41"/>
      <c r="C343" s="42"/>
      <c r="D343" s="246" t="s">
        <v>330</v>
      </c>
      <c r="E343" s="42"/>
      <c r="F343" s="247" t="s">
        <v>3858</v>
      </c>
      <c r="G343" s="42"/>
      <c r="H343" s="42"/>
      <c r="I343" s="150"/>
      <c r="J343" s="42"/>
      <c r="K343" s="42"/>
      <c r="L343" s="46"/>
      <c r="M343" s="248"/>
      <c r="N343" s="249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330</v>
      </c>
      <c r="AU343" s="19" t="s">
        <v>93</v>
      </c>
    </row>
    <row r="344" spans="1:47" s="2" customFormat="1" ht="12">
      <c r="A344" s="40"/>
      <c r="B344" s="41"/>
      <c r="C344" s="42"/>
      <c r="D344" s="246" t="s">
        <v>387</v>
      </c>
      <c r="E344" s="42"/>
      <c r="F344" s="282" t="s">
        <v>3639</v>
      </c>
      <c r="G344" s="42"/>
      <c r="H344" s="42"/>
      <c r="I344" s="150"/>
      <c r="J344" s="42"/>
      <c r="K344" s="42"/>
      <c r="L344" s="46"/>
      <c r="M344" s="248"/>
      <c r="N344" s="249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387</v>
      </c>
      <c r="AU344" s="19" t="s">
        <v>93</v>
      </c>
    </row>
    <row r="345" spans="1:65" s="2" customFormat="1" ht="21.75" customHeight="1">
      <c r="A345" s="40"/>
      <c r="B345" s="41"/>
      <c r="C345" s="233" t="s">
        <v>967</v>
      </c>
      <c r="D345" s="233" t="s">
        <v>324</v>
      </c>
      <c r="E345" s="234" t="s">
        <v>3860</v>
      </c>
      <c r="F345" s="235" t="s">
        <v>3861</v>
      </c>
      <c r="G345" s="236" t="s">
        <v>750</v>
      </c>
      <c r="H345" s="237">
        <v>1</v>
      </c>
      <c r="I345" s="238"/>
      <c r="J345" s="239">
        <f>ROUND(I345*H345,2)</f>
        <v>0</v>
      </c>
      <c r="K345" s="235" t="s">
        <v>532</v>
      </c>
      <c r="L345" s="46"/>
      <c r="M345" s="240" t="s">
        <v>19</v>
      </c>
      <c r="N345" s="241" t="s">
        <v>42</v>
      </c>
      <c r="O345" s="86"/>
      <c r="P345" s="242">
        <f>O345*H345</f>
        <v>0</v>
      </c>
      <c r="Q345" s="242">
        <v>0</v>
      </c>
      <c r="R345" s="242">
        <f>Q345*H345</f>
        <v>0</v>
      </c>
      <c r="S345" s="242">
        <v>0</v>
      </c>
      <c r="T345" s="243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4" t="s">
        <v>418</v>
      </c>
      <c r="AT345" s="244" t="s">
        <v>324</v>
      </c>
      <c r="AU345" s="244" t="s">
        <v>93</v>
      </c>
      <c r="AY345" s="19" t="s">
        <v>322</v>
      </c>
      <c r="BE345" s="245">
        <f>IF(N345="základní",J345,0)</f>
        <v>0</v>
      </c>
      <c r="BF345" s="245">
        <f>IF(N345="snížená",J345,0)</f>
        <v>0</v>
      </c>
      <c r="BG345" s="245">
        <f>IF(N345="zákl. přenesená",J345,0)</f>
        <v>0</v>
      </c>
      <c r="BH345" s="245">
        <f>IF(N345="sníž. přenesená",J345,0)</f>
        <v>0</v>
      </c>
      <c r="BI345" s="245">
        <f>IF(N345="nulová",J345,0)</f>
        <v>0</v>
      </c>
      <c r="BJ345" s="19" t="s">
        <v>83</v>
      </c>
      <c r="BK345" s="245">
        <f>ROUND(I345*H345,2)</f>
        <v>0</v>
      </c>
      <c r="BL345" s="19" t="s">
        <v>418</v>
      </c>
      <c r="BM345" s="244" t="s">
        <v>3862</v>
      </c>
    </row>
    <row r="346" spans="1:47" s="2" customFormat="1" ht="12">
      <c r="A346" s="40"/>
      <c r="B346" s="41"/>
      <c r="C346" s="42"/>
      <c r="D346" s="246" t="s">
        <v>330</v>
      </c>
      <c r="E346" s="42"/>
      <c r="F346" s="247" t="s">
        <v>3861</v>
      </c>
      <c r="G346" s="42"/>
      <c r="H346" s="42"/>
      <c r="I346" s="150"/>
      <c r="J346" s="42"/>
      <c r="K346" s="42"/>
      <c r="L346" s="46"/>
      <c r="M346" s="248"/>
      <c r="N346" s="249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330</v>
      </c>
      <c r="AU346" s="19" t="s">
        <v>93</v>
      </c>
    </row>
    <row r="347" spans="1:47" s="2" customFormat="1" ht="12">
      <c r="A347" s="40"/>
      <c r="B347" s="41"/>
      <c r="C347" s="42"/>
      <c r="D347" s="246" t="s">
        <v>387</v>
      </c>
      <c r="E347" s="42"/>
      <c r="F347" s="282" t="s">
        <v>3639</v>
      </c>
      <c r="G347" s="42"/>
      <c r="H347" s="42"/>
      <c r="I347" s="150"/>
      <c r="J347" s="42"/>
      <c r="K347" s="42"/>
      <c r="L347" s="46"/>
      <c r="M347" s="248"/>
      <c r="N347" s="249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387</v>
      </c>
      <c r="AU347" s="19" t="s">
        <v>93</v>
      </c>
    </row>
    <row r="348" spans="1:65" s="2" customFormat="1" ht="55.5" customHeight="1">
      <c r="A348" s="40"/>
      <c r="B348" s="41"/>
      <c r="C348" s="233" t="s">
        <v>972</v>
      </c>
      <c r="D348" s="233" t="s">
        <v>324</v>
      </c>
      <c r="E348" s="234" t="s">
        <v>3863</v>
      </c>
      <c r="F348" s="235" t="s">
        <v>3661</v>
      </c>
      <c r="G348" s="236" t="s">
        <v>3355</v>
      </c>
      <c r="H348" s="237">
        <v>5</v>
      </c>
      <c r="I348" s="238"/>
      <c r="J348" s="239">
        <f>ROUND(I348*H348,2)</f>
        <v>0</v>
      </c>
      <c r="K348" s="235" t="s">
        <v>532</v>
      </c>
      <c r="L348" s="46"/>
      <c r="M348" s="240" t="s">
        <v>19</v>
      </c>
      <c r="N348" s="241" t="s">
        <v>42</v>
      </c>
      <c r="O348" s="86"/>
      <c r="P348" s="242">
        <f>O348*H348</f>
        <v>0</v>
      </c>
      <c r="Q348" s="242">
        <v>0</v>
      </c>
      <c r="R348" s="242">
        <f>Q348*H348</f>
        <v>0</v>
      </c>
      <c r="S348" s="242">
        <v>0</v>
      </c>
      <c r="T348" s="243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4" t="s">
        <v>418</v>
      </c>
      <c r="AT348" s="244" t="s">
        <v>324</v>
      </c>
      <c r="AU348" s="244" t="s">
        <v>93</v>
      </c>
      <c r="AY348" s="19" t="s">
        <v>322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19" t="s">
        <v>83</v>
      </c>
      <c r="BK348" s="245">
        <f>ROUND(I348*H348,2)</f>
        <v>0</v>
      </c>
      <c r="BL348" s="19" t="s">
        <v>418</v>
      </c>
      <c r="BM348" s="244" t="s">
        <v>3864</v>
      </c>
    </row>
    <row r="349" spans="1:47" s="2" customFormat="1" ht="12">
      <c r="A349" s="40"/>
      <c r="B349" s="41"/>
      <c r="C349" s="42"/>
      <c r="D349" s="246" t="s">
        <v>330</v>
      </c>
      <c r="E349" s="42"/>
      <c r="F349" s="247" t="s">
        <v>3663</v>
      </c>
      <c r="G349" s="42"/>
      <c r="H349" s="42"/>
      <c r="I349" s="150"/>
      <c r="J349" s="42"/>
      <c r="K349" s="42"/>
      <c r="L349" s="46"/>
      <c r="M349" s="248"/>
      <c r="N349" s="249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330</v>
      </c>
      <c r="AU349" s="19" t="s">
        <v>93</v>
      </c>
    </row>
    <row r="350" spans="1:47" s="2" customFormat="1" ht="12">
      <c r="A350" s="40"/>
      <c r="B350" s="41"/>
      <c r="C350" s="42"/>
      <c r="D350" s="246" t="s">
        <v>387</v>
      </c>
      <c r="E350" s="42"/>
      <c r="F350" s="282" t="s">
        <v>3639</v>
      </c>
      <c r="G350" s="42"/>
      <c r="H350" s="42"/>
      <c r="I350" s="150"/>
      <c r="J350" s="42"/>
      <c r="K350" s="42"/>
      <c r="L350" s="46"/>
      <c r="M350" s="248"/>
      <c r="N350" s="249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387</v>
      </c>
      <c r="AU350" s="19" t="s">
        <v>93</v>
      </c>
    </row>
    <row r="351" spans="1:65" s="2" customFormat="1" ht="55.5" customHeight="1">
      <c r="A351" s="40"/>
      <c r="B351" s="41"/>
      <c r="C351" s="233" t="s">
        <v>977</v>
      </c>
      <c r="D351" s="233" t="s">
        <v>324</v>
      </c>
      <c r="E351" s="234" t="s">
        <v>3865</v>
      </c>
      <c r="F351" s="235" t="s">
        <v>3661</v>
      </c>
      <c r="G351" s="236" t="s">
        <v>3355</v>
      </c>
      <c r="H351" s="237">
        <v>19</v>
      </c>
      <c r="I351" s="238"/>
      <c r="J351" s="239">
        <f>ROUND(I351*H351,2)</f>
        <v>0</v>
      </c>
      <c r="K351" s="235" t="s">
        <v>532</v>
      </c>
      <c r="L351" s="46"/>
      <c r="M351" s="240" t="s">
        <v>19</v>
      </c>
      <c r="N351" s="241" t="s">
        <v>42</v>
      </c>
      <c r="O351" s="86"/>
      <c r="P351" s="242">
        <f>O351*H351</f>
        <v>0</v>
      </c>
      <c r="Q351" s="242">
        <v>0</v>
      </c>
      <c r="R351" s="242">
        <f>Q351*H351</f>
        <v>0</v>
      </c>
      <c r="S351" s="242">
        <v>0</v>
      </c>
      <c r="T351" s="243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4" t="s">
        <v>418</v>
      </c>
      <c r="AT351" s="244" t="s">
        <v>324</v>
      </c>
      <c r="AU351" s="244" t="s">
        <v>93</v>
      </c>
      <c r="AY351" s="19" t="s">
        <v>322</v>
      </c>
      <c r="BE351" s="245">
        <f>IF(N351="základní",J351,0)</f>
        <v>0</v>
      </c>
      <c r="BF351" s="245">
        <f>IF(N351="snížená",J351,0)</f>
        <v>0</v>
      </c>
      <c r="BG351" s="245">
        <f>IF(N351="zákl. přenesená",J351,0)</f>
        <v>0</v>
      </c>
      <c r="BH351" s="245">
        <f>IF(N351="sníž. přenesená",J351,0)</f>
        <v>0</v>
      </c>
      <c r="BI351" s="245">
        <f>IF(N351="nulová",J351,0)</f>
        <v>0</v>
      </c>
      <c r="BJ351" s="19" t="s">
        <v>83</v>
      </c>
      <c r="BK351" s="245">
        <f>ROUND(I351*H351,2)</f>
        <v>0</v>
      </c>
      <c r="BL351" s="19" t="s">
        <v>418</v>
      </c>
      <c r="BM351" s="244" t="s">
        <v>3866</v>
      </c>
    </row>
    <row r="352" spans="1:47" s="2" customFormat="1" ht="12">
      <c r="A352" s="40"/>
      <c r="B352" s="41"/>
      <c r="C352" s="42"/>
      <c r="D352" s="246" t="s">
        <v>330</v>
      </c>
      <c r="E352" s="42"/>
      <c r="F352" s="247" t="s">
        <v>3666</v>
      </c>
      <c r="G352" s="42"/>
      <c r="H352" s="42"/>
      <c r="I352" s="150"/>
      <c r="J352" s="42"/>
      <c r="K352" s="42"/>
      <c r="L352" s="46"/>
      <c r="M352" s="248"/>
      <c r="N352" s="249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330</v>
      </c>
      <c r="AU352" s="19" t="s">
        <v>93</v>
      </c>
    </row>
    <row r="353" spans="1:47" s="2" customFormat="1" ht="12">
      <c r="A353" s="40"/>
      <c r="B353" s="41"/>
      <c r="C353" s="42"/>
      <c r="D353" s="246" t="s">
        <v>387</v>
      </c>
      <c r="E353" s="42"/>
      <c r="F353" s="282" t="s">
        <v>3639</v>
      </c>
      <c r="G353" s="42"/>
      <c r="H353" s="42"/>
      <c r="I353" s="150"/>
      <c r="J353" s="42"/>
      <c r="K353" s="42"/>
      <c r="L353" s="46"/>
      <c r="M353" s="248"/>
      <c r="N353" s="249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387</v>
      </c>
      <c r="AU353" s="19" t="s">
        <v>93</v>
      </c>
    </row>
    <row r="354" spans="1:65" s="2" customFormat="1" ht="21.75" customHeight="1">
      <c r="A354" s="40"/>
      <c r="B354" s="41"/>
      <c r="C354" s="233" t="s">
        <v>982</v>
      </c>
      <c r="D354" s="233" t="s">
        <v>324</v>
      </c>
      <c r="E354" s="234" t="s">
        <v>3867</v>
      </c>
      <c r="F354" s="235" t="s">
        <v>3868</v>
      </c>
      <c r="G354" s="236" t="s">
        <v>750</v>
      </c>
      <c r="H354" s="237">
        <v>3</v>
      </c>
      <c r="I354" s="238"/>
      <c r="J354" s="239">
        <f>ROUND(I354*H354,2)</f>
        <v>0</v>
      </c>
      <c r="K354" s="235" t="s">
        <v>532</v>
      </c>
      <c r="L354" s="46"/>
      <c r="M354" s="240" t="s">
        <v>19</v>
      </c>
      <c r="N354" s="241" t="s">
        <v>42</v>
      </c>
      <c r="O354" s="86"/>
      <c r="P354" s="242">
        <f>O354*H354</f>
        <v>0</v>
      </c>
      <c r="Q354" s="242">
        <v>0</v>
      </c>
      <c r="R354" s="242">
        <f>Q354*H354</f>
        <v>0</v>
      </c>
      <c r="S354" s="242">
        <v>0</v>
      </c>
      <c r="T354" s="243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44" t="s">
        <v>418</v>
      </c>
      <c r="AT354" s="244" t="s">
        <v>324</v>
      </c>
      <c r="AU354" s="244" t="s">
        <v>93</v>
      </c>
      <c r="AY354" s="19" t="s">
        <v>322</v>
      </c>
      <c r="BE354" s="245">
        <f>IF(N354="základní",J354,0)</f>
        <v>0</v>
      </c>
      <c r="BF354" s="245">
        <f>IF(N354="snížená",J354,0)</f>
        <v>0</v>
      </c>
      <c r="BG354" s="245">
        <f>IF(N354="zákl. přenesená",J354,0)</f>
        <v>0</v>
      </c>
      <c r="BH354" s="245">
        <f>IF(N354="sníž. přenesená",J354,0)</f>
        <v>0</v>
      </c>
      <c r="BI354" s="245">
        <f>IF(N354="nulová",J354,0)</f>
        <v>0</v>
      </c>
      <c r="BJ354" s="19" t="s">
        <v>83</v>
      </c>
      <c r="BK354" s="245">
        <f>ROUND(I354*H354,2)</f>
        <v>0</v>
      </c>
      <c r="BL354" s="19" t="s">
        <v>418</v>
      </c>
      <c r="BM354" s="244" t="s">
        <v>3869</v>
      </c>
    </row>
    <row r="355" spans="1:47" s="2" customFormat="1" ht="12">
      <c r="A355" s="40"/>
      <c r="B355" s="41"/>
      <c r="C355" s="42"/>
      <c r="D355" s="246" t="s">
        <v>330</v>
      </c>
      <c r="E355" s="42"/>
      <c r="F355" s="247" t="s">
        <v>3674</v>
      </c>
      <c r="G355" s="42"/>
      <c r="H355" s="42"/>
      <c r="I355" s="150"/>
      <c r="J355" s="42"/>
      <c r="K355" s="42"/>
      <c r="L355" s="46"/>
      <c r="M355" s="248"/>
      <c r="N355" s="249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330</v>
      </c>
      <c r="AU355" s="19" t="s">
        <v>93</v>
      </c>
    </row>
    <row r="356" spans="1:47" s="2" customFormat="1" ht="12">
      <c r="A356" s="40"/>
      <c r="B356" s="41"/>
      <c r="C356" s="42"/>
      <c r="D356" s="246" t="s">
        <v>387</v>
      </c>
      <c r="E356" s="42"/>
      <c r="F356" s="282" t="s">
        <v>3655</v>
      </c>
      <c r="G356" s="42"/>
      <c r="H356" s="42"/>
      <c r="I356" s="150"/>
      <c r="J356" s="42"/>
      <c r="K356" s="42"/>
      <c r="L356" s="46"/>
      <c r="M356" s="248"/>
      <c r="N356" s="249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387</v>
      </c>
      <c r="AU356" s="19" t="s">
        <v>93</v>
      </c>
    </row>
    <row r="357" spans="1:65" s="2" customFormat="1" ht="21.75" customHeight="1">
      <c r="A357" s="40"/>
      <c r="B357" s="41"/>
      <c r="C357" s="233" t="s">
        <v>987</v>
      </c>
      <c r="D357" s="233" t="s">
        <v>324</v>
      </c>
      <c r="E357" s="234" t="s">
        <v>3870</v>
      </c>
      <c r="F357" s="235" t="s">
        <v>3871</v>
      </c>
      <c r="G357" s="236" t="s">
        <v>750</v>
      </c>
      <c r="H357" s="237">
        <v>1</v>
      </c>
      <c r="I357" s="238"/>
      <c r="J357" s="239">
        <f>ROUND(I357*H357,2)</f>
        <v>0</v>
      </c>
      <c r="K357" s="235" t="s">
        <v>532</v>
      </c>
      <c r="L357" s="46"/>
      <c r="M357" s="240" t="s">
        <v>19</v>
      </c>
      <c r="N357" s="241" t="s">
        <v>42</v>
      </c>
      <c r="O357" s="86"/>
      <c r="P357" s="242">
        <f>O357*H357</f>
        <v>0</v>
      </c>
      <c r="Q357" s="242">
        <v>0</v>
      </c>
      <c r="R357" s="242">
        <f>Q357*H357</f>
        <v>0</v>
      </c>
      <c r="S357" s="242">
        <v>0</v>
      </c>
      <c r="T357" s="243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44" t="s">
        <v>418</v>
      </c>
      <c r="AT357" s="244" t="s">
        <v>324</v>
      </c>
      <c r="AU357" s="244" t="s">
        <v>93</v>
      </c>
      <c r="AY357" s="19" t="s">
        <v>322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19" t="s">
        <v>83</v>
      </c>
      <c r="BK357" s="245">
        <f>ROUND(I357*H357,2)</f>
        <v>0</v>
      </c>
      <c r="BL357" s="19" t="s">
        <v>418</v>
      </c>
      <c r="BM357" s="244" t="s">
        <v>3872</v>
      </c>
    </row>
    <row r="358" spans="1:47" s="2" customFormat="1" ht="12">
      <c r="A358" s="40"/>
      <c r="B358" s="41"/>
      <c r="C358" s="42"/>
      <c r="D358" s="246" t="s">
        <v>330</v>
      </c>
      <c r="E358" s="42"/>
      <c r="F358" s="247" t="s">
        <v>3677</v>
      </c>
      <c r="G358" s="42"/>
      <c r="H358" s="42"/>
      <c r="I358" s="150"/>
      <c r="J358" s="42"/>
      <c r="K358" s="42"/>
      <c r="L358" s="46"/>
      <c r="M358" s="248"/>
      <c r="N358" s="249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330</v>
      </c>
      <c r="AU358" s="19" t="s">
        <v>93</v>
      </c>
    </row>
    <row r="359" spans="1:47" s="2" customFormat="1" ht="12">
      <c r="A359" s="40"/>
      <c r="B359" s="41"/>
      <c r="C359" s="42"/>
      <c r="D359" s="246" t="s">
        <v>387</v>
      </c>
      <c r="E359" s="42"/>
      <c r="F359" s="282" t="s">
        <v>3655</v>
      </c>
      <c r="G359" s="42"/>
      <c r="H359" s="42"/>
      <c r="I359" s="150"/>
      <c r="J359" s="42"/>
      <c r="K359" s="42"/>
      <c r="L359" s="46"/>
      <c r="M359" s="248"/>
      <c r="N359" s="249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387</v>
      </c>
      <c r="AU359" s="19" t="s">
        <v>93</v>
      </c>
    </row>
    <row r="360" spans="1:63" s="12" customFormat="1" ht="20.85" customHeight="1">
      <c r="A360" s="12"/>
      <c r="B360" s="217"/>
      <c r="C360" s="218"/>
      <c r="D360" s="219" t="s">
        <v>69</v>
      </c>
      <c r="E360" s="231" t="s">
        <v>3873</v>
      </c>
      <c r="F360" s="231" t="s">
        <v>3874</v>
      </c>
      <c r="G360" s="218"/>
      <c r="H360" s="218"/>
      <c r="I360" s="221"/>
      <c r="J360" s="232">
        <f>BK360</f>
        <v>0</v>
      </c>
      <c r="K360" s="218"/>
      <c r="L360" s="223"/>
      <c r="M360" s="224"/>
      <c r="N360" s="225"/>
      <c r="O360" s="225"/>
      <c r="P360" s="226">
        <f>SUM(P361:P384)</f>
        <v>0</v>
      </c>
      <c r="Q360" s="225"/>
      <c r="R360" s="226">
        <f>SUM(R361:R384)</f>
        <v>0</v>
      </c>
      <c r="S360" s="225"/>
      <c r="T360" s="227">
        <f>SUM(T361:T384)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28" t="s">
        <v>83</v>
      </c>
      <c r="AT360" s="229" t="s">
        <v>69</v>
      </c>
      <c r="AU360" s="229" t="s">
        <v>83</v>
      </c>
      <c r="AY360" s="228" t="s">
        <v>322</v>
      </c>
      <c r="BK360" s="230">
        <f>SUM(BK361:BK384)</f>
        <v>0</v>
      </c>
    </row>
    <row r="361" spans="1:65" s="2" customFormat="1" ht="66.75" customHeight="1">
      <c r="A361" s="40"/>
      <c r="B361" s="41"/>
      <c r="C361" s="233" t="s">
        <v>992</v>
      </c>
      <c r="D361" s="233" t="s">
        <v>324</v>
      </c>
      <c r="E361" s="234" t="s">
        <v>3875</v>
      </c>
      <c r="F361" s="235" t="s">
        <v>3631</v>
      </c>
      <c r="G361" s="236" t="s">
        <v>750</v>
      </c>
      <c r="H361" s="237">
        <v>1</v>
      </c>
      <c r="I361" s="238"/>
      <c r="J361" s="239">
        <f>ROUND(I361*H361,2)</f>
        <v>0</v>
      </c>
      <c r="K361" s="235" t="s">
        <v>532</v>
      </c>
      <c r="L361" s="46"/>
      <c r="M361" s="240" t="s">
        <v>19</v>
      </c>
      <c r="N361" s="241" t="s">
        <v>42</v>
      </c>
      <c r="O361" s="86"/>
      <c r="P361" s="242">
        <f>O361*H361</f>
        <v>0</v>
      </c>
      <c r="Q361" s="242">
        <v>0</v>
      </c>
      <c r="R361" s="242">
        <f>Q361*H361</f>
        <v>0</v>
      </c>
      <c r="S361" s="242">
        <v>0</v>
      </c>
      <c r="T361" s="243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4" t="s">
        <v>418</v>
      </c>
      <c r="AT361" s="244" t="s">
        <v>324</v>
      </c>
      <c r="AU361" s="244" t="s">
        <v>93</v>
      </c>
      <c r="AY361" s="19" t="s">
        <v>322</v>
      </c>
      <c r="BE361" s="245">
        <f>IF(N361="základní",J361,0)</f>
        <v>0</v>
      </c>
      <c r="BF361" s="245">
        <f>IF(N361="snížená",J361,0)</f>
        <v>0</v>
      </c>
      <c r="BG361" s="245">
        <f>IF(N361="zákl. přenesená",J361,0)</f>
        <v>0</v>
      </c>
      <c r="BH361" s="245">
        <f>IF(N361="sníž. přenesená",J361,0)</f>
        <v>0</v>
      </c>
      <c r="BI361" s="245">
        <f>IF(N361="nulová",J361,0)</f>
        <v>0</v>
      </c>
      <c r="BJ361" s="19" t="s">
        <v>83</v>
      </c>
      <c r="BK361" s="245">
        <f>ROUND(I361*H361,2)</f>
        <v>0</v>
      </c>
      <c r="BL361" s="19" t="s">
        <v>418</v>
      </c>
      <c r="BM361" s="244" t="s">
        <v>3876</v>
      </c>
    </row>
    <row r="362" spans="1:47" s="2" customFormat="1" ht="12">
      <c r="A362" s="40"/>
      <c r="B362" s="41"/>
      <c r="C362" s="42"/>
      <c r="D362" s="246" t="s">
        <v>330</v>
      </c>
      <c r="E362" s="42"/>
      <c r="F362" s="247" t="s">
        <v>3877</v>
      </c>
      <c r="G362" s="42"/>
      <c r="H362" s="42"/>
      <c r="I362" s="150"/>
      <c r="J362" s="42"/>
      <c r="K362" s="42"/>
      <c r="L362" s="46"/>
      <c r="M362" s="248"/>
      <c r="N362" s="249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330</v>
      </c>
      <c r="AU362" s="19" t="s">
        <v>93</v>
      </c>
    </row>
    <row r="363" spans="1:47" s="2" customFormat="1" ht="12">
      <c r="A363" s="40"/>
      <c r="B363" s="41"/>
      <c r="C363" s="42"/>
      <c r="D363" s="246" t="s">
        <v>387</v>
      </c>
      <c r="E363" s="42"/>
      <c r="F363" s="282" t="s">
        <v>3634</v>
      </c>
      <c r="G363" s="42"/>
      <c r="H363" s="42"/>
      <c r="I363" s="150"/>
      <c r="J363" s="42"/>
      <c r="K363" s="42"/>
      <c r="L363" s="46"/>
      <c r="M363" s="248"/>
      <c r="N363" s="249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387</v>
      </c>
      <c r="AU363" s="19" t="s">
        <v>93</v>
      </c>
    </row>
    <row r="364" spans="1:65" s="2" customFormat="1" ht="21.75" customHeight="1">
      <c r="A364" s="40"/>
      <c r="B364" s="41"/>
      <c r="C364" s="233" t="s">
        <v>1051</v>
      </c>
      <c r="D364" s="233" t="s">
        <v>324</v>
      </c>
      <c r="E364" s="234" t="s">
        <v>3878</v>
      </c>
      <c r="F364" s="235" t="s">
        <v>3879</v>
      </c>
      <c r="G364" s="236" t="s">
        <v>750</v>
      </c>
      <c r="H364" s="237">
        <v>1</v>
      </c>
      <c r="I364" s="238"/>
      <c r="J364" s="239">
        <f>ROUND(I364*H364,2)</f>
        <v>0</v>
      </c>
      <c r="K364" s="235" t="s">
        <v>532</v>
      </c>
      <c r="L364" s="46"/>
      <c r="M364" s="240" t="s">
        <v>19</v>
      </c>
      <c r="N364" s="241" t="s">
        <v>42</v>
      </c>
      <c r="O364" s="86"/>
      <c r="P364" s="242">
        <f>O364*H364</f>
        <v>0</v>
      </c>
      <c r="Q364" s="242">
        <v>0</v>
      </c>
      <c r="R364" s="242">
        <f>Q364*H364</f>
        <v>0</v>
      </c>
      <c r="S364" s="242">
        <v>0</v>
      </c>
      <c r="T364" s="243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44" t="s">
        <v>418</v>
      </c>
      <c r="AT364" s="244" t="s">
        <v>324</v>
      </c>
      <c r="AU364" s="244" t="s">
        <v>93</v>
      </c>
      <c r="AY364" s="19" t="s">
        <v>322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19" t="s">
        <v>83</v>
      </c>
      <c r="BK364" s="245">
        <f>ROUND(I364*H364,2)</f>
        <v>0</v>
      </c>
      <c r="BL364" s="19" t="s">
        <v>418</v>
      </c>
      <c r="BM364" s="244" t="s">
        <v>3880</v>
      </c>
    </row>
    <row r="365" spans="1:47" s="2" customFormat="1" ht="12">
      <c r="A365" s="40"/>
      <c r="B365" s="41"/>
      <c r="C365" s="42"/>
      <c r="D365" s="246" t="s">
        <v>330</v>
      </c>
      <c r="E365" s="42"/>
      <c r="F365" s="247" t="s">
        <v>3879</v>
      </c>
      <c r="G365" s="42"/>
      <c r="H365" s="42"/>
      <c r="I365" s="150"/>
      <c r="J365" s="42"/>
      <c r="K365" s="42"/>
      <c r="L365" s="46"/>
      <c r="M365" s="248"/>
      <c r="N365" s="249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330</v>
      </c>
      <c r="AU365" s="19" t="s">
        <v>93</v>
      </c>
    </row>
    <row r="366" spans="1:47" s="2" customFormat="1" ht="12">
      <c r="A366" s="40"/>
      <c r="B366" s="41"/>
      <c r="C366" s="42"/>
      <c r="D366" s="246" t="s">
        <v>387</v>
      </c>
      <c r="E366" s="42"/>
      <c r="F366" s="282" t="s">
        <v>3639</v>
      </c>
      <c r="G366" s="42"/>
      <c r="H366" s="42"/>
      <c r="I366" s="150"/>
      <c r="J366" s="42"/>
      <c r="K366" s="42"/>
      <c r="L366" s="46"/>
      <c r="M366" s="248"/>
      <c r="N366" s="249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387</v>
      </c>
      <c r="AU366" s="19" t="s">
        <v>93</v>
      </c>
    </row>
    <row r="367" spans="1:65" s="2" customFormat="1" ht="21.75" customHeight="1">
      <c r="A367" s="40"/>
      <c r="B367" s="41"/>
      <c r="C367" s="233" t="s">
        <v>1057</v>
      </c>
      <c r="D367" s="233" t="s">
        <v>324</v>
      </c>
      <c r="E367" s="234" t="s">
        <v>3881</v>
      </c>
      <c r="F367" s="235" t="s">
        <v>3882</v>
      </c>
      <c r="G367" s="236" t="s">
        <v>750</v>
      </c>
      <c r="H367" s="237">
        <v>2</v>
      </c>
      <c r="I367" s="238"/>
      <c r="J367" s="239">
        <f>ROUND(I367*H367,2)</f>
        <v>0</v>
      </c>
      <c r="K367" s="235" t="s">
        <v>532</v>
      </c>
      <c r="L367" s="46"/>
      <c r="M367" s="240" t="s">
        <v>19</v>
      </c>
      <c r="N367" s="241" t="s">
        <v>42</v>
      </c>
      <c r="O367" s="86"/>
      <c r="P367" s="242">
        <f>O367*H367</f>
        <v>0</v>
      </c>
      <c r="Q367" s="242">
        <v>0</v>
      </c>
      <c r="R367" s="242">
        <f>Q367*H367</f>
        <v>0</v>
      </c>
      <c r="S367" s="242">
        <v>0</v>
      </c>
      <c r="T367" s="243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4" t="s">
        <v>418</v>
      </c>
      <c r="AT367" s="244" t="s">
        <v>324</v>
      </c>
      <c r="AU367" s="244" t="s">
        <v>93</v>
      </c>
      <c r="AY367" s="19" t="s">
        <v>322</v>
      </c>
      <c r="BE367" s="245">
        <f>IF(N367="základní",J367,0)</f>
        <v>0</v>
      </c>
      <c r="BF367" s="245">
        <f>IF(N367="snížená",J367,0)</f>
        <v>0</v>
      </c>
      <c r="BG367" s="245">
        <f>IF(N367="zákl. přenesená",J367,0)</f>
        <v>0</v>
      </c>
      <c r="BH367" s="245">
        <f>IF(N367="sníž. přenesená",J367,0)</f>
        <v>0</v>
      </c>
      <c r="BI367" s="245">
        <f>IF(N367="nulová",J367,0)</f>
        <v>0</v>
      </c>
      <c r="BJ367" s="19" t="s">
        <v>83</v>
      </c>
      <c r="BK367" s="245">
        <f>ROUND(I367*H367,2)</f>
        <v>0</v>
      </c>
      <c r="BL367" s="19" t="s">
        <v>418</v>
      </c>
      <c r="BM367" s="244" t="s">
        <v>3883</v>
      </c>
    </row>
    <row r="368" spans="1:47" s="2" customFormat="1" ht="12">
      <c r="A368" s="40"/>
      <c r="B368" s="41"/>
      <c r="C368" s="42"/>
      <c r="D368" s="246" t="s">
        <v>330</v>
      </c>
      <c r="E368" s="42"/>
      <c r="F368" s="247" t="s">
        <v>3882</v>
      </c>
      <c r="G368" s="42"/>
      <c r="H368" s="42"/>
      <c r="I368" s="150"/>
      <c r="J368" s="42"/>
      <c r="K368" s="42"/>
      <c r="L368" s="46"/>
      <c r="M368" s="248"/>
      <c r="N368" s="249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330</v>
      </c>
      <c r="AU368" s="19" t="s">
        <v>93</v>
      </c>
    </row>
    <row r="369" spans="1:47" s="2" customFormat="1" ht="12">
      <c r="A369" s="40"/>
      <c r="B369" s="41"/>
      <c r="C369" s="42"/>
      <c r="D369" s="246" t="s">
        <v>387</v>
      </c>
      <c r="E369" s="42"/>
      <c r="F369" s="282" t="s">
        <v>3639</v>
      </c>
      <c r="G369" s="42"/>
      <c r="H369" s="42"/>
      <c r="I369" s="150"/>
      <c r="J369" s="42"/>
      <c r="K369" s="42"/>
      <c r="L369" s="46"/>
      <c r="M369" s="248"/>
      <c r="N369" s="249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387</v>
      </c>
      <c r="AU369" s="19" t="s">
        <v>93</v>
      </c>
    </row>
    <row r="370" spans="1:65" s="2" customFormat="1" ht="21.75" customHeight="1">
      <c r="A370" s="40"/>
      <c r="B370" s="41"/>
      <c r="C370" s="233" t="s">
        <v>1063</v>
      </c>
      <c r="D370" s="233" t="s">
        <v>324</v>
      </c>
      <c r="E370" s="234" t="s">
        <v>3884</v>
      </c>
      <c r="F370" s="235" t="s">
        <v>3885</v>
      </c>
      <c r="G370" s="236" t="s">
        <v>750</v>
      </c>
      <c r="H370" s="237">
        <v>1</v>
      </c>
      <c r="I370" s="238"/>
      <c r="J370" s="239">
        <f>ROUND(I370*H370,2)</f>
        <v>0</v>
      </c>
      <c r="K370" s="235" t="s">
        <v>532</v>
      </c>
      <c r="L370" s="46"/>
      <c r="M370" s="240" t="s">
        <v>19</v>
      </c>
      <c r="N370" s="241" t="s">
        <v>42</v>
      </c>
      <c r="O370" s="86"/>
      <c r="P370" s="242">
        <f>O370*H370</f>
        <v>0</v>
      </c>
      <c r="Q370" s="242">
        <v>0</v>
      </c>
      <c r="R370" s="242">
        <f>Q370*H370</f>
        <v>0</v>
      </c>
      <c r="S370" s="242">
        <v>0</v>
      </c>
      <c r="T370" s="243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4" t="s">
        <v>418</v>
      </c>
      <c r="AT370" s="244" t="s">
        <v>324</v>
      </c>
      <c r="AU370" s="244" t="s">
        <v>93</v>
      </c>
      <c r="AY370" s="19" t="s">
        <v>322</v>
      </c>
      <c r="BE370" s="245">
        <f>IF(N370="základní",J370,0)</f>
        <v>0</v>
      </c>
      <c r="BF370" s="245">
        <f>IF(N370="snížená",J370,0)</f>
        <v>0</v>
      </c>
      <c r="BG370" s="245">
        <f>IF(N370="zákl. přenesená",J370,0)</f>
        <v>0</v>
      </c>
      <c r="BH370" s="245">
        <f>IF(N370="sníž. přenesená",J370,0)</f>
        <v>0</v>
      </c>
      <c r="BI370" s="245">
        <f>IF(N370="nulová",J370,0)</f>
        <v>0</v>
      </c>
      <c r="BJ370" s="19" t="s">
        <v>83</v>
      </c>
      <c r="BK370" s="245">
        <f>ROUND(I370*H370,2)</f>
        <v>0</v>
      </c>
      <c r="BL370" s="19" t="s">
        <v>418</v>
      </c>
      <c r="BM370" s="244" t="s">
        <v>3886</v>
      </c>
    </row>
    <row r="371" spans="1:47" s="2" customFormat="1" ht="12">
      <c r="A371" s="40"/>
      <c r="B371" s="41"/>
      <c r="C371" s="42"/>
      <c r="D371" s="246" t="s">
        <v>330</v>
      </c>
      <c r="E371" s="42"/>
      <c r="F371" s="247" t="s">
        <v>3885</v>
      </c>
      <c r="G371" s="42"/>
      <c r="H371" s="42"/>
      <c r="I371" s="150"/>
      <c r="J371" s="42"/>
      <c r="K371" s="42"/>
      <c r="L371" s="46"/>
      <c r="M371" s="248"/>
      <c r="N371" s="249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330</v>
      </c>
      <c r="AU371" s="19" t="s">
        <v>93</v>
      </c>
    </row>
    <row r="372" spans="1:47" s="2" customFormat="1" ht="12">
      <c r="A372" s="40"/>
      <c r="B372" s="41"/>
      <c r="C372" s="42"/>
      <c r="D372" s="246" t="s">
        <v>387</v>
      </c>
      <c r="E372" s="42"/>
      <c r="F372" s="282" t="s">
        <v>3639</v>
      </c>
      <c r="G372" s="42"/>
      <c r="H372" s="42"/>
      <c r="I372" s="150"/>
      <c r="J372" s="42"/>
      <c r="K372" s="42"/>
      <c r="L372" s="46"/>
      <c r="M372" s="248"/>
      <c r="N372" s="249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387</v>
      </c>
      <c r="AU372" s="19" t="s">
        <v>93</v>
      </c>
    </row>
    <row r="373" spans="1:65" s="2" customFormat="1" ht="55.5" customHeight="1">
      <c r="A373" s="40"/>
      <c r="B373" s="41"/>
      <c r="C373" s="233" t="s">
        <v>1068</v>
      </c>
      <c r="D373" s="233" t="s">
        <v>324</v>
      </c>
      <c r="E373" s="234" t="s">
        <v>3887</v>
      </c>
      <c r="F373" s="235" t="s">
        <v>3661</v>
      </c>
      <c r="G373" s="236" t="s">
        <v>3355</v>
      </c>
      <c r="H373" s="237">
        <v>6</v>
      </c>
      <c r="I373" s="238"/>
      <c r="J373" s="239">
        <f>ROUND(I373*H373,2)</f>
        <v>0</v>
      </c>
      <c r="K373" s="235" t="s">
        <v>532</v>
      </c>
      <c r="L373" s="46"/>
      <c r="M373" s="240" t="s">
        <v>19</v>
      </c>
      <c r="N373" s="241" t="s">
        <v>42</v>
      </c>
      <c r="O373" s="86"/>
      <c r="P373" s="242">
        <f>O373*H373</f>
        <v>0</v>
      </c>
      <c r="Q373" s="242">
        <v>0</v>
      </c>
      <c r="R373" s="242">
        <f>Q373*H373</f>
        <v>0</v>
      </c>
      <c r="S373" s="242">
        <v>0</v>
      </c>
      <c r="T373" s="243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44" t="s">
        <v>418</v>
      </c>
      <c r="AT373" s="244" t="s">
        <v>324</v>
      </c>
      <c r="AU373" s="244" t="s">
        <v>93</v>
      </c>
      <c r="AY373" s="19" t="s">
        <v>322</v>
      </c>
      <c r="BE373" s="245">
        <f>IF(N373="základní",J373,0)</f>
        <v>0</v>
      </c>
      <c r="BF373" s="245">
        <f>IF(N373="snížená",J373,0)</f>
        <v>0</v>
      </c>
      <c r="BG373" s="245">
        <f>IF(N373="zákl. přenesená",J373,0)</f>
        <v>0</v>
      </c>
      <c r="BH373" s="245">
        <f>IF(N373="sníž. přenesená",J373,0)</f>
        <v>0</v>
      </c>
      <c r="BI373" s="245">
        <f>IF(N373="nulová",J373,0)</f>
        <v>0</v>
      </c>
      <c r="BJ373" s="19" t="s">
        <v>83</v>
      </c>
      <c r="BK373" s="245">
        <f>ROUND(I373*H373,2)</f>
        <v>0</v>
      </c>
      <c r="BL373" s="19" t="s">
        <v>418</v>
      </c>
      <c r="BM373" s="244" t="s">
        <v>3888</v>
      </c>
    </row>
    <row r="374" spans="1:47" s="2" customFormat="1" ht="12">
      <c r="A374" s="40"/>
      <c r="B374" s="41"/>
      <c r="C374" s="42"/>
      <c r="D374" s="246" t="s">
        <v>330</v>
      </c>
      <c r="E374" s="42"/>
      <c r="F374" s="247" t="s">
        <v>3663</v>
      </c>
      <c r="G374" s="42"/>
      <c r="H374" s="42"/>
      <c r="I374" s="150"/>
      <c r="J374" s="42"/>
      <c r="K374" s="42"/>
      <c r="L374" s="46"/>
      <c r="M374" s="248"/>
      <c r="N374" s="249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330</v>
      </c>
      <c r="AU374" s="19" t="s">
        <v>93</v>
      </c>
    </row>
    <row r="375" spans="1:47" s="2" customFormat="1" ht="12">
      <c r="A375" s="40"/>
      <c r="B375" s="41"/>
      <c r="C375" s="42"/>
      <c r="D375" s="246" t="s">
        <v>387</v>
      </c>
      <c r="E375" s="42"/>
      <c r="F375" s="282" t="s">
        <v>3639</v>
      </c>
      <c r="G375" s="42"/>
      <c r="H375" s="42"/>
      <c r="I375" s="150"/>
      <c r="J375" s="42"/>
      <c r="K375" s="42"/>
      <c r="L375" s="46"/>
      <c r="M375" s="248"/>
      <c r="N375" s="249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387</v>
      </c>
      <c r="AU375" s="19" t="s">
        <v>93</v>
      </c>
    </row>
    <row r="376" spans="1:65" s="2" customFormat="1" ht="55.5" customHeight="1">
      <c r="A376" s="40"/>
      <c r="B376" s="41"/>
      <c r="C376" s="233" t="s">
        <v>1073</v>
      </c>
      <c r="D376" s="233" t="s">
        <v>324</v>
      </c>
      <c r="E376" s="234" t="s">
        <v>3889</v>
      </c>
      <c r="F376" s="235" t="s">
        <v>3661</v>
      </c>
      <c r="G376" s="236" t="s">
        <v>3355</v>
      </c>
      <c r="H376" s="237">
        <v>17</v>
      </c>
      <c r="I376" s="238"/>
      <c r="J376" s="239">
        <f>ROUND(I376*H376,2)</f>
        <v>0</v>
      </c>
      <c r="K376" s="235" t="s">
        <v>532</v>
      </c>
      <c r="L376" s="46"/>
      <c r="M376" s="240" t="s">
        <v>19</v>
      </c>
      <c r="N376" s="241" t="s">
        <v>42</v>
      </c>
      <c r="O376" s="86"/>
      <c r="P376" s="242">
        <f>O376*H376</f>
        <v>0</v>
      </c>
      <c r="Q376" s="242">
        <v>0</v>
      </c>
      <c r="R376" s="242">
        <f>Q376*H376</f>
        <v>0</v>
      </c>
      <c r="S376" s="242">
        <v>0</v>
      </c>
      <c r="T376" s="243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4" t="s">
        <v>418</v>
      </c>
      <c r="AT376" s="244" t="s">
        <v>324</v>
      </c>
      <c r="AU376" s="244" t="s">
        <v>93</v>
      </c>
      <c r="AY376" s="19" t="s">
        <v>322</v>
      </c>
      <c r="BE376" s="245">
        <f>IF(N376="základní",J376,0)</f>
        <v>0</v>
      </c>
      <c r="BF376" s="245">
        <f>IF(N376="snížená",J376,0)</f>
        <v>0</v>
      </c>
      <c r="BG376" s="245">
        <f>IF(N376="zákl. přenesená",J376,0)</f>
        <v>0</v>
      </c>
      <c r="BH376" s="245">
        <f>IF(N376="sníž. přenesená",J376,0)</f>
        <v>0</v>
      </c>
      <c r="BI376" s="245">
        <f>IF(N376="nulová",J376,0)</f>
        <v>0</v>
      </c>
      <c r="BJ376" s="19" t="s">
        <v>83</v>
      </c>
      <c r="BK376" s="245">
        <f>ROUND(I376*H376,2)</f>
        <v>0</v>
      </c>
      <c r="BL376" s="19" t="s">
        <v>418</v>
      </c>
      <c r="BM376" s="244" t="s">
        <v>3890</v>
      </c>
    </row>
    <row r="377" spans="1:47" s="2" customFormat="1" ht="12">
      <c r="A377" s="40"/>
      <c r="B377" s="41"/>
      <c r="C377" s="42"/>
      <c r="D377" s="246" t="s">
        <v>330</v>
      </c>
      <c r="E377" s="42"/>
      <c r="F377" s="247" t="s">
        <v>3666</v>
      </c>
      <c r="G377" s="42"/>
      <c r="H377" s="42"/>
      <c r="I377" s="150"/>
      <c r="J377" s="42"/>
      <c r="K377" s="42"/>
      <c r="L377" s="46"/>
      <c r="M377" s="248"/>
      <c r="N377" s="249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330</v>
      </c>
      <c r="AU377" s="19" t="s">
        <v>93</v>
      </c>
    </row>
    <row r="378" spans="1:47" s="2" customFormat="1" ht="12">
      <c r="A378" s="40"/>
      <c r="B378" s="41"/>
      <c r="C378" s="42"/>
      <c r="D378" s="246" t="s">
        <v>387</v>
      </c>
      <c r="E378" s="42"/>
      <c r="F378" s="282" t="s">
        <v>3639</v>
      </c>
      <c r="G378" s="42"/>
      <c r="H378" s="42"/>
      <c r="I378" s="150"/>
      <c r="J378" s="42"/>
      <c r="K378" s="42"/>
      <c r="L378" s="46"/>
      <c r="M378" s="248"/>
      <c r="N378" s="249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387</v>
      </c>
      <c r="AU378" s="19" t="s">
        <v>93</v>
      </c>
    </row>
    <row r="379" spans="1:65" s="2" customFormat="1" ht="21.75" customHeight="1">
      <c r="A379" s="40"/>
      <c r="B379" s="41"/>
      <c r="C379" s="233" t="s">
        <v>1077</v>
      </c>
      <c r="D379" s="233" t="s">
        <v>324</v>
      </c>
      <c r="E379" s="234" t="s">
        <v>3891</v>
      </c>
      <c r="F379" s="235" t="s">
        <v>3674</v>
      </c>
      <c r="G379" s="236" t="s">
        <v>750</v>
      </c>
      <c r="H379" s="237">
        <v>3</v>
      </c>
      <c r="I379" s="238"/>
      <c r="J379" s="239">
        <f>ROUND(I379*H379,2)</f>
        <v>0</v>
      </c>
      <c r="K379" s="235" t="s">
        <v>532</v>
      </c>
      <c r="L379" s="46"/>
      <c r="M379" s="240" t="s">
        <v>19</v>
      </c>
      <c r="N379" s="241" t="s">
        <v>42</v>
      </c>
      <c r="O379" s="86"/>
      <c r="P379" s="242">
        <f>O379*H379</f>
        <v>0</v>
      </c>
      <c r="Q379" s="242">
        <v>0</v>
      </c>
      <c r="R379" s="242">
        <f>Q379*H379</f>
        <v>0</v>
      </c>
      <c r="S379" s="242">
        <v>0</v>
      </c>
      <c r="T379" s="243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4" t="s">
        <v>418</v>
      </c>
      <c r="AT379" s="244" t="s">
        <v>324</v>
      </c>
      <c r="AU379" s="244" t="s">
        <v>93</v>
      </c>
      <c r="AY379" s="19" t="s">
        <v>322</v>
      </c>
      <c r="BE379" s="245">
        <f>IF(N379="základní",J379,0)</f>
        <v>0</v>
      </c>
      <c r="BF379" s="245">
        <f>IF(N379="snížená",J379,0)</f>
        <v>0</v>
      </c>
      <c r="BG379" s="245">
        <f>IF(N379="zákl. přenesená",J379,0)</f>
        <v>0</v>
      </c>
      <c r="BH379" s="245">
        <f>IF(N379="sníž. přenesená",J379,0)</f>
        <v>0</v>
      </c>
      <c r="BI379" s="245">
        <f>IF(N379="nulová",J379,0)</f>
        <v>0</v>
      </c>
      <c r="BJ379" s="19" t="s">
        <v>83</v>
      </c>
      <c r="BK379" s="245">
        <f>ROUND(I379*H379,2)</f>
        <v>0</v>
      </c>
      <c r="BL379" s="19" t="s">
        <v>418</v>
      </c>
      <c r="BM379" s="244" t="s">
        <v>3892</v>
      </c>
    </row>
    <row r="380" spans="1:47" s="2" customFormat="1" ht="12">
      <c r="A380" s="40"/>
      <c r="B380" s="41"/>
      <c r="C380" s="42"/>
      <c r="D380" s="246" t="s">
        <v>330</v>
      </c>
      <c r="E380" s="42"/>
      <c r="F380" s="247" t="s">
        <v>3674</v>
      </c>
      <c r="G380" s="42"/>
      <c r="H380" s="42"/>
      <c r="I380" s="150"/>
      <c r="J380" s="42"/>
      <c r="K380" s="42"/>
      <c r="L380" s="46"/>
      <c r="M380" s="248"/>
      <c r="N380" s="249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330</v>
      </c>
      <c r="AU380" s="19" t="s">
        <v>93</v>
      </c>
    </row>
    <row r="381" spans="1:47" s="2" customFormat="1" ht="12">
      <c r="A381" s="40"/>
      <c r="B381" s="41"/>
      <c r="C381" s="42"/>
      <c r="D381" s="246" t="s">
        <v>387</v>
      </c>
      <c r="E381" s="42"/>
      <c r="F381" s="282" t="s">
        <v>3655</v>
      </c>
      <c r="G381" s="42"/>
      <c r="H381" s="42"/>
      <c r="I381" s="150"/>
      <c r="J381" s="42"/>
      <c r="K381" s="42"/>
      <c r="L381" s="46"/>
      <c r="M381" s="248"/>
      <c r="N381" s="249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387</v>
      </c>
      <c r="AU381" s="19" t="s">
        <v>93</v>
      </c>
    </row>
    <row r="382" spans="1:65" s="2" customFormat="1" ht="21.75" customHeight="1">
      <c r="A382" s="40"/>
      <c r="B382" s="41"/>
      <c r="C382" s="233" t="s">
        <v>1081</v>
      </c>
      <c r="D382" s="233" t="s">
        <v>324</v>
      </c>
      <c r="E382" s="234" t="s">
        <v>3893</v>
      </c>
      <c r="F382" s="235" t="s">
        <v>3677</v>
      </c>
      <c r="G382" s="236" t="s">
        <v>750</v>
      </c>
      <c r="H382" s="237">
        <v>1</v>
      </c>
      <c r="I382" s="238"/>
      <c r="J382" s="239">
        <f>ROUND(I382*H382,2)</f>
        <v>0</v>
      </c>
      <c r="K382" s="235" t="s">
        <v>532</v>
      </c>
      <c r="L382" s="46"/>
      <c r="M382" s="240" t="s">
        <v>19</v>
      </c>
      <c r="N382" s="241" t="s">
        <v>42</v>
      </c>
      <c r="O382" s="86"/>
      <c r="P382" s="242">
        <f>O382*H382</f>
        <v>0</v>
      </c>
      <c r="Q382" s="242">
        <v>0</v>
      </c>
      <c r="R382" s="242">
        <f>Q382*H382</f>
        <v>0</v>
      </c>
      <c r="S382" s="242">
        <v>0</v>
      </c>
      <c r="T382" s="243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44" t="s">
        <v>418</v>
      </c>
      <c r="AT382" s="244" t="s">
        <v>324</v>
      </c>
      <c r="AU382" s="244" t="s">
        <v>93</v>
      </c>
      <c r="AY382" s="19" t="s">
        <v>322</v>
      </c>
      <c r="BE382" s="245">
        <f>IF(N382="základní",J382,0)</f>
        <v>0</v>
      </c>
      <c r="BF382" s="245">
        <f>IF(N382="snížená",J382,0)</f>
        <v>0</v>
      </c>
      <c r="BG382" s="245">
        <f>IF(N382="zákl. přenesená",J382,0)</f>
        <v>0</v>
      </c>
      <c r="BH382" s="245">
        <f>IF(N382="sníž. přenesená",J382,0)</f>
        <v>0</v>
      </c>
      <c r="BI382" s="245">
        <f>IF(N382="nulová",J382,0)</f>
        <v>0</v>
      </c>
      <c r="BJ382" s="19" t="s">
        <v>83</v>
      </c>
      <c r="BK382" s="245">
        <f>ROUND(I382*H382,2)</f>
        <v>0</v>
      </c>
      <c r="BL382" s="19" t="s">
        <v>418</v>
      </c>
      <c r="BM382" s="244" t="s">
        <v>3894</v>
      </c>
    </row>
    <row r="383" spans="1:47" s="2" customFormat="1" ht="12">
      <c r="A383" s="40"/>
      <c r="B383" s="41"/>
      <c r="C383" s="42"/>
      <c r="D383" s="246" t="s">
        <v>330</v>
      </c>
      <c r="E383" s="42"/>
      <c r="F383" s="247" t="s">
        <v>3677</v>
      </c>
      <c r="G383" s="42"/>
      <c r="H383" s="42"/>
      <c r="I383" s="150"/>
      <c r="J383" s="42"/>
      <c r="K383" s="42"/>
      <c r="L383" s="46"/>
      <c r="M383" s="248"/>
      <c r="N383" s="249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330</v>
      </c>
      <c r="AU383" s="19" t="s">
        <v>93</v>
      </c>
    </row>
    <row r="384" spans="1:47" s="2" customFormat="1" ht="12">
      <c r="A384" s="40"/>
      <c r="B384" s="41"/>
      <c r="C384" s="42"/>
      <c r="D384" s="246" t="s">
        <v>387</v>
      </c>
      <c r="E384" s="42"/>
      <c r="F384" s="282" t="s">
        <v>3655</v>
      </c>
      <c r="G384" s="42"/>
      <c r="H384" s="42"/>
      <c r="I384" s="150"/>
      <c r="J384" s="42"/>
      <c r="K384" s="42"/>
      <c r="L384" s="46"/>
      <c r="M384" s="248"/>
      <c r="N384" s="249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387</v>
      </c>
      <c r="AU384" s="19" t="s">
        <v>93</v>
      </c>
    </row>
    <row r="385" spans="1:63" s="12" customFormat="1" ht="20.85" customHeight="1">
      <c r="A385" s="12"/>
      <c r="B385" s="217"/>
      <c r="C385" s="218"/>
      <c r="D385" s="219" t="s">
        <v>69</v>
      </c>
      <c r="E385" s="231" t="s">
        <v>3895</v>
      </c>
      <c r="F385" s="231" t="s">
        <v>3896</v>
      </c>
      <c r="G385" s="218"/>
      <c r="H385" s="218"/>
      <c r="I385" s="221"/>
      <c r="J385" s="232">
        <f>BK385</f>
        <v>0</v>
      </c>
      <c r="K385" s="218"/>
      <c r="L385" s="223"/>
      <c r="M385" s="224"/>
      <c r="N385" s="225"/>
      <c r="O385" s="225"/>
      <c r="P385" s="226">
        <f>SUM(P386:P408)</f>
        <v>0</v>
      </c>
      <c r="Q385" s="225"/>
      <c r="R385" s="226">
        <f>SUM(R386:R408)</f>
        <v>0</v>
      </c>
      <c r="S385" s="225"/>
      <c r="T385" s="227">
        <f>SUM(T386:T408)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8" t="s">
        <v>83</v>
      </c>
      <c r="AT385" s="229" t="s">
        <v>69</v>
      </c>
      <c r="AU385" s="229" t="s">
        <v>83</v>
      </c>
      <c r="AY385" s="228" t="s">
        <v>322</v>
      </c>
      <c r="BK385" s="230">
        <f>SUM(BK386:BK408)</f>
        <v>0</v>
      </c>
    </row>
    <row r="386" spans="1:65" s="2" customFormat="1" ht="16.5" customHeight="1">
      <c r="A386" s="40"/>
      <c r="B386" s="41"/>
      <c r="C386" s="233" t="s">
        <v>1085</v>
      </c>
      <c r="D386" s="233" t="s">
        <v>324</v>
      </c>
      <c r="E386" s="234" t="s">
        <v>3897</v>
      </c>
      <c r="F386" s="235" t="s">
        <v>3898</v>
      </c>
      <c r="G386" s="236" t="s">
        <v>750</v>
      </c>
      <c r="H386" s="237">
        <v>9</v>
      </c>
      <c r="I386" s="238"/>
      <c r="J386" s="239">
        <f>ROUND(I386*H386,2)</f>
        <v>0</v>
      </c>
      <c r="K386" s="235" t="s">
        <v>532</v>
      </c>
      <c r="L386" s="46"/>
      <c r="M386" s="240" t="s">
        <v>19</v>
      </c>
      <c r="N386" s="241" t="s">
        <v>42</v>
      </c>
      <c r="O386" s="86"/>
      <c r="P386" s="242">
        <f>O386*H386</f>
        <v>0</v>
      </c>
      <c r="Q386" s="242">
        <v>0</v>
      </c>
      <c r="R386" s="242">
        <f>Q386*H386</f>
        <v>0</v>
      </c>
      <c r="S386" s="242">
        <v>0</v>
      </c>
      <c r="T386" s="243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4" t="s">
        <v>418</v>
      </c>
      <c r="AT386" s="244" t="s">
        <v>324</v>
      </c>
      <c r="AU386" s="244" t="s">
        <v>93</v>
      </c>
      <c r="AY386" s="19" t="s">
        <v>322</v>
      </c>
      <c r="BE386" s="245">
        <f>IF(N386="základní",J386,0)</f>
        <v>0</v>
      </c>
      <c r="BF386" s="245">
        <f>IF(N386="snížená",J386,0)</f>
        <v>0</v>
      </c>
      <c r="BG386" s="245">
        <f>IF(N386="zákl. přenesená",J386,0)</f>
        <v>0</v>
      </c>
      <c r="BH386" s="245">
        <f>IF(N386="sníž. přenesená",J386,0)</f>
        <v>0</v>
      </c>
      <c r="BI386" s="245">
        <f>IF(N386="nulová",J386,0)</f>
        <v>0</v>
      </c>
      <c r="BJ386" s="19" t="s">
        <v>83</v>
      </c>
      <c r="BK386" s="245">
        <f>ROUND(I386*H386,2)</f>
        <v>0</v>
      </c>
      <c r="BL386" s="19" t="s">
        <v>418</v>
      </c>
      <c r="BM386" s="244" t="s">
        <v>3899</v>
      </c>
    </row>
    <row r="387" spans="1:47" s="2" customFormat="1" ht="12">
      <c r="A387" s="40"/>
      <c r="B387" s="41"/>
      <c r="C387" s="42"/>
      <c r="D387" s="246" t="s">
        <v>330</v>
      </c>
      <c r="E387" s="42"/>
      <c r="F387" s="247" t="s">
        <v>3898</v>
      </c>
      <c r="G387" s="42"/>
      <c r="H387" s="42"/>
      <c r="I387" s="150"/>
      <c r="J387" s="42"/>
      <c r="K387" s="42"/>
      <c r="L387" s="46"/>
      <c r="M387" s="248"/>
      <c r="N387" s="249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330</v>
      </c>
      <c r="AU387" s="19" t="s">
        <v>93</v>
      </c>
    </row>
    <row r="388" spans="1:65" s="2" customFormat="1" ht="16.5" customHeight="1">
      <c r="A388" s="40"/>
      <c r="B388" s="41"/>
      <c r="C388" s="233" t="s">
        <v>1089</v>
      </c>
      <c r="D388" s="233" t="s">
        <v>324</v>
      </c>
      <c r="E388" s="234" t="s">
        <v>3900</v>
      </c>
      <c r="F388" s="235" t="s">
        <v>3901</v>
      </c>
      <c r="G388" s="236" t="s">
        <v>750</v>
      </c>
      <c r="H388" s="237">
        <v>2</v>
      </c>
      <c r="I388" s="238"/>
      <c r="J388" s="239">
        <f>ROUND(I388*H388,2)</f>
        <v>0</v>
      </c>
      <c r="K388" s="235" t="s">
        <v>532</v>
      </c>
      <c r="L388" s="46"/>
      <c r="M388" s="240" t="s">
        <v>19</v>
      </c>
      <c r="N388" s="241" t="s">
        <v>42</v>
      </c>
      <c r="O388" s="86"/>
      <c r="P388" s="242">
        <f>O388*H388</f>
        <v>0</v>
      </c>
      <c r="Q388" s="242">
        <v>0</v>
      </c>
      <c r="R388" s="242">
        <f>Q388*H388</f>
        <v>0</v>
      </c>
      <c r="S388" s="242">
        <v>0</v>
      </c>
      <c r="T388" s="243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4" t="s">
        <v>418</v>
      </c>
      <c r="AT388" s="244" t="s">
        <v>324</v>
      </c>
      <c r="AU388" s="244" t="s">
        <v>93</v>
      </c>
      <c r="AY388" s="19" t="s">
        <v>322</v>
      </c>
      <c r="BE388" s="245">
        <f>IF(N388="základní",J388,0)</f>
        <v>0</v>
      </c>
      <c r="BF388" s="245">
        <f>IF(N388="snížená",J388,0)</f>
        <v>0</v>
      </c>
      <c r="BG388" s="245">
        <f>IF(N388="zákl. přenesená",J388,0)</f>
        <v>0</v>
      </c>
      <c r="BH388" s="245">
        <f>IF(N388="sníž. přenesená",J388,0)</f>
        <v>0</v>
      </c>
      <c r="BI388" s="245">
        <f>IF(N388="nulová",J388,0)</f>
        <v>0</v>
      </c>
      <c r="BJ388" s="19" t="s">
        <v>83</v>
      </c>
      <c r="BK388" s="245">
        <f>ROUND(I388*H388,2)</f>
        <v>0</v>
      </c>
      <c r="BL388" s="19" t="s">
        <v>418</v>
      </c>
      <c r="BM388" s="244" t="s">
        <v>3902</v>
      </c>
    </row>
    <row r="389" spans="1:47" s="2" customFormat="1" ht="12">
      <c r="A389" s="40"/>
      <c r="B389" s="41"/>
      <c r="C389" s="42"/>
      <c r="D389" s="246" t="s">
        <v>330</v>
      </c>
      <c r="E389" s="42"/>
      <c r="F389" s="247" t="s">
        <v>3901</v>
      </c>
      <c r="G389" s="42"/>
      <c r="H389" s="42"/>
      <c r="I389" s="150"/>
      <c r="J389" s="42"/>
      <c r="K389" s="42"/>
      <c r="L389" s="46"/>
      <c r="M389" s="248"/>
      <c r="N389" s="249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330</v>
      </c>
      <c r="AU389" s="19" t="s">
        <v>93</v>
      </c>
    </row>
    <row r="390" spans="1:47" s="2" customFormat="1" ht="12">
      <c r="A390" s="40"/>
      <c r="B390" s="41"/>
      <c r="C390" s="42"/>
      <c r="D390" s="246" t="s">
        <v>387</v>
      </c>
      <c r="E390" s="42"/>
      <c r="F390" s="282" t="s">
        <v>3639</v>
      </c>
      <c r="G390" s="42"/>
      <c r="H390" s="42"/>
      <c r="I390" s="150"/>
      <c r="J390" s="42"/>
      <c r="K390" s="42"/>
      <c r="L390" s="46"/>
      <c r="M390" s="248"/>
      <c r="N390" s="249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387</v>
      </c>
      <c r="AU390" s="19" t="s">
        <v>93</v>
      </c>
    </row>
    <row r="391" spans="1:65" s="2" customFormat="1" ht="21.75" customHeight="1">
      <c r="A391" s="40"/>
      <c r="B391" s="41"/>
      <c r="C391" s="233" t="s">
        <v>1093</v>
      </c>
      <c r="D391" s="233" t="s">
        <v>324</v>
      </c>
      <c r="E391" s="234" t="s">
        <v>3903</v>
      </c>
      <c r="F391" s="235" t="s">
        <v>3904</v>
      </c>
      <c r="G391" s="236" t="s">
        <v>750</v>
      </c>
      <c r="H391" s="237">
        <v>2</v>
      </c>
      <c r="I391" s="238"/>
      <c r="J391" s="239">
        <f>ROUND(I391*H391,2)</f>
        <v>0</v>
      </c>
      <c r="K391" s="235" t="s">
        <v>532</v>
      </c>
      <c r="L391" s="46"/>
      <c r="M391" s="240" t="s">
        <v>19</v>
      </c>
      <c r="N391" s="241" t="s">
        <v>42</v>
      </c>
      <c r="O391" s="86"/>
      <c r="P391" s="242">
        <f>O391*H391</f>
        <v>0</v>
      </c>
      <c r="Q391" s="242">
        <v>0</v>
      </c>
      <c r="R391" s="242">
        <f>Q391*H391</f>
        <v>0</v>
      </c>
      <c r="S391" s="242">
        <v>0</v>
      </c>
      <c r="T391" s="243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44" t="s">
        <v>418</v>
      </c>
      <c r="AT391" s="244" t="s">
        <v>324</v>
      </c>
      <c r="AU391" s="244" t="s">
        <v>93</v>
      </c>
      <c r="AY391" s="19" t="s">
        <v>322</v>
      </c>
      <c r="BE391" s="245">
        <f>IF(N391="základní",J391,0)</f>
        <v>0</v>
      </c>
      <c r="BF391" s="245">
        <f>IF(N391="snížená",J391,0)</f>
        <v>0</v>
      </c>
      <c r="BG391" s="245">
        <f>IF(N391="zákl. přenesená",J391,0)</f>
        <v>0</v>
      </c>
      <c r="BH391" s="245">
        <f>IF(N391="sníž. přenesená",J391,0)</f>
        <v>0</v>
      </c>
      <c r="BI391" s="245">
        <f>IF(N391="nulová",J391,0)</f>
        <v>0</v>
      </c>
      <c r="BJ391" s="19" t="s">
        <v>83</v>
      </c>
      <c r="BK391" s="245">
        <f>ROUND(I391*H391,2)</f>
        <v>0</v>
      </c>
      <c r="BL391" s="19" t="s">
        <v>418</v>
      </c>
      <c r="BM391" s="244" t="s">
        <v>3905</v>
      </c>
    </row>
    <row r="392" spans="1:47" s="2" customFormat="1" ht="12">
      <c r="A392" s="40"/>
      <c r="B392" s="41"/>
      <c r="C392" s="42"/>
      <c r="D392" s="246" t="s">
        <v>330</v>
      </c>
      <c r="E392" s="42"/>
      <c r="F392" s="247" t="s">
        <v>3906</v>
      </c>
      <c r="G392" s="42"/>
      <c r="H392" s="42"/>
      <c r="I392" s="150"/>
      <c r="J392" s="42"/>
      <c r="K392" s="42"/>
      <c r="L392" s="46"/>
      <c r="M392" s="248"/>
      <c r="N392" s="249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330</v>
      </c>
      <c r="AU392" s="19" t="s">
        <v>93</v>
      </c>
    </row>
    <row r="393" spans="1:47" s="2" customFormat="1" ht="12">
      <c r="A393" s="40"/>
      <c r="B393" s="41"/>
      <c r="C393" s="42"/>
      <c r="D393" s="246" t="s">
        <v>387</v>
      </c>
      <c r="E393" s="42"/>
      <c r="F393" s="282" t="s">
        <v>3639</v>
      </c>
      <c r="G393" s="42"/>
      <c r="H393" s="42"/>
      <c r="I393" s="150"/>
      <c r="J393" s="42"/>
      <c r="K393" s="42"/>
      <c r="L393" s="46"/>
      <c r="M393" s="248"/>
      <c r="N393" s="249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387</v>
      </c>
      <c r="AU393" s="19" t="s">
        <v>93</v>
      </c>
    </row>
    <row r="394" spans="1:65" s="2" customFormat="1" ht="16.5" customHeight="1">
      <c r="A394" s="40"/>
      <c r="B394" s="41"/>
      <c r="C394" s="233" t="s">
        <v>1097</v>
      </c>
      <c r="D394" s="233" t="s">
        <v>324</v>
      </c>
      <c r="E394" s="234" t="s">
        <v>3907</v>
      </c>
      <c r="F394" s="235" t="s">
        <v>3671</v>
      </c>
      <c r="G394" s="236" t="s">
        <v>3355</v>
      </c>
      <c r="H394" s="237">
        <v>38</v>
      </c>
      <c r="I394" s="238"/>
      <c r="J394" s="239">
        <f>ROUND(I394*H394,2)</f>
        <v>0</v>
      </c>
      <c r="K394" s="235" t="s">
        <v>532</v>
      </c>
      <c r="L394" s="46"/>
      <c r="M394" s="240" t="s">
        <v>19</v>
      </c>
      <c r="N394" s="241" t="s">
        <v>42</v>
      </c>
      <c r="O394" s="86"/>
      <c r="P394" s="242">
        <f>O394*H394</f>
        <v>0</v>
      </c>
      <c r="Q394" s="242">
        <v>0</v>
      </c>
      <c r="R394" s="242">
        <f>Q394*H394</f>
        <v>0</v>
      </c>
      <c r="S394" s="242">
        <v>0</v>
      </c>
      <c r="T394" s="243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44" t="s">
        <v>418</v>
      </c>
      <c r="AT394" s="244" t="s">
        <v>324</v>
      </c>
      <c r="AU394" s="244" t="s">
        <v>93</v>
      </c>
      <c r="AY394" s="19" t="s">
        <v>322</v>
      </c>
      <c r="BE394" s="245">
        <f>IF(N394="základní",J394,0)</f>
        <v>0</v>
      </c>
      <c r="BF394" s="245">
        <f>IF(N394="snížená",J394,0)</f>
        <v>0</v>
      </c>
      <c r="BG394" s="245">
        <f>IF(N394="zákl. přenesená",J394,0)</f>
        <v>0</v>
      </c>
      <c r="BH394" s="245">
        <f>IF(N394="sníž. přenesená",J394,0)</f>
        <v>0</v>
      </c>
      <c r="BI394" s="245">
        <f>IF(N394="nulová",J394,0)</f>
        <v>0</v>
      </c>
      <c r="BJ394" s="19" t="s">
        <v>83</v>
      </c>
      <c r="BK394" s="245">
        <f>ROUND(I394*H394,2)</f>
        <v>0</v>
      </c>
      <c r="BL394" s="19" t="s">
        <v>418</v>
      </c>
      <c r="BM394" s="244" t="s">
        <v>3908</v>
      </c>
    </row>
    <row r="395" spans="1:47" s="2" customFormat="1" ht="12">
      <c r="A395" s="40"/>
      <c r="B395" s="41"/>
      <c r="C395" s="42"/>
      <c r="D395" s="246" t="s">
        <v>330</v>
      </c>
      <c r="E395" s="42"/>
      <c r="F395" s="247" t="s">
        <v>3671</v>
      </c>
      <c r="G395" s="42"/>
      <c r="H395" s="42"/>
      <c r="I395" s="150"/>
      <c r="J395" s="42"/>
      <c r="K395" s="42"/>
      <c r="L395" s="46"/>
      <c r="M395" s="248"/>
      <c r="N395" s="249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330</v>
      </c>
      <c r="AU395" s="19" t="s">
        <v>93</v>
      </c>
    </row>
    <row r="396" spans="1:47" s="2" customFormat="1" ht="12">
      <c r="A396" s="40"/>
      <c r="B396" s="41"/>
      <c r="C396" s="42"/>
      <c r="D396" s="246" t="s">
        <v>387</v>
      </c>
      <c r="E396" s="42"/>
      <c r="F396" s="282" t="s">
        <v>3655</v>
      </c>
      <c r="G396" s="42"/>
      <c r="H396" s="42"/>
      <c r="I396" s="150"/>
      <c r="J396" s="42"/>
      <c r="K396" s="42"/>
      <c r="L396" s="46"/>
      <c r="M396" s="248"/>
      <c r="N396" s="249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387</v>
      </c>
      <c r="AU396" s="19" t="s">
        <v>93</v>
      </c>
    </row>
    <row r="397" spans="1:65" s="2" customFormat="1" ht="16.5" customHeight="1">
      <c r="A397" s="40"/>
      <c r="B397" s="41"/>
      <c r="C397" s="233" t="s">
        <v>1102</v>
      </c>
      <c r="D397" s="233" t="s">
        <v>324</v>
      </c>
      <c r="E397" s="234" t="s">
        <v>3909</v>
      </c>
      <c r="F397" s="235" t="s">
        <v>3910</v>
      </c>
      <c r="G397" s="236" t="s">
        <v>3355</v>
      </c>
      <c r="H397" s="237">
        <v>2</v>
      </c>
      <c r="I397" s="238"/>
      <c r="J397" s="239">
        <f>ROUND(I397*H397,2)</f>
        <v>0</v>
      </c>
      <c r="K397" s="235" t="s">
        <v>532</v>
      </c>
      <c r="L397" s="46"/>
      <c r="M397" s="240" t="s">
        <v>19</v>
      </c>
      <c r="N397" s="241" t="s">
        <v>42</v>
      </c>
      <c r="O397" s="86"/>
      <c r="P397" s="242">
        <f>O397*H397</f>
        <v>0</v>
      </c>
      <c r="Q397" s="242">
        <v>0</v>
      </c>
      <c r="R397" s="242">
        <f>Q397*H397</f>
        <v>0</v>
      </c>
      <c r="S397" s="242">
        <v>0</v>
      </c>
      <c r="T397" s="243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44" t="s">
        <v>418</v>
      </c>
      <c r="AT397" s="244" t="s">
        <v>324</v>
      </c>
      <c r="AU397" s="244" t="s">
        <v>93</v>
      </c>
      <c r="AY397" s="19" t="s">
        <v>322</v>
      </c>
      <c r="BE397" s="245">
        <f>IF(N397="základní",J397,0)</f>
        <v>0</v>
      </c>
      <c r="BF397" s="245">
        <f>IF(N397="snížená",J397,0)</f>
        <v>0</v>
      </c>
      <c r="BG397" s="245">
        <f>IF(N397="zákl. přenesená",J397,0)</f>
        <v>0</v>
      </c>
      <c r="BH397" s="245">
        <f>IF(N397="sníž. přenesená",J397,0)</f>
        <v>0</v>
      </c>
      <c r="BI397" s="245">
        <f>IF(N397="nulová",J397,0)</f>
        <v>0</v>
      </c>
      <c r="BJ397" s="19" t="s">
        <v>83</v>
      </c>
      <c r="BK397" s="245">
        <f>ROUND(I397*H397,2)</f>
        <v>0</v>
      </c>
      <c r="BL397" s="19" t="s">
        <v>418</v>
      </c>
      <c r="BM397" s="244" t="s">
        <v>3911</v>
      </c>
    </row>
    <row r="398" spans="1:47" s="2" customFormat="1" ht="12">
      <c r="A398" s="40"/>
      <c r="B398" s="41"/>
      <c r="C398" s="42"/>
      <c r="D398" s="246" t="s">
        <v>330</v>
      </c>
      <c r="E398" s="42"/>
      <c r="F398" s="247" t="s">
        <v>3910</v>
      </c>
      <c r="G398" s="42"/>
      <c r="H398" s="42"/>
      <c r="I398" s="150"/>
      <c r="J398" s="42"/>
      <c r="K398" s="42"/>
      <c r="L398" s="46"/>
      <c r="M398" s="248"/>
      <c r="N398" s="249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330</v>
      </c>
      <c r="AU398" s="19" t="s">
        <v>93</v>
      </c>
    </row>
    <row r="399" spans="1:47" s="2" customFormat="1" ht="12">
      <c r="A399" s="40"/>
      <c r="B399" s="41"/>
      <c r="C399" s="42"/>
      <c r="D399" s="246" t="s">
        <v>387</v>
      </c>
      <c r="E399" s="42"/>
      <c r="F399" s="282" t="s">
        <v>3655</v>
      </c>
      <c r="G399" s="42"/>
      <c r="H399" s="42"/>
      <c r="I399" s="150"/>
      <c r="J399" s="42"/>
      <c r="K399" s="42"/>
      <c r="L399" s="46"/>
      <c r="M399" s="248"/>
      <c r="N399" s="249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387</v>
      </c>
      <c r="AU399" s="19" t="s">
        <v>93</v>
      </c>
    </row>
    <row r="400" spans="1:65" s="2" customFormat="1" ht="21.75" customHeight="1">
      <c r="A400" s="40"/>
      <c r="B400" s="41"/>
      <c r="C400" s="233" t="s">
        <v>1106</v>
      </c>
      <c r="D400" s="233" t="s">
        <v>324</v>
      </c>
      <c r="E400" s="234" t="s">
        <v>3912</v>
      </c>
      <c r="F400" s="235" t="s">
        <v>3913</v>
      </c>
      <c r="G400" s="236" t="s">
        <v>750</v>
      </c>
      <c r="H400" s="237">
        <v>2</v>
      </c>
      <c r="I400" s="238"/>
      <c r="J400" s="239">
        <f>ROUND(I400*H400,2)</f>
        <v>0</v>
      </c>
      <c r="K400" s="235" t="s">
        <v>532</v>
      </c>
      <c r="L400" s="46"/>
      <c r="M400" s="240" t="s">
        <v>19</v>
      </c>
      <c r="N400" s="241" t="s">
        <v>42</v>
      </c>
      <c r="O400" s="86"/>
      <c r="P400" s="242">
        <f>O400*H400</f>
        <v>0</v>
      </c>
      <c r="Q400" s="242">
        <v>0</v>
      </c>
      <c r="R400" s="242">
        <f>Q400*H400</f>
        <v>0</v>
      </c>
      <c r="S400" s="242">
        <v>0</v>
      </c>
      <c r="T400" s="243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44" t="s">
        <v>418</v>
      </c>
      <c r="AT400" s="244" t="s">
        <v>324</v>
      </c>
      <c r="AU400" s="244" t="s">
        <v>93</v>
      </c>
      <c r="AY400" s="19" t="s">
        <v>322</v>
      </c>
      <c r="BE400" s="245">
        <f>IF(N400="základní",J400,0)</f>
        <v>0</v>
      </c>
      <c r="BF400" s="245">
        <f>IF(N400="snížená",J400,0)</f>
        <v>0</v>
      </c>
      <c r="BG400" s="245">
        <f>IF(N400="zákl. přenesená",J400,0)</f>
        <v>0</v>
      </c>
      <c r="BH400" s="245">
        <f>IF(N400="sníž. přenesená",J400,0)</f>
        <v>0</v>
      </c>
      <c r="BI400" s="245">
        <f>IF(N400="nulová",J400,0)</f>
        <v>0</v>
      </c>
      <c r="BJ400" s="19" t="s">
        <v>83</v>
      </c>
      <c r="BK400" s="245">
        <f>ROUND(I400*H400,2)</f>
        <v>0</v>
      </c>
      <c r="BL400" s="19" t="s">
        <v>418</v>
      </c>
      <c r="BM400" s="244" t="s">
        <v>3914</v>
      </c>
    </row>
    <row r="401" spans="1:47" s="2" customFormat="1" ht="12">
      <c r="A401" s="40"/>
      <c r="B401" s="41"/>
      <c r="C401" s="42"/>
      <c r="D401" s="246" t="s">
        <v>330</v>
      </c>
      <c r="E401" s="42"/>
      <c r="F401" s="247" t="s">
        <v>3913</v>
      </c>
      <c r="G401" s="42"/>
      <c r="H401" s="42"/>
      <c r="I401" s="150"/>
      <c r="J401" s="42"/>
      <c r="K401" s="42"/>
      <c r="L401" s="46"/>
      <c r="M401" s="248"/>
      <c r="N401" s="249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330</v>
      </c>
      <c r="AU401" s="19" t="s">
        <v>93</v>
      </c>
    </row>
    <row r="402" spans="1:47" s="2" customFormat="1" ht="12">
      <c r="A402" s="40"/>
      <c r="B402" s="41"/>
      <c r="C402" s="42"/>
      <c r="D402" s="246" t="s">
        <v>387</v>
      </c>
      <c r="E402" s="42"/>
      <c r="F402" s="282" t="s">
        <v>3655</v>
      </c>
      <c r="G402" s="42"/>
      <c r="H402" s="42"/>
      <c r="I402" s="150"/>
      <c r="J402" s="42"/>
      <c r="K402" s="42"/>
      <c r="L402" s="46"/>
      <c r="M402" s="248"/>
      <c r="N402" s="249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387</v>
      </c>
      <c r="AU402" s="19" t="s">
        <v>93</v>
      </c>
    </row>
    <row r="403" spans="1:65" s="2" customFormat="1" ht="55.5" customHeight="1">
      <c r="A403" s="40"/>
      <c r="B403" s="41"/>
      <c r="C403" s="233" t="s">
        <v>1110</v>
      </c>
      <c r="D403" s="233" t="s">
        <v>324</v>
      </c>
      <c r="E403" s="234" t="s">
        <v>3915</v>
      </c>
      <c r="F403" s="235" t="s">
        <v>3661</v>
      </c>
      <c r="G403" s="236" t="s">
        <v>3355</v>
      </c>
      <c r="H403" s="237">
        <v>8</v>
      </c>
      <c r="I403" s="238"/>
      <c r="J403" s="239">
        <f>ROUND(I403*H403,2)</f>
        <v>0</v>
      </c>
      <c r="K403" s="235" t="s">
        <v>532</v>
      </c>
      <c r="L403" s="46"/>
      <c r="M403" s="240" t="s">
        <v>19</v>
      </c>
      <c r="N403" s="241" t="s">
        <v>42</v>
      </c>
      <c r="O403" s="86"/>
      <c r="P403" s="242">
        <f>O403*H403</f>
        <v>0</v>
      </c>
      <c r="Q403" s="242">
        <v>0</v>
      </c>
      <c r="R403" s="242">
        <f>Q403*H403</f>
        <v>0</v>
      </c>
      <c r="S403" s="242">
        <v>0</v>
      </c>
      <c r="T403" s="243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44" t="s">
        <v>418</v>
      </c>
      <c r="AT403" s="244" t="s">
        <v>324</v>
      </c>
      <c r="AU403" s="244" t="s">
        <v>93</v>
      </c>
      <c r="AY403" s="19" t="s">
        <v>322</v>
      </c>
      <c r="BE403" s="245">
        <f>IF(N403="základní",J403,0)</f>
        <v>0</v>
      </c>
      <c r="BF403" s="245">
        <f>IF(N403="snížená",J403,0)</f>
        <v>0</v>
      </c>
      <c r="BG403" s="245">
        <f>IF(N403="zákl. přenesená",J403,0)</f>
        <v>0</v>
      </c>
      <c r="BH403" s="245">
        <f>IF(N403="sníž. přenesená",J403,0)</f>
        <v>0</v>
      </c>
      <c r="BI403" s="245">
        <f>IF(N403="nulová",J403,0)</f>
        <v>0</v>
      </c>
      <c r="BJ403" s="19" t="s">
        <v>83</v>
      </c>
      <c r="BK403" s="245">
        <f>ROUND(I403*H403,2)</f>
        <v>0</v>
      </c>
      <c r="BL403" s="19" t="s">
        <v>418</v>
      </c>
      <c r="BM403" s="244" t="s">
        <v>3916</v>
      </c>
    </row>
    <row r="404" spans="1:47" s="2" customFormat="1" ht="12">
      <c r="A404" s="40"/>
      <c r="B404" s="41"/>
      <c r="C404" s="42"/>
      <c r="D404" s="246" t="s">
        <v>330</v>
      </c>
      <c r="E404" s="42"/>
      <c r="F404" s="247" t="s">
        <v>3917</v>
      </c>
      <c r="G404" s="42"/>
      <c r="H404" s="42"/>
      <c r="I404" s="150"/>
      <c r="J404" s="42"/>
      <c r="K404" s="42"/>
      <c r="L404" s="46"/>
      <c r="M404" s="248"/>
      <c r="N404" s="249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330</v>
      </c>
      <c r="AU404" s="19" t="s">
        <v>93</v>
      </c>
    </row>
    <row r="405" spans="1:47" s="2" customFormat="1" ht="12">
      <c r="A405" s="40"/>
      <c r="B405" s="41"/>
      <c r="C405" s="42"/>
      <c r="D405" s="246" t="s">
        <v>387</v>
      </c>
      <c r="E405" s="42"/>
      <c r="F405" s="282" t="s">
        <v>3639</v>
      </c>
      <c r="G405" s="42"/>
      <c r="H405" s="42"/>
      <c r="I405" s="150"/>
      <c r="J405" s="42"/>
      <c r="K405" s="42"/>
      <c r="L405" s="46"/>
      <c r="M405" s="248"/>
      <c r="N405" s="249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387</v>
      </c>
      <c r="AU405" s="19" t="s">
        <v>93</v>
      </c>
    </row>
    <row r="406" spans="1:65" s="2" customFormat="1" ht="16.5" customHeight="1">
      <c r="A406" s="40"/>
      <c r="B406" s="41"/>
      <c r="C406" s="233" t="s">
        <v>1115</v>
      </c>
      <c r="D406" s="233" t="s">
        <v>324</v>
      </c>
      <c r="E406" s="234" t="s">
        <v>3918</v>
      </c>
      <c r="F406" s="235" t="s">
        <v>3919</v>
      </c>
      <c r="G406" s="236" t="s">
        <v>128</v>
      </c>
      <c r="H406" s="237">
        <v>40</v>
      </c>
      <c r="I406" s="238"/>
      <c r="J406" s="239">
        <f>ROUND(I406*H406,2)</f>
        <v>0</v>
      </c>
      <c r="K406" s="235" t="s">
        <v>532</v>
      </c>
      <c r="L406" s="46"/>
      <c r="M406" s="240" t="s">
        <v>19</v>
      </c>
      <c r="N406" s="241" t="s">
        <v>42</v>
      </c>
      <c r="O406" s="86"/>
      <c r="P406" s="242">
        <f>O406*H406</f>
        <v>0</v>
      </c>
      <c r="Q406" s="242">
        <v>0</v>
      </c>
      <c r="R406" s="242">
        <f>Q406*H406</f>
        <v>0</v>
      </c>
      <c r="S406" s="242">
        <v>0</v>
      </c>
      <c r="T406" s="243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44" t="s">
        <v>418</v>
      </c>
      <c r="AT406" s="244" t="s">
        <v>324</v>
      </c>
      <c r="AU406" s="244" t="s">
        <v>93</v>
      </c>
      <c r="AY406" s="19" t="s">
        <v>322</v>
      </c>
      <c r="BE406" s="245">
        <f>IF(N406="základní",J406,0)</f>
        <v>0</v>
      </c>
      <c r="BF406" s="245">
        <f>IF(N406="snížená",J406,0)</f>
        <v>0</v>
      </c>
      <c r="BG406" s="245">
        <f>IF(N406="zákl. přenesená",J406,0)</f>
        <v>0</v>
      </c>
      <c r="BH406" s="245">
        <f>IF(N406="sníž. přenesená",J406,0)</f>
        <v>0</v>
      </c>
      <c r="BI406" s="245">
        <f>IF(N406="nulová",J406,0)</f>
        <v>0</v>
      </c>
      <c r="BJ406" s="19" t="s">
        <v>83</v>
      </c>
      <c r="BK406" s="245">
        <f>ROUND(I406*H406,2)</f>
        <v>0</v>
      </c>
      <c r="BL406" s="19" t="s">
        <v>418</v>
      </c>
      <c r="BM406" s="244" t="s">
        <v>3920</v>
      </c>
    </row>
    <row r="407" spans="1:47" s="2" customFormat="1" ht="12">
      <c r="A407" s="40"/>
      <c r="B407" s="41"/>
      <c r="C407" s="42"/>
      <c r="D407" s="246" t="s">
        <v>330</v>
      </c>
      <c r="E407" s="42"/>
      <c r="F407" s="247" t="s">
        <v>3919</v>
      </c>
      <c r="G407" s="42"/>
      <c r="H407" s="42"/>
      <c r="I407" s="150"/>
      <c r="J407" s="42"/>
      <c r="K407" s="42"/>
      <c r="L407" s="46"/>
      <c r="M407" s="248"/>
      <c r="N407" s="249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330</v>
      </c>
      <c r="AU407" s="19" t="s">
        <v>93</v>
      </c>
    </row>
    <row r="408" spans="1:47" s="2" customFormat="1" ht="12">
      <c r="A408" s="40"/>
      <c r="B408" s="41"/>
      <c r="C408" s="42"/>
      <c r="D408" s="246" t="s">
        <v>387</v>
      </c>
      <c r="E408" s="42"/>
      <c r="F408" s="282" t="s">
        <v>3921</v>
      </c>
      <c r="G408" s="42"/>
      <c r="H408" s="42"/>
      <c r="I408" s="150"/>
      <c r="J408" s="42"/>
      <c r="K408" s="42"/>
      <c r="L408" s="46"/>
      <c r="M408" s="248"/>
      <c r="N408" s="249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387</v>
      </c>
      <c r="AU408" s="19" t="s">
        <v>93</v>
      </c>
    </row>
    <row r="409" spans="1:63" s="12" customFormat="1" ht="20.85" customHeight="1">
      <c r="A409" s="12"/>
      <c r="B409" s="217"/>
      <c r="C409" s="218"/>
      <c r="D409" s="219" t="s">
        <v>69</v>
      </c>
      <c r="E409" s="231" t="s">
        <v>3922</v>
      </c>
      <c r="F409" s="231" t="s">
        <v>3923</v>
      </c>
      <c r="G409" s="218"/>
      <c r="H409" s="218"/>
      <c r="I409" s="221"/>
      <c r="J409" s="232">
        <f>BK409</f>
        <v>0</v>
      </c>
      <c r="K409" s="218"/>
      <c r="L409" s="223"/>
      <c r="M409" s="224"/>
      <c r="N409" s="225"/>
      <c r="O409" s="225"/>
      <c r="P409" s="226">
        <f>SUM(P410:P430)</f>
        <v>0</v>
      </c>
      <c r="Q409" s="225"/>
      <c r="R409" s="226">
        <f>SUM(R410:R430)</f>
        <v>0</v>
      </c>
      <c r="S409" s="225"/>
      <c r="T409" s="227">
        <f>SUM(T410:T430)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28" t="s">
        <v>83</v>
      </c>
      <c r="AT409" s="229" t="s">
        <v>69</v>
      </c>
      <c r="AU409" s="229" t="s">
        <v>83</v>
      </c>
      <c r="AY409" s="228" t="s">
        <v>322</v>
      </c>
      <c r="BK409" s="230">
        <f>SUM(BK410:BK430)</f>
        <v>0</v>
      </c>
    </row>
    <row r="410" spans="1:65" s="2" customFormat="1" ht="44.25" customHeight="1">
      <c r="A410" s="40"/>
      <c r="B410" s="41"/>
      <c r="C410" s="233" t="s">
        <v>1121</v>
      </c>
      <c r="D410" s="233" t="s">
        <v>324</v>
      </c>
      <c r="E410" s="234" t="s">
        <v>3924</v>
      </c>
      <c r="F410" s="235" t="s">
        <v>3925</v>
      </c>
      <c r="G410" s="236" t="s">
        <v>750</v>
      </c>
      <c r="H410" s="237">
        <v>1</v>
      </c>
      <c r="I410" s="238"/>
      <c r="J410" s="239">
        <f>ROUND(I410*H410,2)</f>
        <v>0</v>
      </c>
      <c r="K410" s="235" t="s">
        <v>532</v>
      </c>
      <c r="L410" s="46"/>
      <c r="M410" s="240" t="s">
        <v>19</v>
      </c>
      <c r="N410" s="241" t="s">
        <v>42</v>
      </c>
      <c r="O410" s="86"/>
      <c r="P410" s="242">
        <f>O410*H410</f>
        <v>0</v>
      </c>
      <c r="Q410" s="242">
        <v>0</v>
      </c>
      <c r="R410" s="242">
        <f>Q410*H410</f>
        <v>0</v>
      </c>
      <c r="S410" s="242">
        <v>0</v>
      </c>
      <c r="T410" s="243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44" t="s">
        <v>418</v>
      </c>
      <c r="AT410" s="244" t="s">
        <v>324</v>
      </c>
      <c r="AU410" s="244" t="s">
        <v>93</v>
      </c>
      <c r="AY410" s="19" t="s">
        <v>322</v>
      </c>
      <c r="BE410" s="245">
        <f>IF(N410="základní",J410,0)</f>
        <v>0</v>
      </c>
      <c r="BF410" s="245">
        <f>IF(N410="snížená",J410,0)</f>
        <v>0</v>
      </c>
      <c r="BG410" s="245">
        <f>IF(N410="zákl. přenesená",J410,0)</f>
        <v>0</v>
      </c>
      <c r="BH410" s="245">
        <f>IF(N410="sníž. přenesená",J410,0)</f>
        <v>0</v>
      </c>
      <c r="BI410" s="245">
        <f>IF(N410="nulová",J410,0)</f>
        <v>0</v>
      </c>
      <c r="BJ410" s="19" t="s">
        <v>83</v>
      </c>
      <c r="BK410" s="245">
        <f>ROUND(I410*H410,2)</f>
        <v>0</v>
      </c>
      <c r="BL410" s="19" t="s">
        <v>418</v>
      </c>
      <c r="BM410" s="244" t="s">
        <v>3926</v>
      </c>
    </row>
    <row r="411" spans="1:47" s="2" customFormat="1" ht="12">
      <c r="A411" s="40"/>
      <c r="B411" s="41"/>
      <c r="C411" s="42"/>
      <c r="D411" s="246" t="s">
        <v>330</v>
      </c>
      <c r="E411" s="42"/>
      <c r="F411" s="247" t="s">
        <v>3927</v>
      </c>
      <c r="G411" s="42"/>
      <c r="H411" s="42"/>
      <c r="I411" s="150"/>
      <c r="J411" s="42"/>
      <c r="K411" s="42"/>
      <c r="L411" s="46"/>
      <c r="M411" s="248"/>
      <c r="N411" s="249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330</v>
      </c>
      <c r="AU411" s="19" t="s">
        <v>93</v>
      </c>
    </row>
    <row r="412" spans="1:47" s="2" customFormat="1" ht="12">
      <c r="A412" s="40"/>
      <c r="B412" s="41"/>
      <c r="C412" s="42"/>
      <c r="D412" s="246" t="s">
        <v>387</v>
      </c>
      <c r="E412" s="42"/>
      <c r="F412" s="282" t="s">
        <v>3928</v>
      </c>
      <c r="G412" s="42"/>
      <c r="H412" s="42"/>
      <c r="I412" s="150"/>
      <c r="J412" s="42"/>
      <c r="K412" s="42"/>
      <c r="L412" s="46"/>
      <c r="M412" s="248"/>
      <c r="N412" s="249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387</v>
      </c>
      <c r="AU412" s="19" t="s">
        <v>93</v>
      </c>
    </row>
    <row r="413" spans="1:65" s="2" customFormat="1" ht="33" customHeight="1">
      <c r="A413" s="40"/>
      <c r="B413" s="41"/>
      <c r="C413" s="233" t="s">
        <v>1129</v>
      </c>
      <c r="D413" s="233" t="s">
        <v>324</v>
      </c>
      <c r="E413" s="234" t="s">
        <v>3929</v>
      </c>
      <c r="F413" s="235" t="s">
        <v>3930</v>
      </c>
      <c r="G413" s="236" t="s">
        <v>750</v>
      </c>
      <c r="H413" s="237">
        <v>2</v>
      </c>
      <c r="I413" s="238"/>
      <c r="J413" s="239">
        <f>ROUND(I413*H413,2)</f>
        <v>0</v>
      </c>
      <c r="K413" s="235" t="s">
        <v>532</v>
      </c>
      <c r="L413" s="46"/>
      <c r="M413" s="240" t="s">
        <v>19</v>
      </c>
      <c r="N413" s="241" t="s">
        <v>42</v>
      </c>
      <c r="O413" s="86"/>
      <c r="P413" s="242">
        <f>O413*H413</f>
        <v>0</v>
      </c>
      <c r="Q413" s="242">
        <v>0</v>
      </c>
      <c r="R413" s="242">
        <f>Q413*H413</f>
        <v>0</v>
      </c>
      <c r="S413" s="242">
        <v>0</v>
      </c>
      <c r="T413" s="243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44" t="s">
        <v>418</v>
      </c>
      <c r="AT413" s="244" t="s">
        <v>324</v>
      </c>
      <c r="AU413" s="244" t="s">
        <v>93</v>
      </c>
      <c r="AY413" s="19" t="s">
        <v>322</v>
      </c>
      <c r="BE413" s="245">
        <f>IF(N413="základní",J413,0)</f>
        <v>0</v>
      </c>
      <c r="BF413" s="245">
        <f>IF(N413="snížená",J413,0)</f>
        <v>0</v>
      </c>
      <c r="BG413" s="245">
        <f>IF(N413="zákl. přenesená",J413,0)</f>
        <v>0</v>
      </c>
      <c r="BH413" s="245">
        <f>IF(N413="sníž. přenesená",J413,0)</f>
        <v>0</v>
      </c>
      <c r="BI413" s="245">
        <f>IF(N413="nulová",J413,0)</f>
        <v>0</v>
      </c>
      <c r="BJ413" s="19" t="s">
        <v>83</v>
      </c>
      <c r="BK413" s="245">
        <f>ROUND(I413*H413,2)</f>
        <v>0</v>
      </c>
      <c r="BL413" s="19" t="s">
        <v>418</v>
      </c>
      <c r="BM413" s="244" t="s">
        <v>3931</v>
      </c>
    </row>
    <row r="414" spans="1:47" s="2" customFormat="1" ht="12">
      <c r="A414" s="40"/>
      <c r="B414" s="41"/>
      <c r="C414" s="42"/>
      <c r="D414" s="246" t="s">
        <v>330</v>
      </c>
      <c r="E414" s="42"/>
      <c r="F414" s="247" t="s">
        <v>3930</v>
      </c>
      <c r="G414" s="42"/>
      <c r="H414" s="42"/>
      <c r="I414" s="150"/>
      <c r="J414" s="42"/>
      <c r="K414" s="42"/>
      <c r="L414" s="46"/>
      <c r="M414" s="248"/>
      <c r="N414" s="249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330</v>
      </c>
      <c r="AU414" s="19" t="s">
        <v>93</v>
      </c>
    </row>
    <row r="415" spans="1:47" s="2" customFormat="1" ht="12">
      <c r="A415" s="40"/>
      <c r="B415" s="41"/>
      <c r="C415" s="42"/>
      <c r="D415" s="246" t="s">
        <v>387</v>
      </c>
      <c r="E415" s="42"/>
      <c r="F415" s="282" t="s">
        <v>3932</v>
      </c>
      <c r="G415" s="42"/>
      <c r="H415" s="42"/>
      <c r="I415" s="150"/>
      <c r="J415" s="42"/>
      <c r="K415" s="42"/>
      <c r="L415" s="46"/>
      <c r="M415" s="248"/>
      <c r="N415" s="249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387</v>
      </c>
      <c r="AU415" s="19" t="s">
        <v>93</v>
      </c>
    </row>
    <row r="416" spans="1:65" s="2" customFormat="1" ht="44.25" customHeight="1">
      <c r="A416" s="40"/>
      <c r="B416" s="41"/>
      <c r="C416" s="233" t="s">
        <v>1135</v>
      </c>
      <c r="D416" s="233" t="s">
        <v>324</v>
      </c>
      <c r="E416" s="234" t="s">
        <v>3933</v>
      </c>
      <c r="F416" s="235" t="s">
        <v>3934</v>
      </c>
      <c r="G416" s="236" t="s">
        <v>750</v>
      </c>
      <c r="H416" s="237">
        <v>1</v>
      </c>
      <c r="I416" s="238"/>
      <c r="J416" s="239">
        <f>ROUND(I416*H416,2)</f>
        <v>0</v>
      </c>
      <c r="K416" s="235" t="s">
        <v>532</v>
      </c>
      <c r="L416" s="46"/>
      <c r="M416" s="240" t="s">
        <v>19</v>
      </c>
      <c r="N416" s="241" t="s">
        <v>42</v>
      </c>
      <c r="O416" s="86"/>
      <c r="P416" s="242">
        <f>O416*H416</f>
        <v>0</v>
      </c>
      <c r="Q416" s="242">
        <v>0</v>
      </c>
      <c r="R416" s="242">
        <f>Q416*H416</f>
        <v>0</v>
      </c>
      <c r="S416" s="242">
        <v>0</v>
      </c>
      <c r="T416" s="243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44" t="s">
        <v>418</v>
      </c>
      <c r="AT416" s="244" t="s">
        <v>324</v>
      </c>
      <c r="AU416" s="244" t="s">
        <v>93</v>
      </c>
      <c r="AY416" s="19" t="s">
        <v>322</v>
      </c>
      <c r="BE416" s="245">
        <f>IF(N416="základní",J416,0)</f>
        <v>0</v>
      </c>
      <c r="BF416" s="245">
        <f>IF(N416="snížená",J416,0)</f>
        <v>0</v>
      </c>
      <c r="BG416" s="245">
        <f>IF(N416="zákl. přenesená",J416,0)</f>
        <v>0</v>
      </c>
      <c r="BH416" s="245">
        <f>IF(N416="sníž. přenesená",J416,0)</f>
        <v>0</v>
      </c>
      <c r="BI416" s="245">
        <f>IF(N416="nulová",J416,0)</f>
        <v>0</v>
      </c>
      <c r="BJ416" s="19" t="s">
        <v>83</v>
      </c>
      <c r="BK416" s="245">
        <f>ROUND(I416*H416,2)</f>
        <v>0</v>
      </c>
      <c r="BL416" s="19" t="s">
        <v>418</v>
      </c>
      <c r="BM416" s="244" t="s">
        <v>3935</v>
      </c>
    </row>
    <row r="417" spans="1:47" s="2" customFormat="1" ht="12">
      <c r="A417" s="40"/>
      <c r="B417" s="41"/>
      <c r="C417" s="42"/>
      <c r="D417" s="246" t="s">
        <v>330</v>
      </c>
      <c r="E417" s="42"/>
      <c r="F417" s="247" t="s">
        <v>3934</v>
      </c>
      <c r="G417" s="42"/>
      <c r="H417" s="42"/>
      <c r="I417" s="150"/>
      <c r="J417" s="42"/>
      <c r="K417" s="42"/>
      <c r="L417" s="46"/>
      <c r="M417" s="248"/>
      <c r="N417" s="249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330</v>
      </c>
      <c r="AU417" s="19" t="s">
        <v>93</v>
      </c>
    </row>
    <row r="418" spans="1:47" s="2" customFormat="1" ht="12">
      <c r="A418" s="40"/>
      <c r="B418" s="41"/>
      <c r="C418" s="42"/>
      <c r="D418" s="246" t="s">
        <v>387</v>
      </c>
      <c r="E418" s="42"/>
      <c r="F418" s="282" t="s">
        <v>3936</v>
      </c>
      <c r="G418" s="42"/>
      <c r="H418" s="42"/>
      <c r="I418" s="150"/>
      <c r="J418" s="42"/>
      <c r="K418" s="42"/>
      <c r="L418" s="46"/>
      <c r="M418" s="248"/>
      <c r="N418" s="249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387</v>
      </c>
      <c r="AU418" s="19" t="s">
        <v>93</v>
      </c>
    </row>
    <row r="419" spans="1:65" s="2" customFormat="1" ht="16.5" customHeight="1">
      <c r="A419" s="40"/>
      <c r="B419" s="41"/>
      <c r="C419" s="233" t="s">
        <v>1148</v>
      </c>
      <c r="D419" s="233" t="s">
        <v>324</v>
      </c>
      <c r="E419" s="234" t="s">
        <v>3937</v>
      </c>
      <c r="F419" s="235" t="s">
        <v>3938</v>
      </c>
      <c r="G419" s="236" t="s">
        <v>750</v>
      </c>
      <c r="H419" s="237">
        <v>1</v>
      </c>
      <c r="I419" s="238"/>
      <c r="J419" s="239">
        <f>ROUND(I419*H419,2)</f>
        <v>0</v>
      </c>
      <c r="K419" s="235" t="s">
        <v>532</v>
      </c>
      <c r="L419" s="46"/>
      <c r="M419" s="240" t="s">
        <v>19</v>
      </c>
      <c r="N419" s="241" t="s">
        <v>42</v>
      </c>
      <c r="O419" s="86"/>
      <c r="P419" s="242">
        <f>O419*H419</f>
        <v>0</v>
      </c>
      <c r="Q419" s="242">
        <v>0</v>
      </c>
      <c r="R419" s="242">
        <f>Q419*H419</f>
        <v>0</v>
      </c>
      <c r="S419" s="242">
        <v>0</v>
      </c>
      <c r="T419" s="243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44" t="s">
        <v>418</v>
      </c>
      <c r="AT419" s="244" t="s">
        <v>324</v>
      </c>
      <c r="AU419" s="244" t="s">
        <v>93</v>
      </c>
      <c r="AY419" s="19" t="s">
        <v>322</v>
      </c>
      <c r="BE419" s="245">
        <f>IF(N419="základní",J419,0)</f>
        <v>0</v>
      </c>
      <c r="BF419" s="245">
        <f>IF(N419="snížená",J419,0)</f>
        <v>0</v>
      </c>
      <c r="BG419" s="245">
        <f>IF(N419="zákl. přenesená",J419,0)</f>
        <v>0</v>
      </c>
      <c r="BH419" s="245">
        <f>IF(N419="sníž. přenesená",J419,0)</f>
        <v>0</v>
      </c>
      <c r="BI419" s="245">
        <f>IF(N419="nulová",J419,0)</f>
        <v>0</v>
      </c>
      <c r="BJ419" s="19" t="s">
        <v>83</v>
      </c>
      <c r="BK419" s="245">
        <f>ROUND(I419*H419,2)</f>
        <v>0</v>
      </c>
      <c r="BL419" s="19" t="s">
        <v>418</v>
      </c>
      <c r="BM419" s="244" t="s">
        <v>3939</v>
      </c>
    </row>
    <row r="420" spans="1:47" s="2" customFormat="1" ht="12">
      <c r="A420" s="40"/>
      <c r="B420" s="41"/>
      <c r="C420" s="42"/>
      <c r="D420" s="246" t="s">
        <v>330</v>
      </c>
      <c r="E420" s="42"/>
      <c r="F420" s="247" t="s">
        <v>3938</v>
      </c>
      <c r="G420" s="42"/>
      <c r="H420" s="42"/>
      <c r="I420" s="150"/>
      <c r="J420" s="42"/>
      <c r="K420" s="42"/>
      <c r="L420" s="46"/>
      <c r="M420" s="248"/>
      <c r="N420" s="249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330</v>
      </c>
      <c r="AU420" s="19" t="s">
        <v>93</v>
      </c>
    </row>
    <row r="421" spans="1:47" s="2" customFormat="1" ht="12">
      <c r="A421" s="40"/>
      <c r="B421" s="41"/>
      <c r="C421" s="42"/>
      <c r="D421" s="246" t="s">
        <v>387</v>
      </c>
      <c r="E421" s="42"/>
      <c r="F421" s="282" t="s">
        <v>3655</v>
      </c>
      <c r="G421" s="42"/>
      <c r="H421" s="42"/>
      <c r="I421" s="150"/>
      <c r="J421" s="42"/>
      <c r="K421" s="42"/>
      <c r="L421" s="46"/>
      <c r="M421" s="248"/>
      <c r="N421" s="249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387</v>
      </c>
      <c r="AU421" s="19" t="s">
        <v>93</v>
      </c>
    </row>
    <row r="422" spans="1:65" s="2" customFormat="1" ht="16.5" customHeight="1">
      <c r="A422" s="40"/>
      <c r="B422" s="41"/>
      <c r="C422" s="233" t="s">
        <v>1153</v>
      </c>
      <c r="D422" s="233" t="s">
        <v>324</v>
      </c>
      <c r="E422" s="234" t="s">
        <v>3940</v>
      </c>
      <c r="F422" s="235" t="s">
        <v>3941</v>
      </c>
      <c r="G422" s="236" t="s">
        <v>750</v>
      </c>
      <c r="H422" s="237">
        <v>1</v>
      </c>
      <c r="I422" s="238"/>
      <c r="J422" s="239">
        <f>ROUND(I422*H422,2)</f>
        <v>0</v>
      </c>
      <c r="K422" s="235" t="s">
        <v>532</v>
      </c>
      <c r="L422" s="46"/>
      <c r="M422" s="240" t="s">
        <v>19</v>
      </c>
      <c r="N422" s="241" t="s">
        <v>42</v>
      </c>
      <c r="O422" s="86"/>
      <c r="P422" s="242">
        <f>O422*H422</f>
        <v>0</v>
      </c>
      <c r="Q422" s="242">
        <v>0</v>
      </c>
      <c r="R422" s="242">
        <f>Q422*H422</f>
        <v>0</v>
      </c>
      <c r="S422" s="242">
        <v>0</v>
      </c>
      <c r="T422" s="243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44" t="s">
        <v>418</v>
      </c>
      <c r="AT422" s="244" t="s">
        <v>324</v>
      </c>
      <c r="AU422" s="244" t="s">
        <v>93</v>
      </c>
      <c r="AY422" s="19" t="s">
        <v>322</v>
      </c>
      <c r="BE422" s="245">
        <f>IF(N422="základní",J422,0)</f>
        <v>0</v>
      </c>
      <c r="BF422" s="245">
        <f>IF(N422="snížená",J422,0)</f>
        <v>0</v>
      </c>
      <c r="BG422" s="245">
        <f>IF(N422="zákl. přenesená",J422,0)</f>
        <v>0</v>
      </c>
      <c r="BH422" s="245">
        <f>IF(N422="sníž. přenesená",J422,0)</f>
        <v>0</v>
      </c>
      <c r="BI422" s="245">
        <f>IF(N422="nulová",J422,0)</f>
        <v>0</v>
      </c>
      <c r="BJ422" s="19" t="s">
        <v>83</v>
      </c>
      <c r="BK422" s="245">
        <f>ROUND(I422*H422,2)</f>
        <v>0</v>
      </c>
      <c r="BL422" s="19" t="s">
        <v>418</v>
      </c>
      <c r="BM422" s="244" t="s">
        <v>3942</v>
      </c>
    </row>
    <row r="423" spans="1:47" s="2" customFormat="1" ht="12">
      <c r="A423" s="40"/>
      <c r="B423" s="41"/>
      <c r="C423" s="42"/>
      <c r="D423" s="246" t="s">
        <v>330</v>
      </c>
      <c r="E423" s="42"/>
      <c r="F423" s="247" t="s">
        <v>3941</v>
      </c>
      <c r="G423" s="42"/>
      <c r="H423" s="42"/>
      <c r="I423" s="150"/>
      <c r="J423" s="42"/>
      <c r="K423" s="42"/>
      <c r="L423" s="46"/>
      <c r="M423" s="248"/>
      <c r="N423" s="249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330</v>
      </c>
      <c r="AU423" s="19" t="s">
        <v>93</v>
      </c>
    </row>
    <row r="424" spans="1:47" s="2" customFormat="1" ht="12">
      <c r="A424" s="40"/>
      <c r="B424" s="41"/>
      <c r="C424" s="42"/>
      <c r="D424" s="246" t="s">
        <v>387</v>
      </c>
      <c r="E424" s="42"/>
      <c r="F424" s="282" t="s">
        <v>3655</v>
      </c>
      <c r="G424" s="42"/>
      <c r="H424" s="42"/>
      <c r="I424" s="150"/>
      <c r="J424" s="42"/>
      <c r="K424" s="42"/>
      <c r="L424" s="46"/>
      <c r="M424" s="248"/>
      <c r="N424" s="249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387</v>
      </c>
      <c r="AU424" s="19" t="s">
        <v>93</v>
      </c>
    </row>
    <row r="425" spans="1:65" s="2" customFormat="1" ht="16.5" customHeight="1">
      <c r="A425" s="40"/>
      <c r="B425" s="41"/>
      <c r="C425" s="233" t="s">
        <v>1159</v>
      </c>
      <c r="D425" s="233" t="s">
        <v>324</v>
      </c>
      <c r="E425" s="234" t="s">
        <v>3943</v>
      </c>
      <c r="F425" s="235" t="s">
        <v>3668</v>
      </c>
      <c r="G425" s="236" t="s">
        <v>3355</v>
      </c>
      <c r="H425" s="237">
        <v>11</v>
      </c>
      <c r="I425" s="238"/>
      <c r="J425" s="239">
        <f>ROUND(I425*H425,2)</f>
        <v>0</v>
      </c>
      <c r="K425" s="235" t="s">
        <v>532</v>
      </c>
      <c r="L425" s="46"/>
      <c r="M425" s="240" t="s">
        <v>19</v>
      </c>
      <c r="N425" s="241" t="s">
        <v>42</v>
      </c>
      <c r="O425" s="86"/>
      <c r="P425" s="242">
        <f>O425*H425</f>
        <v>0</v>
      </c>
      <c r="Q425" s="242">
        <v>0</v>
      </c>
      <c r="R425" s="242">
        <f>Q425*H425</f>
        <v>0</v>
      </c>
      <c r="S425" s="242">
        <v>0</v>
      </c>
      <c r="T425" s="243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44" t="s">
        <v>418</v>
      </c>
      <c r="AT425" s="244" t="s">
        <v>324</v>
      </c>
      <c r="AU425" s="244" t="s">
        <v>93</v>
      </c>
      <c r="AY425" s="19" t="s">
        <v>322</v>
      </c>
      <c r="BE425" s="245">
        <f>IF(N425="základní",J425,0)</f>
        <v>0</v>
      </c>
      <c r="BF425" s="245">
        <f>IF(N425="snížená",J425,0)</f>
        <v>0</v>
      </c>
      <c r="BG425" s="245">
        <f>IF(N425="zákl. přenesená",J425,0)</f>
        <v>0</v>
      </c>
      <c r="BH425" s="245">
        <f>IF(N425="sníž. přenesená",J425,0)</f>
        <v>0</v>
      </c>
      <c r="BI425" s="245">
        <f>IF(N425="nulová",J425,0)</f>
        <v>0</v>
      </c>
      <c r="BJ425" s="19" t="s">
        <v>83</v>
      </c>
      <c r="BK425" s="245">
        <f>ROUND(I425*H425,2)</f>
        <v>0</v>
      </c>
      <c r="BL425" s="19" t="s">
        <v>418</v>
      </c>
      <c r="BM425" s="244" t="s">
        <v>3944</v>
      </c>
    </row>
    <row r="426" spans="1:47" s="2" customFormat="1" ht="12">
      <c r="A426" s="40"/>
      <c r="B426" s="41"/>
      <c r="C426" s="42"/>
      <c r="D426" s="246" t="s">
        <v>330</v>
      </c>
      <c r="E426" s="42"/>
      <c r="F426" s="247" t="s">
        <v>3668</v>
      </c>
      <c r="G426" s="42"/>
      <c r="H426" s="42"/>
      <c r="I426" s="150"/>
      <c r="J426" s="42"/>
      <c r="K426" s="42"/>
      <c r="L426" s="46"/>
      <c r="M426" s="248"/>
      <c r="N426" s="249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330</v>
      </c>
      <c r="AU426" s="19" t="s">
        <v>93</v>
      </c>
    </row>
    <row r="427" spans="1:47" s="2" customFormat="1" ht="12">
      <c r="A427" s="40"/>
      <c r="B427" s="41"/>
      <c r="C427" s="42"/>
      <c r="D427" s="246" t="s">
        <v>387</v>
      </c>
      <c r="E427" s="42"/>
      <c r="F427" s="282" t="s">
        <v>3655</v>
      </c>
      <c r="G427" s="42"/>
      <c r="H427" s="42"/>
      <c r="I427" s="150"/>
      <c r="J427" s="42"/>
      <c r="K427" s="42"/>
      <c r="L427" s="46"/>
      <c r="M427" s="248"/>
      <c r="N427" s="249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387</v>
      </c>
      <c r="AU427" s="19" t="s">
        <v>93</v>
      </c>
    </row>
    <row r="428" spans="1:65" s="2" customFormat="1" ht="21.75" customHeight="1">
      <c r="A428" s="40"/>
      <c r="B428" s="41"/>
      <c r="C428" s="233" t="s">
        <v>1166</v>
      </c>
      <c r="D428" s="233" t="s">
        <v>324</v>
      </c>
      <c r="E428" s="234" t="s">
        <v>3945</v>
      </c>
      <c r="F428" s="235" t="s">
        <v>3946</v>
      </c>
      <c r="G428" s="236" t="s">
        <v>750</v>
      </c>
      <c r="H428" s="237">
        <v>1</v>
      </c>
      <c r="I428" s="238"/>
      <c r="J428" s="239">
        <f>ROUND(I428*H428,2)</f>
        <v>0</v>
      </c>
      <c r="K428" s="235" t="s">
        <v>532</v>
      </c>
      <c r="L428" s="46"/>
      <c r="M428" s="240" t="s">
        <v>19</v>
      </c>
      <c r="N428" s="241" t="s">
        <v>42</v>
      </c>
      <c r="O428" s="86"/>
      <c r="P428" s="242">
        <f>O428*H428</f>
        <v>0</v>
      </c>
      <c r="Q428" s="242">
        <v>0</v>
      </c>
      <c r="R428" s="242">
        <f>Q428*H428</f>
        <v>0</v>
      </c>
      <c r="S428" s="242">
        <v>0</v>
      </c>
      <c r="T428" s="243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44" t="s">
        <v>418</v>
      </c>
      <c r="AT428" s="244" t="s">
        <v>324</v>
      </c>
      <c r="AU428" s="244" t="s">
        <v>93</v>
      </c>
      <c r="AY428" s="19" t="s">
        <v>322</v>
      </c>
      <c r="BE428" s="245">
        <f>IF(N428="základní",J428,0)</f>
        <v>0</v>
      </c>
      <c r="BF428" s="245">
        <f>IF(N428="snížená",J428,0)</f>
        <v>0</v>
      </c>
      <c r="BG428" s="245">
        <f>IF(N428="zákl. přenesená",J428,0)</f>
        <v>0</v>
      </c>
      <c r="BH428" s="245">
        <f>IF(N428="sníž. přenesená",J428,0)</f>
        <v>0</v>
      </c>
      <c r="BI428" s="245">
        <f>IF(N428="nulová",J428,0)</f>
        <v>0</v>
      </c>
      <c r="BJ428" s="19" t="s">
        <v>83</v>
      </c>
      <c r="BK428" s="245">
        <f>ROUND(I428*H428,2)</f>
        <v>0</v>
      </c>
      <c r="BL428" s="19" t="s">
        <v>418</v>
      </c>
      <c r="BM428" s="244" t="s">
        <v>3947</v>
      </c>
    </row>
    <row r="429" spans="1:47" s="2" customFormat="1" ht="12">
      <c r="A429" s="40"/>
      <c r="B429" s="41"/>
      <c r="C429" s="42"/>
      <c r="D429" s="246" t="s">
        <v>330</v>
      </c>
      <c r="E429" s="42"/>
      <c r="F429" s="247" t="s">
        <v>3946</v>
      </c>
      <c r="G429" s="42"/>
      <c r="H429" s="42"/>
      <c r="I429" s="150"/>
      <c r="J429" s="42"/>
      <c r="K429" s="42"/>
      <c r="L429" s="46"/>
      <c r="M429" s="248"/>
      <c r="N429" s="249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330</v>
      </c>
      <c r="AU429" s="19" t="s">
        <v>93</v>
      </c>
    </row>
    <row r="430" spans="1:47" s="2" customFormat="1" ht="12">
      <c r="A430" s="40"/>
      <c r="B430" s="41"/>
      <c r="C430" s="42"/>
      <c r="D430" s="246" t="s">
        <v>387</v>
      </c>
      <c r="E430" s="42"/>
      <c r="F430" s="282" t="s">
        <v>3948</v>
      </c>
      <c r="G430" s="42"/>
      <c r="H430" s="42"/>
      <c r="I430" s="150"/>
      <c r="J430" s="42"/>
      <c r="K430" s="42"/>
      <c r="L430" s="46"/>
      <c r="M430" s="248"/>
      <c r="N430" s="249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387</v>
      </c>
      <c r="AU430" s="19" t="s">
        <v>93</v>
      </c>
    </row>
    <row r="431" spans="1:63" s="12" customFormat="1" ht="20.85" customHeight="1">
      <c r="A431" s="12"/>
      <c r="B431" s="217"/>
      <c r="C431" s="218"/>
      <c r="D431" s="219" t="s">
        <v>69</v>
      </c>
      <c r="E431" s="231" t="s">
        <v>3949</v>
      </c>
      <c r="F431" s="231" t="s">
        <v>3950</v>
      </c>
      <c r="G431" s="218"/>
      <c r="H431" s="218"/>
      <c r="I431" s="221"/>
      <c r="J431" s="232">
        <f>BK431</f>
        <v>0</v>
      </c>
      <c r="K431" s="218"/>
      <c r="L431" s="223"/>
      <c r="M431" s="224"/>
      <c r="N431" s="225"/>
      <c r="O431" s="225"/>
      <c r="P431" s="226">
        <f>SUM(P432:P449)</f>
        <v>0</v>
      </c>
      <c r="Q431" s="225"/>
      <c r="R431" s="226">
        <f>SUM(R432:R449)</f>
        <v>0</v>
      </c>
      <c r="S431" s="225"/>
      <c r="T431" s="227">
        <f>SUM(T432:T449)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8" t="s">
        <v>83</v>
      </c>
      <c r="AT431" s="229" t="s">
        <v>69</v>
      </c>
      <c r="AU431" s="229" t="s">
        <v>83</v>
      </c>
      <c r="AY431" s="228" t="s">
        <v>322</v>
      </c>
      <c r="BK431" s="230">
        <f>SUM(BK432:BK449)</f>
        <v>0</v>
      </c>
    </row>
    <row r="432" spans="1:65" s="2" customFormat="1" ht="44.25" customHeight="1">
      <c r="A432" s="40"/>
      <c r="B432" s="41"/>
      <c r="C432" s="233" t="s">
        <v>1173</v>
      </c>
      <c r="D432" s="233" t="s">
        <v>324</v>
      </c>
      <c r="E432" s="234" t="s">
        <v>3951</v>
      </c>
      <c r="F432" s="235" t="s">
        <v>3925</v>
      </c>
      <c r="G432" s="236" t="s">
        <v>750</v>
      </c>
      <c r="H432" s="237">
        <v>1</v>
      </c>
      <c r="I432" s="238"/>
      <c r="J432" s="239">
        <f>ROUND(I432*H432,2)</f>
        <v>0</v>
      </c>
      <c r="K432" s="235" t="s">
        <v>532</v>
      </c>
      <c r="L432" s="46"/>
      <c r="M432" s="240" t="s">
        <v>19</v>
      </c>
      <c r="N432" s="241" t="s">
        <v>42</v>
      </c>
      <c r="O432" s="86"/>
      <c r="P432" s="242">
        <f>O432*H432</f>
        <v>0</v>
      </c>
      <c r="Q432" s="242">
        <v>0</v>
      </c>
      <c r="R432" s="242">
        <f>Q432*H432</f>
        <v>0</v>
      </c>
      <c r="S432" s="242">
        <v>0</v>
      </c>
      <c r="T432" s="243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44" t="s">
        <v>418</v>
      </c>
      <c r="AT432" s="244" t="s">
        <v>324</v>
      </c>
      <c r="AU432" s="244" t="s">
        <v>93</v>
      </c>
      <c r="AY432" s="19" t="s">
        <v>322</v>
      </c>
      <c r="BE432" s="245">
        <f>IF(N432="základní",J432,0)</f>
        <v>0</v>
      </c>
      <c r="BF432" s="245">
        <f>IF(N432="snížená",J432,0)</f>
        <v>0</v>
      </c>
      <c r="BG432" s="245">
        <f>IF(N432="zákl. přenesená",J432,0)</f>
        <v>0</v>
      </c>
      <c r="BH432" s="245">
        <f>IF(N432="sníž. přenesená",J432,0)</f>
        <v>0</v>
      </c>
      <c r="BI432" s="245">
        <f>IF(N432="nulová",J432,0)</f>
        <v>0</v>
      </c>
      <c r="BJ432" s="19" t="s">
        <v>83</v>
      </c>
      <c r="BK432" s="245">
        <f>ROUND(I432*H432,2)</f>
        <v>0</v>
      </c>
      <c r="BL432" s="19" t="s">
        <v>418</v>
      </c>
      <c r="BM432" s="244" t="s">
        <v>3952</v>
      </c>
    </row>
    <row r="433" spans="1:47" s="2" customFormat="1" ht="12">
      <c r="A433" s="40"/>
      <c r="B433" s="41"/>
      <c r="C433" s="42"/>
      <c r="D433" s="246" t="s">
        <v>330</v>
      </c>
      <c r="E433" s="42"/>
      <c r="F433" s="247" t="s">
        <v>3927</v>
      </c>
      <c r="G433" s="42"/>
      <c r="H433" s="42"/>
      <c r="I433" s="150"/>
      <c r="J433" s="42"/>
      <c r="K433" s="42"/>
      <c r="L433" s="46"/>
      <c r="M433" s="248"/>
      <c r="N433" s="249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330</v>
      </c>
      <c r="AU433" s="19" t="s">
        <v>93</v>
      </c>
    </row>
    <row r="434" spans="1:47" s="2" customFormat="1" ht="12">
      <c r="A434" s="40"/>
      <c r="B434" s="41"/>
      <c r="C434" s="42"/>
      <c r="D434" s="246" t="s">
        <v>387</v>
      </c>
      <c r="E434" s="42"/>
      <c r="F434" s="282" t="s">
        <v>3928</v>
      </c>
      <c r="G434" s="42"/>
      <c r="H434" s="42"/>
      <c r="I434" s="150"/>
      <c r="J434" s="42"/>
      <c r="K434" s="42"/>
      <c r="L434" s="46"/>
      <c r="M434" s="248"/>
      <c r="N434" s="249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387</v>
      </c>
      <c r="AU434" s="19" t="s">
        <v>93</v>
      </c>
    </row>
    <row r="435" spans="1:65" s="2" customFormat="1" ht="33" customHeight="1">
      <c r="A435" s="40"/>
      <c r="B435" s="41"/>
      <c r="C435" s="233" t="s">
        <v>1179</v>
      </c>
      <c r="D435" s="233" t="s">
        <v>324</v>
      </c>
      <c r="E435" s="234" t="s">
        <v>3953</v>
      </c>
      <c r="F435" s="235" t="s">
        <v>3930</v>
      </c>
      <c r="G435" s="236" t="s">
        <v>750</v>
      </c>
      <c r="H435" s="237">
        <v>2</v>
      </c>
      <c r="I435" s="238"/>
      <c r="J435" s="239">
        <f>ROUND(I435*H435,2)</f>
        <v>0</v>
      </c>
      <c r="K435" s="235" t="s">
        <v>532</v>
      </c>
      <c r="L435" s="46"/>
      <c r="M435" s="240" t="s">
        <v>19</v>
      </c>
      <c r="N435" s="241" t="s">
        <v>42</v>
      </c>
      <c r="O435" s="86"/>
      <c r="P435" s="242">
        <f>O435*H435</f>
        <v>0</v>
      </c>
      <c r="Q435" s="242">
        <v>0</v>
      </c>
      <c r="R435" s="242">
        <f>Q435*H435</f>
        <v>0</v>
      </c>
      <c r="S435" s="242">
        <v>0</v>
      </c>
      <c r="T435" s="243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44" t="s">
        <v>418</v>
      </c>
      <c r="AT435" s="244" t="s">
        <v>324</v>
      </c>
      <c r="AU435" s="244" t="s">
        <v>93</v>
      </c>
      <c r="AY435" s="19" t="s">
        <v>322</v>
      </c>
      <c r="BE435" s="245">
        <f>IF(N435="základní",J435,0)</f>
        <v>0</v>
      </c>
      <c r="BF435" s="245">
        <f>IF(N435="snížená",J435,0)</f>
        <v>0</v>
      </c>
      <c r="BG435" s="245">
        <f>IF(N435="zákl. přenesená",J435,0)</f>
        <v>0</v>
      </c>
      <c r="BH435" s="245">
        <f>IF(N435="sníž. přenesená",J435,0)</f>
        <v>0</v>
      </c>
      <c r="BI435" s="245">
        <f>IF(N435="nulová",J435,0)</f>
        <v>0</v>
      </c>
      <c r="BJ435" s="19" t="s">
        <v>83</v>
      </c>
      <c r="BK435" s="245">
        <f>ROUND(I435*H435,2)</f>
        <v>0</v>
      </c>
      <c r="BL435" s="19" t="s">
        <v>418</v>
      </c>
      <c r="BM435" s="244" t="s">
        <v>3954</v>
      </c>
    </row>
    <row r="436" spans="1:47" s="2" customFormat="1" ht="12">
      <c r="A436" s="40"/>
      <c r="B436" s="41"/>
      <c r="C436" s="42"/>
      <c r="D436" s="246" t="s">
        <v>330</v>
      </c>
      <c r="E436" s="42"/>
      <c r="F436" s="247" t="s">
        <v>3930</v>
      </c>
      <c r="G436" s="42"/>
      <c r="H436" s="42"/>
      <c r="I436" s="150"/>
      <c r="J436" s="42"/>
      <c r="K436" s="42"/>
      <c r="L436" s="46"/>
      <c r="M436" s="248"/>
      <c r="N436" s="249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330</v>
      </c>
      <c r="AU436" s="19" t="s">
        <v>93</v>
      </c>
    </row>
    <row r="437" spans="1:47" s="2" customFormat="1" ht="12">
      <c r="A437" s="40"/>
      <c r="B437" s="41"/>
      <c r="C437" s="42"/>
      <c r="D437" s="246" t="s">
        <v>387</v>
      </c>
      <c r="E437" s="42"/>
      <c r="F437" s="282" t="s">
        <v>3932</v>
      </c>
      <c r="G437" s="42"/>
      <c r="H437" s="42"/>
      <c r="I437" s="150"/>
      <c r="J437" s="42"/>
      <c r="K437" s="42"/>
      <c r="L437" s="46"/>
      <c r="M437" s="248"/>
      <c r="N437" s="249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387</v>
      </c>
      <c r="AU437" s="19" t="s">
        <v>93</v>
      </c>
    </row>
    <row r="438" spans="1:65" s="2" customFormat="1" ht="44.25" customHeight="1">
      <c r="A438" s="40"/>
      <c r="B438" s="41"/>
      <c r="C438" s="233" t="s">
        <v>1186</v>
      </c>
      <c r="D438" s="233" t="s">
        <v>324</v>
      </c>
      <c r="E438" s="234" t="s">
        <v>3955</v>
      </c>
      <c r="F438" s="235" t="s">
        <v>3934</v>
      </c>
      <c r="G438" s="236" t="s">
        <v>750</v>
      </c>
      <c r="H438" s="237">
        <v>1</v>
      </c>
      <c r="I438" s="238"/>
      <c r="J438" s="239">
        <f>ROUND(I438*H438,2)</f>
        <v>0</v>
      </c>
      <c r="K438" s="235" t="s">
        <v>532</v>
      </c>
      <c r="L438" s="46"/>
      <c r="M438" s="240" t="s">
        <v>19</v>
      </c>
      <c r="N438" s="241" t="s">
        <v>42</v>
      </c>
      <c r="O438" s="86"/>
      <c r="P438" s="242">
        <f>O438*H438</f>
        <v>0</v>
      </c>
      <c r="Q438" s="242">
        <v>0</v>
      </c>
      <c r="R438" s="242">
        <f>Q438*H438</f>
        <v>0</v>
      </c>
      <c r="S438" s="242">
        <v>0</v>
      </c>
      <c r="T438" s="243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44" t="s">
        <v>418</v>
      </c>
      <c r="AT438" s="244" t="s">
        <v>324</v>
      </c>
      <c r="AU438" s="244" t="s">
        <v>93</v>
      </c>
      <c r="AY438" s="19" t="s">
        <v>322</v>
      </c>
      <c r="BE438" s="245">
        <f>IF(N438="základní",J438,0)</f>
        <v>0</v>
      </c>
      <c r="BF438" s="245">
        <f>IF(N438="snížená",J438,0)</f>
        <v>0</v>
      </c>
      <c r="BG438" s="245">
        <f>IF(N438="zákl. přenesená",J438,0)</f>
        <v>0</v>
      </c>
      <c r="BH438" s="245">
        <f>IF(N438="sníž. přenesená",J438,0)</f>
        <v>0</v>
      </c>
      <c r="BI438" s="245">
        <f>IF(N438="nulová",J438,0)</f>
        <v>0</v>
      </c>
      <c r="BJ438" s="19" t="s">
        <v>83</v>
      </c>
      <c r="BK438" s="245">
        <f>ROUND(I438*H438,2)</f>
        <v>0</v>
      </c>
      <c r="BL438" s="19" t="s">
        <v>418</v>
      </c>
      <c r="BM438" s="244" t="s">
        <v>3956</v>
      </c>
    </row>
    <row r="439" spans="1:47" s="2" customFormat="1" ht="12">
      <c r="A439" s="40"/>
      <c r="B439" s="41"/>
      <c r="C439" s="42"/>
      <c r="D439" s="246" t="s">
        <v>330</v>
      </c>
      <c r="E439" s="42"/>
      <c r="F439" s="247" t="s">
        <v>3934</v>
      </c>
      <c r="G439" s="42"/>
      <c r="H439" s="42"/>
      <c r="I439" s="150"/>
      <c r="J439" s="42"/>
      <c r="K439" s="42"/>
      <c r="L439" s="46"/>
      <c r="M439" s="248"/>
      <c r="N439" s="249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330</v>
      </c>
      <c r="AU439" s="19" t="s">
        <v>93</v>
      </c>
    </row>
    <row r="440" spans="1:47" s="2" customFormat="1" ht="12">
      <c r="A440" s="40"/>
      <c r="B440" s="41"/>
      <c r="C440" s="42"/>
      <c r="D440" s="246" t="s">
        <v>387</v>
      </c>
      <c r="E440" s="42"/>
      <c r="F440" s="282" t="s">
        <v>3936</v>
      </c>
      <c r="G440" s="42"/>
      <c r="H440" s="42"/>
      <c r="I440" s="150"/>
      <c r="J440" s="42"/>
      <c r="K440" s="42"/>
      <c r="L440" s="46"/>
      <c r="M440" s="248"/>
      <c r="N440" s="249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387</v>
      </c>
      <c r="AU440" s="19" t="s">
        <v>93</v>
      </c>
    </row>
    <row r="441" spans="1:65" s="2" customFormat="1" ht="44.25" customHeight="1">
      <c r="A441" s="40"/>
      <c r="B441" s="41"/>
      <c r="C441" s="233" t="s">
        <v>1193</v>
      </c>
      <c r="D441" s="233" t="s">
        <v>324</v>
      </c>
      <c r="E441" s="234" t="s">
        <v>3957</v>
      </c>
      <c r="F441" s="235" t="s">
        <v>3958</v>
      </c>
      <c r="G441" s="236" t="s">
        <v>750</v>
      </c>
      <c r="H441" s="237">
        <v>1</v>
      </c>
      <c r="I441" s="238"/>
      <c r="J441" s="239">
        <f>ROUND(I441*H441,2)</f>
        <v>0</v>
      </c>
      <c r="K441" s="235" t="s">
        <v>532</v>
      </c>
      <c r="L441" s="46"/>
      <c r="M441" s="240" t="s">
        <v>19</v>
      </c>
      <c r="N441" s="241" t="s">
        <v>42</v>
      </c>
      <c r="O441" s="86"/>
      <c r="P441" s="242">
        <f>O441*H441</f>
        <v>0</v>
      </c>
      <c r="Q441" s="242">
        <v>0</v>
      </c>
      <c r="R441" s="242">
        <f>Q441*H441</f>
        <v>0</v>
      </c>
      <c r="S441" s="242">
        <v>0</v>
      </c>
      <c r="T441" s="243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44" t="s">
        <v>418</v>
      </c>
      <c r="AT441" s="244" t="s">
        <v>324</v>
      </c>
      <c r="AU441" s="244" t="s">
        <v>93</v>
      </c>
      <c r="AY441" s="19" t="s">
        <v>322</v>
      </c>
      <c r="BE441" s="245">
        <f>IF(N441="základní",J441,0)</f>
        <v>0</v>
      </c>
      <c r="BF441" s="245">
        <f>IF(N441="snížená",J441,0)</f>
        <v>0</v>
      </c>
      <c r="BG441" s="245">
        <f>IF(N441="zákl. přenesená",J441,0)</f>
        <v>0</v>
      </c>
      <c r="BH441" s="245">
        <f>IF(N441="sníž. přenesená",J441,0)</f>
        <v>0</v>
      </c>
      <c r="BI441" s="245">
        <f>IF(N441="nulová",J441,0)</f>
        <v>0</v>
      </c>
      <c r="BJ441" s="19" t="s">
        <v>83</v>
      </c>
      <c r="BK441" s="245">
        <f>ROUND(I441*H441,2)</f>
        <v>0</v>
      </c>
      <c r="BL441" s="19" t="s">
        <v>418</v>
      </c>
      <c r="BM441" s="244" t="s">
        <v>3959</v>
      </c>
    </row>
    <row r="442" spans="1:47" s="2" customFormat="1" ht="12">
      <c r="A442" s="40"/>
      <c r="B442" s="41"/>
      <c r="C442" s="42"/>
      <c r="D442" s="246" t="s">
        <v>330</v>
      </c>
      <c r="E442" s="42"/>
      <c r="F442" s="247" t="s">
        <v>3958</v>
      </c>
      <c r="G442" s="42"/>
      <c r="H442" s="42"/>
      <c r="I442" s="150"/>
      <c r="J442" s="42"/>
      <c r="K442" s="42"/>
      <c r="L442" s="46"/>
      <c r="M442" s="248"/>
      <c r="N442" s="249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330</v>
      </c>
      <c r="AU442" s="19" t="s">
        <v>93</v>
      </c>
    </row>
    <row r="443" spans="1:47" s="2" customFormat="1" ht="12">
      <c r="A443" s="40"/>
      <c r="B443" s="41"/>
      <c r="C443" s="42"/>
      <c r="D443" s="246" t="s">
        <v>387</v>
      </c>
      <c r="E443" s="42"/>
      <c r="F443" s="282" t="s">
        <v>3960</v>
      </c>
      <c r="G443" s="42"/>
      <c r="H443" s="42"/>
      <c r="I443" s="150"/>
      <c r="J443" s="42"/>
      <c r="K443" s="42"/>
      <c r="L443" s="46"/>
      <c r="M443" s="248"/>
      <c r="N443" s="249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387</v>
      </c>
      <c r="AU443" s="19" t="s">
        <v>93</v>
      </c>
    </row>
    <row r="444" spans="1:65" s="2" customFormat="1" ht="16.5" customHeight="1">
      <c r="A444" s="40"/>
      <c r="B444" s="41"/>
      <c r="C444" s="233" t="s">
        <v>1199</v>
      </c>
      <c r="D444" s="233" t="s">
        <v>324</v>
      </c>
      <c r="E444" s="234" t="s">
        <v>3961</v>
      </c>
      <c r="F444" s="235" t="s">
        <v>3668</v>
      </c>
      <c r="G444" s="236" t="s">
        <v>3355</v>
      </c>
      <c r="H444" s="237">
        <v>10</v>
      </c>
      <c r="I444" s="238"/>
      <c r="J444" s="239">
        <f>ROUND(I444*H444,2)</f>
        <v>0</v>
      </c>
      <c r="K444" s="235" t="s">
        <v>532</v>
      </c>
      <c r="L444" s="46"/>
      <c r="M444" s="240" t="s">
        <v>19</v>
      </c>
      <c r="N444" s="241" t="s">
        <v>42</v>
      </c>
      <c r="O444" s="86"/>
      <c r="P444" s="242">
        <f>O444*H444</f>
        <v>0</v>
      </c>
      <c r="Q444" s="242">
        <v>0</v>
      </c>
      <c r="R444" s="242">
        <f>Q444*H444</f>
        <v>0</v>
      </c>
      <c r="S444" s="242">
        <v>0</v>
      </c>
      <c r="T444" s="243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44" t="s">
        <v>418</v>
      </c>
      <c r="AT444" s="244" t="s">
        <v>324</v>
      </c>
      <c r="AU444" s="244" t="s">
        <v>93</v>
      </c>
      <c r="AY444" s="19" t="s">
        <v>322</v>
      </c>
      <c r="BE444" s="245">
        <f>IF(N444="základní",J444,0)</f>
        <v>0</v>
      </c>
      <c r="BF444" s="245">
        <f>IF(N444="snížená",J444,0)</f>
        <v>0</v>
      </c>
      <c r="BG444" s="245">
        <f>IF(N444="zákl. přenesená",J444,0)</f>
        <v>0</v>
      </c>
      <c r="BH444" s="245">
        <f>IF(N444="sníž. přenesená",J444,0)</f>
        <v>0</v>
      </c>
      <c r="BI444" s="245">
        <f>IF(N444="nulová",J444,0)</f>
        <v>0</v>
      </c>
      <c r="BJ444" s="19" t="s">
        <v>83</v>
      </c>
      <c r="BK444" s="245">
        <f>ROUND(I444*H444,2)</f>
        <v>0</v>
      </c>
      <c r="BL444" s="19" t="s">
        <v>418</v>
      </c>
      <c r="BM444" s="244" t="s">
        <v>3962</v>
      </c>
    </row>
    <row r="445" spans="1:47" s="2" customFormat="1" ht="12">
      <c r="A445" s="40"/>
      <c r="B445" s="41"/>
      <c r="C445" s="42"/>
      <c r="D445" s="246" t="s">
        <v>330</v>
      </c>
      <c r="E445" s="42"/>
      <c r="F445" s="247" t="s">
        <v>3668</v>
      </c>
      <c r="G445" s="42"/>
      <c r="H445" s="42"/>
      <c r="I445" s="150"/>
      <c r="J445" s="42"/>
      <c r="K445" s="42"/>
      <c r="L445" s="46"/>
      <c r="M445" s="248"/>
      <c r="N445" s="249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330</v>
      </c>
      <c r="AU445" s="19" t="s">
        <v>93</v>
      </c>
    </row>
    <row r="446" spans="1:47" s="2" customFormat="1" ht="12">
      <c r="A446" s="40"/>
      <c r="B446" s="41"/>
      <c r="C446" s="42"/>
      <c r="D446" s="246" t="s">
        <v>387</v>
      </c>
      <c r="E446" s="42"/>
      <c r="F446" s="282" t="s">
        <v>3655</v>
      </c>
      <c r="G446" s="42"/>
      <c r="H446" s="42"/>
      <c r="I446" s="150"/>
      <c r="J446" s="42"/>
      <c r="K446" s="42"/>
      <c r="L446" s="46"/>
      <c r="M446" s="248"/>
      <c r="N446" s="249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387</v>
      </c>
      <c r="AU446" s="19" t="s">
        <v>93</v>
      </c>
    </row>
    <row r="447" spans="1:65" s="2" customFormat="1" ht="21.75" customHeight="1">
      <c r="A447" s="40"/>
      <c r="B447" s="41"/>
      <c r="C447" s="233" t="s">
        <v>1205</v>
      </c>
      <c r="D447" s="233" t="s">
        <v>324</v>
      </c>
      <c r="E447" s="234" t="s">
        <v>3963</v>
      </c>
      <c r="F447" s="235" t="s">
        <v>3964</v>
      </c>
      <c r="G447" s="236" t="s">
        <v>750</v>
      </c>
      <c r="H447" s="237">
        <v>1</v>
      </c>
      <c r="I447" s="238"/>
      <c r="J447" s="239">
        <f>ROUND(I447*H447,2)</f>
        <v>0</v>
      </c>
      <c r="K447" s="235" t="s">
        <v>532</v>
      </c>
      <c r="L447" s="46"/>
      <c r="M447" s="240" t="s">
        <v>19</v>
      </c>
      <c r="N447" s="241" t="s">
        <v>42</v>
      </c>
      <c r="O447" s="86"/>
      <c r="P447" s="242">
        <f>O447*H447</f>
        <v>0</v>
      </c>
      <c r="Q447" s="242">
        <v>0</v>
      </c>
      <c r="R447" s="242">
        <f>Q447*H447</f>
        <v>0</v>
      </c>
      <c r="S447" s="242">
        <v>0</v>
      </c>
      <c r="T447" s="243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44" t="s">
        <v>418</v>
      </c>
      <c r="AT447" s="244" t="s">
        <v>324</v>
      </c>
      <c r="AU447" s="244" t="s">
        <v>93</v>
      </c>
      <c r="AY447" s="19" t="s">
        <v>322</v>
      </c>
      <c r="BE447" s="245">
        <f>IF(N447="základní",J447,0)</f>
        <v>0</v>
      </c>
      <c r="BF447" s="245">
        <f>IF(N447="snížená",J447,0)</f>
        <v>0</v>
      </c>
      <c r="BG447" s="245">
        <f>IF(N447="zákl. přenesená",J447,0)</f>
        <v>0</v>
      </c>
      <c r="BH447" s="245">
        <f>IF(N447="sníž. přenesená",J447,0)</f>
        <v>0</v>
      </c>
      <c r="BI447" s="245">
        <f>IF(N447="nulová",J447,0)</f>
        <v>0</v>
      </c>
      <c r="BJ447" s="19" t="s">
        <v>83</v>
      </c>
      <c r="BK447" s="245">
        <f>ROUND(I447*H447,2)</f>
        <v>0</v>
      </c>
      <c r="BL447" s="19" t="s">
        <v>418</v>
      </c>
      <c r="BM447" s="244" t="s">
        <v>3965</v>
      </c>
    </row>
    <row r="448" spans="1:47" s="2" customFormat="1" ht="12">
      <c r="A448" s="40"/>
      <c r="B448" s="41"/>
      <c r="C448" s="42"/>
      <c r="D448" s="246" t="s">
        <v>330</v>
      </c>
      <c r="E448" s="42"/>
      <c r="F448" s="247" t="s">
        <v>3964</v>
      </c>
      <c r="G448" s="42"/>
      <c r="H448" s="42"/>
      <c r="I448" s="150"/>
      <c r="J448" s="42"/>
      <c r="K448" s="42"/>
      <c r="L448" s="46"/>
      <c r="M448" s="248"/>
      <c r="N448" s="249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330</v>
      </c>
      <c r="AU448" s="19" t="s">
        <v>93</v>
      </c>
    </row>
    <row r="449" spans="1:47" s="2" customFormat="1" ht="12">
      <c r="A449" s="40"/>
      <c r="B449" s="41"/>
      <c r="C449" s="42"/>
      <c r="D449" s="246" t="s">
        <v>387</v>
      </c>
      <c r="E449" s="42"/>
      <c r="F449" s="282" t="s">
        <v>3948</v>
      </c>
      <c r="G449" s="42"/>
      <c r="H449" s="42"/>
      <c r="I449" s="150"/>
      <c r="J449" s="42"/>
      <c r="K449" s="42"/>
      <c r="L449" s="46"/>
      <c r="M449" s="248"/>
      <c r="N449" s="249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387</v>
      </c>
      <c r="AU449" s="19" t="s">
        <v>93</v>
      </c>
    </row>
    <row r="450" spans="1:63" s="12" customFormat="1" ht="20.85" customHeight="1">
      <c r="A450" s="12"/>
      <c r="B450" s="217"/>
      <c r="C450" s="218"/>
      <c r="D450" s="219" t="s">
        <v>69</v>
      </c>
      <c r="E450" s="231" t="s">
        <v>3966</v>
      </c>
      <c r="F450" s="231" t="s">
        <v>3967</v>
      </c>
      <c r="G450" s="218"/>
      <c r="H450" s="218"/>
      <c r="I450" s="221"/>
      <c r="J450" s="232">
        <f>BK450</f>
        <v>0</v>
      </c>
      <c r="K450" s="218"/>
      <c r="L450" s="223"/>
      <c r="M450" s="224"/>
      <c r="N450" s="225"/>
      <c r="O450" s="225"/>
      <c r="P450" s="226">
        <f>SUM(P451:P462)</f>
        <v>0</v>
      </c>
      <c r="Q450" s="225"/>
      <c r="R450" s="226">
        <f>SUM(R451:R462)</f>
        <v>0</v>
      </c>
      <c r="S450" s="225"/>
      <c r="T450" s="227">
        <f>SUM(T451:T462)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28" t="s">
        <v>83</v>
      </c>
      <c r="AT450" s="229" t="s">
        <v>69</v>
      </c>
      <c r="AU450" s="229" t="s">
        <v>83</v>
      </c>
      <c r="AY450" s="228" t="s">
        <v>322</v>
      </c>
      <c r="BK450" s="230">
        <f>SUM(BK451:BK462)</f>
        <v>0</v>
      </c>
    </row>
    <row r="451" spans="1:65" s="2" customFormat="1" ht="21.75" customHeight="1">
      <c r="A451" s="40"/>
      <c r="B451" s="41"/>
      <c r="C451" s="233" t="s">
        <v>1212</v>
      </c>
      <c r="D451" s="233" t="s">
        <v>324</v>
      </c>
      <c r="E451" s="234" t="s">
        <v>3968</v>
      </c>
      <c r="F451" s="235" t="s">
        <v>3969</v>
      </c>
      <c r="G451" s="236" t="s">
        <v>2688</v>
      </c>
      <c r="H451" s="237">
        <v>1</v>
      </c>
      <c r="I451" s="238"/>
      <c r="J451" s="239">
        <f>ROUND(I451*H451,2)</f>
        <v>0</v>
      </c>
      <c r="K451" s="235" t="s">
        <v>532</v>
      </c>
      <c r="L451" s="46"/>
      <c r="M451" s="240" t="s">
        <v>19</v>
      </c>
      <c r="N451" s="241" t="s">
        <v>42</v>
      </c>
      <c r="O451" s="86"/>
      <c r="P451" s="242">
        <f>O451*H451</f>
        <v>0</v>
      </c>
      <c r="Q451" s="242">
        <v>0</v>
      </c>
      <c r="R451" s="242">
        <f>Q451*H451</f>
        <v>0</v>
      </c>
      <c r="S451" s="242">
        <v>0</v>
      </c>
      <c r="T451" s="243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44" t="s">
        <v>418</v>
      </c>
      <c r="AT451" s="244" t="s">
        <v>324</v>
      </c>
      <c r="AU451" s="244" t="s">
        <v>93</v>
      </c>
      <c r="AY451" s="19" t="s">
        <v>322</v>
      </c>
      <c r="BE451" s="245">
        <f>IF(N451="základní",J451,0)</f>
        <v>0</v>
      </c>
      <c r="BF451" s="245">
        <f>IF(N451="snížená",J451,0)</f>
        <v>0</v>
      </c>
      <c r="BG451" s="245">
        <f>IF(N451="zákl. přenesená",J451,0)</f>
        <v>0</v>
      </c>
      <c r="BH451" s="245">
        <f>IF(N451="sníž. přenesená",J451,0)</f>
        <v>0</v>
      </c>
      <c r="BI451" s="245">
        <f>IF(N451="nulová",J451,0)</f>
        <v>0</v>
      </c>
      <c r="BJ451" s="19" t="s">
        <v>83</v>
      </c>
      <c r="BK451" s="245">
        <f>ROUND(I451*H451,2)</f>
        <v>0</v>
      </c>
      <c r="BL451" s="19" t="s">
        <v>418</v>
      </c>
      <c r="BM451" s="244" t="s">
        <v>3970</v>
      </c>
    </row>
    <row r="452" spans="1:47" s="2" customFormat="1" ht="12">
      <c r="A452" s="40"/>
      <c r="B452" s="41"/>
      <c r="C452" s="42"/>
      <c r="D452" s="246" t="s">
        <v>330</v>
      </c>
      <c r="E452" s="42"/>
      <c r="F452" s="247" t="s">
        <v>3969</v>
      </c>
      <c r="G452" s="42"/>
      <c r="H452" s="42"/>
      <c r="I452" s="150"/>
      <c r="J452" s="42"/>
      <c r="K452" s="42"/>
      <c r="L452" s="46"/>
      <c r="M452" s="248"/>
      <c r="N452" s="249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330</v>
      </c>
      <c r="AU452" s="19" t="s">
        <v>93</v>
      </c>
    </row>
    <row r="453" spans="1:65" s="2" customFormat="1" ht="16.5" customHeight="1">
      <c r="A453" s="40"/>
      <c r="B453" s="41"/>
      <c r="C453" s="233" t="s">
        <v>1217</v>
      </c>
      <c r="D453" s="233" t="s">
        <v>324</v>
      </c>
      <c r="E453" s="234" t="s">
        <v>3971</v>
      </c>
      <c r="F453" s="235" t="s">
        <v>3972</v>
      </c>
      <c r="G453" s="236" t="s">
        <v>2688</v>
      </c>
      <c r="H453" s="237">
        <v>1</v>
      </c>
      <c r="I453" s="238"/>
      <c r="J453" s="239">
        <f>ROUND(I453*H453,2)</f>
        <v>0</v>
      </c>
      <c r="K453" s="235" t="s">
        <v>532</v>
      </c>
      <c r="L453" s="46"/>
      <c r="M453" s="240" t="s">
        <v>19</v>
      </c>
      <c r="N453" s="241" t="s">
        <v>42</v>
      </c>
      <c r="O453" s="86"/>
      <c r="P453" s="242">
        <f>O453*H453</f>
        <v>0</v>
      </c>
      <c r="Q453" s="242">
        <v>0</v>
      </c>
      <c r="R453" s="242">
        <f>Q453*H453</f>
        <v>0</v>
      </c>
      <c r="S453" s="242">
        <v>0</v>
      </c>
      <c r="T453" s="243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44" t="s">
        <v>418</v>
      </c>
      <c r="AT453" s="244" t="s">
        <v>324</v>
      </c>
      <c r="AU453" s="244" t="s">
        <v>93</v>
      </c>
      <c r="AY453" s="19" t="s">
        <v>322</v>
      </c>
      <c r="BE453" s="245">
        <f>IF(N453="základní",J453,0)</f>
        <v>0</v>
      </c>
      <c r="BF453" s="245">
        <f>IF(N453="snížená",J453,0)</f>
        <v>0</v>
      </c>
      <c r="BG453" s="245">
        <f>IF(N453="zákl. přenesená",J453,0)</f>
        <v>0</v>
      </c>
      <c r="BH453" s="245">
        <f>IF(N453="sníž. přenesená",J453,0)</f>
        <v>0</v>
      </c>
      <c r="BI453" s="245">
        <f>IF(N453="nulová",J453,0)</f>
        <v>0</v>
      </c>
      <c r="BJ453" s="19" t="s">
        <v>83</v>
      </c>
      <c r="BK453" s="245">
        <f>ROUND(I453*H453,2)</f>
        <v>0</v>
      </c>
      <c r="BL453" s="19" t="s">
        <v>418</v>
      </c>
      <c r="BM453" s="244" t="s">
        <v>3973</v>
      </c>
    </row>
    <row r="454" spans="1:47" s="2" customFormat="1" ht="12">
      <c r="A454" s="40"/>
      <c r="B454" s="41"/>
      <c r="C454" s="42"/>
      <c r="D454" s="246" t="s">
        <v>330</v>
      </c>
      <c r="E454" s="42"/>
      <c r="F454" s="247" t="s">
        <v>3972</v>
      </c>
      <c r="G454" s="42"/>
      <c r="H454" s="42"/>
      <c r="I454" s="150"/>
      <c r="J454" s="42"/>
      <c r="K454" s="42"/>
      <c r="L454" s="46"/>
      <c r="M454" s="248"/>
      <c r="N454" s="249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330</v>
      </c>
      <c r="AU454" s="19" t="s">
        <v>93</v>
      </c>
    </row>
    <row r="455" spans="1:65" s="2" customFormat="1" ht="16.5" customHeight="1">
      <c r="A455" s="40"/>
      <c r="B455" s="41"/>
      <c r="C455" s="233" t="s">
        <v>1222</v>
      </c>
      <c r="D455" s="233" t="s">
        <v>324</v>
      </c>
      <c r="E455" s="234" t="s">
        <v>3974</v>
      </c>
      <c r="F455" s="235" t="s">
        <v>3975</v>
      </c>
      <c r="G455" s="236" t="s">
        <v>2688</v>
      </c>
      <c r="H455" s="237">
        <v>1</v>
      </c>
      <c r="I455" s="238"/>
      <c r="J455" s="239">
        <f>ROUND(I455*H455,2)</f>
        <v>0</v>
      </c>
      <c r="K455" s="235" t="s">
        <v>532</v>
      </c>
      <c r="L455" s="46"/>
      <c r="M455" s="240" t="s">
        <v>19</v>
      </c>
      <c r="N455" s="241" t="s">
        <v>42</v>
      </c>
      <c r="O455" s="86"/>
      <c r="P455" s="242">
        <f>O455*H455</f>
        <v>0</v>
      </c>
      <c r="Q455" s="242">
        <v>0</v>
      </c>
      <c r="R455" s="242">
        <f>Q455*H455</f>
        <v>0</v>
      </c>
      <c r="S455" s="242">
        <v>0</v>
      </c>
      <c r="T455" s="243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44" t="s">
        <v>418</v>
      </c>
      <c r="AT455" s="244" t="s">
        <v>324</v>
      </c>
      <c r="AU455" s="244" t="s">
        <v>93</v>
      </c>
      <c r="AY455" s="19" t="s">
        <v>322</v>
      </c>
      <c r="BE455" s="245">
        <f>IF(N455="základní",J455,0)</f>
        <v>0</v>
      </c>
      <c r="BF455" s="245">
        <f>IF(N455="snížená",J455,0)</f>
        <v>0</v>
      </c>
      <c r="BG455" s="245">
        <f>IF(N455="zákl. přenesená",J455,0)</f>
        <v>0</v>
      </c>
      <c r="BH455" s="245">
        <f>IF(N455="sníž. přenesená",J455,0)</f>
        <v>0</v>
      </c>
      <c r="BI455" s="245">
        <f>IF(N455="nulová",J455,0)</f>
        <v>0</v>
      </c>
      <c r="BJ455" s="19" t="s">
        <v>83</v>
      </c>
      <c r="BK455" s="245">
        <f>ROUND(I455*H455,2)</f>
        <v>0</v>
      </c>
      <c r="BL455" s="19" t="s">
        <v>418</v>
      </c>
      <c r="BM455" s="244" t="s">
        <v>3976</v>
      </c>
    </row>
    <row r="456" spans="1:47" s="2" customFormat="1" ht="12">
      <c r="A456" s="40"/>
      <c r="B456" s="41"/>
      <c r="C456" s="42"/>
      <c r="D456" s="246" t="s">
        <v>330</v>
      </c>
      <c r="E456" s="42"/>
      <c r="F456" s="247" t="s">
        <v>3975</v>
      </c>
      <c r="G456" s="42"/>
      <c r="H456" s="42"/>
      <c r="I456" s="150"/>
      <c r="J456" s="42"/>
      <c r="K456" s="42"/>
      <c r="L456" s="46"/>
      <c r="M456" s="248"/>
      <c r="N456" s="249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330</v>
      </c>
      <c r="AU456" s="19" t="s">
        <v>93</v>
      </c>
    </row>
    <row r="457" spans="1:65" s="2" customFormat="1" ht="16.5" customHeight="1">
      <c r="A457" s="40"/>
      <c r="B457" s="41"/>
      <c r="C457" s="233" t="s">
        <v>1229</v>
      </c>
      <c r="D457" s="233" t="s">
        <v>324</v>
      </c>
      <c r="E457" s="234" t="s">
        <v>3977</v>
      </c>
      <c r="F457" s="235" t="s">
        <v>3978</v>
      </c>
      <c r="G457" s="236" t="s">
        <v>2688</v>
      </c>
      <c r="H457" s="237">
        <v>1</v>
      </c>
      <c r="I457" s="238"/>
      <c r="J457" s="239">
        <f>ROUND(I457*H457,2)</f>
        <v>0</v>
      </c>
      <c r="K457" s="235" t="s">
        <v>532</v>
      </c>
      <c r="L457" s="46"/>
      <c r="M457" s="240" t="s">
        <v>19</v>
      </c>
      <c r="N457" s="241" t="s">
        <v>42</v>
      </c>
      <c r="O457" s="86"/>
      <c r="P457" s="242">
        <f>O457*H457</f>
        <v>0</v>
      </c>
      <c r="Q457" s="242">
        <v>0</v>
      </c>
      <c r="R457" s="242">
        <f>Q457*H457</f>
        <v>0</v>
      </c>
      <c r="S457" s="242">
        <v>0</v>
      </c>
      <c r="T457" s="243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44" t="s">
        <v>418</v>
      </c>
      <c r="AT457" s="244" t="s">
        <v>324</v>
      </c>
      <c r="AU457" s="244" t="s">
        <v>93</v>
      </c>
      <c r="AY457" s="19" t="s">
        <v>322</v>
      </c>
      <c r="BE457" s="245">
        <f>IF(N457="základní",J457,0)</f>
        <v>0</v>
      </c>
      <c r="BF457" s="245">
        <f>IF(N457="snížená",J457,0)</f>
        <v>0</v>
      </c>
      <c r="BG457" s="245">
        <f>IF(N457="zákl. přenesená",J457,0)</f>
        <v>0</v>
      </c>
      <c r="BH457" s="245">
        <f>IF(N457="sníž. přenesená",J457,0)</f>
        <v>0</v>
      </c>
      <c r="BI457" s="245">
        <f>IF(N457="nulová",J457,0)</f>
        <v>0</v>
      </c>
      <c r="BJ457" s="19" t="s">
        <v>83</v>
      </c>
      <c r="BK457" s="245">
        <f>ROUND(I457*H457,2)</f>
        <v>0</v>
      </c>
      <c r="BL457" s="19" t="s">
        <v>418</v>
      </c>
      <c r="BM457" s="244" t="s">
        <v>3979</v>
      </c>
    </row>
    <row r="458" spans="1:47" s="2" customFormat="1" ht="12">
      <c r="A458" s="40"/>
      <c r="B458" s="41"/>
      <c r="C458" s="42"/>
      <c r="D458" s="246" t="s">
        <v>330</v>
      </c>
      <c r="E458" s="42"/>
      <c r="F458" s="247" t="s">
        <v>3978</v>
      </c>
      <c r="G458" s="42"/>
      <c r="H458" s="42"/>
      <c r="I458" s="150"/>
      <c r="J458" s="42"/>
      <c r="K458" s="42"/>
      <c r="L458" s="46"/>
      <c r="M458" s="248"/>
      <c r="N458" s="249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330</v>
      </c>
      <c r="AU458" s="19" t="s">
        <v>93</v>
      </c>
    </row>
    <row r="459" spans="1:65" s="2" customFormat="1" ht="44.25" customHeight="1">
      <c r="A459" s="40"/>
      <c r="B459" s="41"/>
      <c r="C459" s="233" t="s">
        <v>1239</v>
      </c>
      <c r="D459" s="233" t="s">
        <v>324</v>
      </c>
      <c r="E459" s="234" t="s">
        <v>3980</v>
      </c>
      <c r="F459" s="235" t="s">
        <v>3981</v>
      </c>
      <c r="G459" s="236" t="s">
        <v>2688</v>
      </c>
      <c r="H459" s="237">
        <v>1</v>
      </c>
      <c r="I459" s="238"/>
      <c r="J459" s="239">
        <f>ROUND(I459*H459,2)</f>
        <v>0</v>
      </c>
      <c r="K459" s="235" t="s">
        <v>532</v>
      </c>
      <c r="L459" s="46"/>
      <c r="M459" s="240" t="s">
        <v>19</v>
      </c>
      <c r="N459" s="241" t="s">
        <v>42</v>
      </c>
      <c r="O459" s="86"/>
      <c r="P459" s="242">
        <f>O459*H459</f>
        <v>0</v>
      </c>
      <c r="Q459" s="242">
        <v>0</v>
      </c>
      <c r="R459" s="242">
        <f>Q459*H459</f>
        <v>0</v>
      </c>
      <c r="S459" s="242">
        <v>0</v>
      </c>
      <c r="T459" s="243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44" t="s">
        <v>418</v>
      </c>
      <c r="AT459" s="244" t="s">
        <v>324</v>
      </c>
      <c r="AU459" s="244" t="s">
        <v>93</v>
      </c>
      <c r="AY459" s="19" t="s">
        <v>322</v>
      </c>
      <c r="BE459" s="245">
        <f>IF(N459="základní",J459,0)</f>
        <v>0</v>
      </c>
      <c r="BF459" s="245">
        <f>IF(N459="snížená",J459,0)</f>
        <v>0</v>
      </c>
      <c r="BG459" s="245">
        <f>IF(N459="zákl. přenesená",J459,0)</f>
        <v>0</v>
      </c>
      <c r="BH459" s="245">
        <f>IF(N459="sníž. přenesená",J459,0)</f>
        <v>0</v>
      </c>
      <c r="BI459" s="245">
        <f>IF(N459="nulová",J459,0)</f>
        <v>0</v>
      </c>
      <c r="BJ459" s="19" t="s">
        <v>83</v>
      </c>
      <c r="BK459" s="245">
        <f>ROUND(I459*H459,2)</f>
        <v>0</v>
      </c>
      <c r="BL459" s="19" t="s">
        <v>418</v>
      </c>
      <c r="BM459" s="244" t="s">
        <v>3982</v>
      </c>
    </row>
    <row r="460" spans="1:47" s="2" customFormat="1" ht="12">
      <c r="A460" s="40"/>
      <c r="B460" s="41"/>
      <c r="C460" s="42"/>
      <c r="D460" s="246" t="s">
        <v>330</v>
      </c>
      <c r="E460" s="42"/>
      <c r="F460" s="247" t="s">
        <v>3981</v>
      </c>
      <c r="G460" s="42"/>
      <c r="H460" s="42"/>
      <c r="I460" s="150"/>
      <c r="J460" s="42"/>
      <c r="K460" s="42"/>
      <c r="L460" s="46"/>
      <c r="M460" s="248"/>
      <c r="N460" s="249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330</v>
      </c>
      <c r="AU460" s="19" t="s">
        <v>93</v>
      </c>
    </row>
    <row r="461" spans="1:65" s="2" customFormat="1" ht="16.5" customHeight="1">
      <c r="A461" s="40"/>
      <c r="B461" s="41"/>
      <c r="C461" s="233" t="s">
        <v>260</v>
      </c>
      <c r="D461" s="233" t="s">
        <v>324</v>
      </c>
      <c r="E461" s="234" t="s">
        <v>3983</v>
      </c>
      <c r="F461" s="235" t="s">
        <v>19</v>
      </c>
      <c r="G461" s="236" t="s">
        <v>2688</v>
      </c>
      <c r="H461" s="237">
        <v>1</v>
      </c>
      <c r="I461" s="238"/>
      <c r="J461" s="239">
        <f>ROUND(I461*H461,2)</f>
        <v>0</v>
      </c>
      <c r="K461" s="235" t="s">
        <v>532</v>
      </c>
      <c r="L461" s="46"/>
      <c r="M461" s="240" t="s">
        <v>19</v>
      </c>
      <c r="N461" s="241" t="s">
        <v>42</v>
      </c>
      <c r="O461" s="86"/>
      <c r="P461" s="242">
        <f>O461*H461</f>
        <v>0</v>
      </c>
      <c r="Q461" s="242">
        <v>0</v>
      </c>
      <c r="R461" s="242">
        <f>Q461*H461</f>
        <v>0</v>
      </c>
      <c r="S461" s="242">
        <v>0</v>
      </c>
      <c r="T461" s="243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44" t="s">
        <v>418</v>
      </c>
      <c r="AT461" s="244" t="s">
        <v>324</v>
      </c>
      <c r="AU461" s="244" t="s">
        <v>93</v>
      </c>
      <c r="AY461" s="19" t="s">
        <v>322</v>
      </c>
      <c r="BE461" s="245">
        <f>IF(N461="základní",J461,0)</f>
        <v>0</v>
      </c>
      <c r="BF461" s="245">
        <f>IF(N461="snížená",J461,0)</f>
        <v>0</v>
      </c>
      <c r="BG461" s="245">
        <f>IF(N461="zákl. přenesená",J461,0)</f>
        <v>0</v>
      </c>
      <c r="BH461" s="245">
        <f>IF(N461="sníž. přenesená",J461,0)</f>
        <v>0</v>
      </c>
      <c r="BI461" s="245">
        <f>IF(N461="nulová",J461,0)</f>
        <v>0</v>
      </c>
      <c r="BJ461" s="19" t="s">
        <v>83</v>
      </c>
      <c r="BK461" s="245">
        <f>ROUND(I461*H461,2)</f>
        <v>0</v>
      </c>
      <c r="BL461" s="19" t="s">
        <v>418</v>
      </c>
      <c r="BM461" s="244" t="s">
        <v>3984</v>
      </c>
    </row>
    <row r="462" spans="1:47" s="2" customFormat="1" ht="12">
      <c r="A462" s="40"/>
      <c r="B462" s="41"/>
      <c r="C462" s="42"/>
      <c r="D462" s="246" t="s">
        <v>330</v>
      </c>
      <c r="E462" s="42"/>
      <c r="F462" s="247" t="s">
        <v>3985</v>
      </c>
      <c r="G462" s="42"/>
      <c r="H462" s="42"/>
      <c r="I462" s="150"/>
      <c r="J462" s="42"/>
      <c r="K462" s="42"/>
      <c r="L462" s="46"/>
      <c r="M462" s="248"/>
      <c r="N462" s="249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330</v>
      </c>
      <c r="AU462" s="19" t="s">
        <v>93</v>
      </c>
    </row>
    <row r="463" spans="1:63" s="12" customFormat="1" ht="25.9" customHeight="1">
      <c r="A463" s="12"/>
      <c r="B463" s="217"/>
      <c r="C463" s="218"/>
      <c r="D463" s="219" t="s">
        <v>69</v>
      </c>
      <c r="E463" s="220" t="s">
        <v>3598</v>
      </c>
      <c r="F463" s="220" t="s">
        <v>3599</v>
      </c>
      <c r="G463" s="218"/>
      <c r="H463" s="218"/>
      <c r="I463" s="221"/>
      <c r="J463" s="222">
        <f>BK463</f>
        <v>0</v>
      </c>
      <c r="K463" s="218"/>
      <c r="L463" s="223"/>
      <c r="M463" s="224"/>
      <c r="N463" s="225"/>
      <c r="O463" s="225"/>
      <c r="P463" s="226">
        <f>SUM(P464:P466)</f>
        <v>0</v>
      </c>
      <c r="Q463" s="225"/>
      <c r="R463" s="226">
        <f>SUM(R464:R466)</f>
        <v>0</v>
      </c>
      <c r="S463" s="225"/>
      <c r="T463" s="227">
        <f>SUM(T464:T466)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28" t="s">
        <v>328</v>
      </c>
      <c r="AT463" s="229" t="s">
        <v>69</v>
      </c>
      <c r="AU463" s="229" t="s">
        <v>70</v>
      </c>
      <c r="AY463" s="228" t="s">
        <v>322</v>
      </c>
      <c r="BK463" s="230">
        <f>SUM(BK464:BK466)</f>
        <v>0</v>
      </c>
    </row>
    <row r="464" spans="1:65" s="2" customFormat="1" ht="16.5" customHeight="1">
      <c r="A464" s="40"/>
      <c r="B464" s="41"/>
      <c r="C464" s="233" t="s">
        <v>1251</v>
      </c>
      <c r="D464" s="233" t="s">
        <v>324</v>
      </c>
      <c r="E464" s="234" t="s">
        <v>3600</v>
      </c>
      <c r="F464" s="235" t="s">
        <v>3601</v>
      </c>
      <c r="G464" s="236" t="s">
        <v>3602</v>
      </c>
      <c r="H464" s="237">
        <v>80</v>
      </c>
      <c r="I464" s="238"/>
      <c r="J464" s="239">
        <f>ROUND(I464*H464,2)</f>
        <v>0</v>
      </c>
      <c r="K464" s="235" t="s">
        <v>327</v>
      </c>
      <c r="L464" s="46"/>
      <c r="M464" s="240" t="s">
        <v>19</v>
      </c>
      <c r="N464" s="241" t="s">
        <v>42</v>
      </c>
      <c r="O464" s="86"/>
      <c r="P464" s="242">
        <f>O464*H464</f>
        <v>0</v>
      </c>
      <c r="Q464" s="242">
        <v>0</v>
      </c>
      <c r="R464" s="242">
        <f>Q464*H464</f>
        <v>0</v>
      </c>
      <c r="S464" s="242">
        <v>0</v>
      </c>
      <c r="T464" s="243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44" t="s">
        <v>3603</v>
      </c>
      <c r="AT464" s="244" t="s">
        <v>324</v>
      </c>
      <c r="AU464" s="244" t="s">
        <v>77</v>
      </c>
      <c r="AY464" s="19" t="s">
        <v>322</v>
      </c>
      <c r="BE464" s="245">
        <f>IF(N464="základní",J464,0)</f>
        <v>0</v>
      </c>
      <c r="BF464" s="245">
        <f>IF(N464="snížená",J464,0)</f>
        <v>0</v>
      </c>
      <c r="BG464" s="245">
        <f>IF(N464="zákl. přenesená",J464,0)</f>
        <v>0</v>
      </c>
      <c r="BH464" s="245">
        <f>IF(N464="sníž. přenesená",J464,0)</f>
        <v>0</v>
      </c>
      <c r="BI464" s="245">
        <f>IF(N464="nulová",J464,0)</f>
        <v>0</v>
      </c>
      <c r="BJ464" s="19" t="s">
        <v>83</v>
      </c>
      <c r="BK464" s="245">
        <f>ROUND(I464*H464,2)</f>
        <v>0</v>
      </c>
      <c r="BL464" s="19" t="s">
        <v>3603</v>
      </c>
      <c r="BM464" s="244" t="s">
        <v>3986</v>
      </c>
    </row>
    <row r="465" spans="1:47" s="2" customFormat="1" ht="12">
      <c r="A465" s="40"/>
      <c r="B465" s="41"/>
      <c r="C465" s="42"/>
      <c r="D465" s="246" t="s">
        <v>330</v>
      </c>
      <c r="E465" s="42"/>
      <c r="F465" s="247" t="s">
        <v>3605</v>
      </c>
      <c r="G465" s="42"/>
      <c r="H465" s="42"/>
      <c r="I465" s="150"/>
      <c r="J465" s="42"/>
      <c r="K465" s="42"/>
      <c r="L465" s="46"/>
      <c r="M465" s="248"/>
      <c r="N465" s="249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330</v>
      </c>
      <c r="AU465" s="19" t="s">
        <v>77</v>
      </c>
    </row>
    <row r="466" spans="1:51" s="13" customFormat="1" ht="12">
      <c r="A466" s="13"/>
      <c r="B466" s="250"/>
      <c r="C466" s="251"/>
      <c r="D466" s="246" t="s">
        <v>332</v>
      </c>
      <c r="E466" s="252" t="s">
        <v>19</v>
      </c>
      <c r="F466" s="253" t="s">
        <v>3606</v>
      </c>
      <c r="G466" s="251"/>
      <c r="H466" s="254">
        <v>80</v>
      </c>
      <c r="I466" s="255"/>
      <c r="J466" s="251"/>
      <c r="K466" s="251"/>
      <c r="L466" s="256"/>
      <c r="M466" s="313"/>
      <c r="N466" s="314"/>
      <c r="O466" s="314"/>
      <c r="P466" s="314"/>
      <c r="Q466" s="314"/>
      <c r="R466" s="314"/>
      <c r="S466" s="314"/>
      <c r="T466" s="31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0" t="s">
        <v>332</v>
      </c>
      <c r="AU466" s="260" t="s">
        <v>77</v>
      </c>
      <c r="AV466" s="13" t="s">
        <v>83</v>
      </c>
      <c r="AW466" s="13" t="s">
        <v>32</v>
      </c>
      <c r="AX466" s="13" t="s">
        <v>77</v>
      </c>
      <c r="AY466" s="260" t="s">
        <v>322</v>
      </c>
    </row>
    <row r="467" spans="1:31" s="2" customFormat="1" ht="6.95" customHeight="1">
      <c r="A467" s="40"/>
      <c r="B467" s="61"/>
      <c r="C467" s="62"/>
      <c r="D467" s="62"/>
      <c r="E467" s="62"/>
      <c r="F467" s="62"/>
      <c r="G467" s="62"/>
      <c r="H467" s="62"/>
      <c r="I467" s="180"/>
      <c r="J467" s="62"/>
      <c r="K467" s="62"/>
      <c r="L467" s="46"/>
      <c r="M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</row>
  </sheetData>
  <sheetProtection password="CC35" sheet="1" objects="1" scenarios="1" formatColumns="0" formatRows="0" autoFilter="0"/>
  <autoFilter ref="C106:K46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3:H93"/>
    <mergeCell ref="E97:H97"/>
    <mergeCell ref="E95:H95"/>
    <mergeCell ref="E99:H9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3987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ROUND(J94,2)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ROUND((SUM(BE94:BE104)),2)</f>
        <v>0</v>
      </c>
      <c r="G37" s="40"/>
      <c r="H37" s="40"/>
      <c r="I37" s="169">
        <v>0.21</v>
      </c>
      <c r="J37" s="168">
        <f>ROUND(((SUM(BE94:BE104))*I37),2)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ROUND((SUM(BF94:BF104)),2)</f>
        <v>0</v>
      </c>
      <c r="G38" s="40"/>
      <c r="H38" s="40"/>
      <c r="I38" s="169">
        <v>0.15</v>
      </c>
      <c r="J38" s="168">
        <f>ROUND(((SUM(BF94:BF104))*I38),2)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ROUND((SUM(BG94:BG104)),2)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ROUND((SUM(BH94:BH104)),2)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ROUND((SUM(BI94:BI104)),2)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D.1.4.3 - Měření a regulace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J94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3235</v>
      </c>
      <c r="E68" s="193"/>
      <c r="F68" s="193"/>
      <c r="G68" s="193"/>
      <c r="H68" s="193"/>
      <c r="I68" s="194"/>
      <c r="J68" s="195">
        <f>J95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3236</v>
      </c>
      <c r="E69" s="200"/>
      <c r="F69" s="200"/>
      <c r="G69" s="200"/>
      <c r="H69" s="200"/>
      <c r="I69" s="201"/>
      <c r="J69" s="202">
        <f>J96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90"/>
      <c r="C70" s="191"/>
      <c r="D70" s="192" t="s">
        <v>3238</v>
      </c>
      <c r="E70" s="193"/>
      <c r="F70" s="193"/>
      <c r="G70" s="193"/>
      <c r="H70" s="193"/>
      <c r="I70" s="194"/>
      <c r="J70" s="195">
        <f>J101</f>
        <v>0</v>
      </c>
      <c r="K70" s="191"/>
      <c r="L70" s="19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150"/>
      <c r="J71" s="42"/>
      <c r="K71" s="42"/>
      <c r="L71" s="15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180"/>
      <c r="J72" s="62"/>
      <c r="K72" s="62"/>
      <c r="L72" s="15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183"/>
      <c r="J76" s="64"/>
      <c r="K76" s="64"/>
      <c r="L76" s="151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307</v>
      </c>
      <c r="D77" s="42"/>
      <c r="E77" s="42"/>
      <c r="F77" s="42"/>
      <c r="G77" s="42"/>
      <c r="H77" s="42"/>
      <c r="I77" s="150"/>
      <c r="J77" s="42"/>
      <c r="K77" s="42"/>
      <c r="L77" s="151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50"/>
      <c r="J78" s="42"/>
      <c r="K78" s="42"/>
      <c r="L78" s="151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150"/>
      <c r="J79" s="42"/>
      <c r="K79" s="42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84" t="str">
        <f>E7</f>
        <v>Rekonstrukce BD 244</v>
      </c>
      <c r="F80" s="34"/>
      <c r="G80" s="34"/>
      <c r="H80" s="34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141"/>
      <c r="J81" s="24"/>
      <c r="K81" s="24"/>
      <c r="L81" s="22"/>
    </row>
    <row r="82" spans="2:12" s="1" customFormat="1" ht="16.5" customHeight="1">
      <c r="B82" s="23"/>
      <c r="C82" s="24"/>
      <c r="D82" s="24"/>
      <c r="E82" s="184" t="s">
        <v>146</v>
      </c>
      <c r="F82" s="24"/>
      <c r="G82" s="24"/>
      <c r="H82" s="24"/>
      <c r="I82" s="141"/>
      <c r="J82" s="24"/>
      <c r="K82" s="24"/>
      <c r="L82" s="22"/>
    </row>
    <row r="83" spans="2:12" s="1" customFormat="1" ht="12" customHeight="1">
      <c r="B83" s="23"/>
      <c r="C83" s="34" t="s">
        <v>149</v>
      </c>
      <c r="D83" s="24"/>
      <c r="E83" s="24"/>
      <c r="F83" s="24"/>
      <c r="G83" s="24"/>
      <c r="H83" s="24"/>
      <c r="I83" s="141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312" t="s">
        <v>2803</v>
      </c>
      <c r="F84" s="42"/>
      <c r="G84" s="42"/>
      <c r="H84" s="42"/>
      <c r="I84" s="150"/>
      <c r="J84" s="42"/>
      <c r="K84" s="42"/>
      <c r="L84" s="151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2804</v>
      </c>
      <c r="D85" s="42"/>
      <c r="E85" s="42"/>
      <c r="F85" s="42"/>
      <c r="G85" s="42"/>
      <c r="H85" s="42"/>
      <c r="I85" s="150"/>
      <c r="J85" s="42"/>
      <c r="K85" s="42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D.1.4.3 - Měření a regulace</v>
      </c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Heřmanův Městec</v>
      </c>
      <c r="G88" s="42"/>
      <c r="H88" s="42"/>
      <c r="I88" s="153" t="s">
        <v>23</v>
      </c>
      <c r="J88" s="74" t="str">
        <f>IF(J16="","",J16)</f>
        <v>17. 4. 2020</v>
      </c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 xml:space="preserve"> </v>
      </c>
      <c r="G90" s="42"/>
      <c r="H90" s="42"/>
      <c r="I90" s="153" t="s">
        <v>31</v>
      </c>
      <c r="J90" s="38" t="str">
        <f>E25</f>
        <v xml:space="preserve"> </v>
      </c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153" t="s">
        <v>33</v>
      </c>
      <c r="J91" s="38" t="str">
        <f>E28</f>
        <v xml:space="preserve"> 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205"/>
      <c r="B93" s="206"/>
      <c r="C93" s="207" t="s">
        <v>308</v>
      </c>
      <c r="D93" s="208" t="s">
        <v>55</v>
      </c>
      <c r="E93" s="208" t="s">
        <v>51</v>
      </c>
      <c r="F93" s="208" t="s">
        <v>52</v>
      </c>
      <c r="G93" s="208" t="s">
        <v>309</v>
      </c>
      <c r="H93" s="208" t="s">
        <v>310</v>
      </c>
      <c r="I93" s="209" t="s">
        <v>311</v>
      </c>
      <c r="J93" s="208" t="s">
        <v>256</v>
      </c>
      <c r="K93" s="210" t="s">
        <v>312</v>
      </c>
      <c r="L93" s="211"/>
      <c r="M93" s="94" t="s">
        <v>19</v>
      </c>
      <c r="N93" s="95" t="s">
        <v>40</v>
      </c>
      <c r="O93" s="95" t="s">
        <v>313</v>
      </c>
      <c r="P93" s="95" t="s">
        <v>314</v>
      </c>
      <c r="Q93" s="95" t="s">
        <v>315</v>
      </c>
      <c r="R93" s="95" t="s">
        <v>316</v>
      </c>
      <c r="S93" s="95" t="s">
        <v>317</v>
      </c>
      <c r="T93" s="96" t="s">
        <v>318</v>
      </c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</row>
    <row r="94" spans="1:63" s="2" customFormat="1" ht="22.8" customHeight="1">
      <c r="A94" s="40"/>
      <c r="B94" s="41"/>
      <c r="C94" s="101" t="s">
        <v>319</v>
      </c>
      <c r="D94" s="42"/>
      <c r="E94" s="42"/>
      <c r="F94" s="42"/>
      <c r="G94" s="42"/>
      <c r="H94" s="42"/>
      <c r="I94" s="150"/>
      <c r="J94" s="212">
        <f>BK94</f>
        <v>0</v>
      </c>
      <c r="K94" s="42"/>
      <c r="L94" s="46"/>
      <c r="M94" s="97"/>
      <c r="N94" s="213"/>
      <c r="O94" s="98"/>
      <c r="P94" s="214">
        <f>P95+P101</f>
        <v>0</v>
      </c>
      <c r="Q94" s="98"/>
      <c r="R94" s="214">
        <f>R95+R101</f>
        <v>0</v>
      </c>
      <c r="S94" s="98"/>
      <c r="T94" s="215">
        <f>T95+T101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69</v>
      </c>
      <c r="AU94" s="19" t="s">
        <v>261</v>
      </c>
      <c r="BK94" s="216">
        <f>BK95+BK101</f>
        <v>0</v>
      </c>
    </row>
    <row r="95" spans="1:63" s="12" customFormat="1" ht="25.9" customHeight="1">
      <c r="A95" s="12"/>
      <c r="B95" s="217"/>
      <c r="C95" s="218"/>
      <c r="D95" s="219" t="s">
        <v>69</v>
      </c>
      <c r="E95" s="220" t="s">
        <v>366</v>
      </c>
      <c r="F95" s="220" t="s">
        <v>3564</v>
      </c>
      <c r="G95" s="218"/>
      <c r="H95" s="218"/>
      <c r="I95" s="221"/>
      <c r="J95" s="222">
        <f>BK95</f>
        <v>0</v>
      </c>
      <c r="K95" s="218"/>
      <c r="L95" s="223"/>
      <c r="M95" s="224"/>
      <c r="N95" s="225"/>
      <c r="O95" s="225"/>
      <c r="P95" s="226">
        <f>P96</f>
        <v>0</v>
      </c>
      <c r="Q95" s="225"/>
      <c r="R95" s="226">
        <f>R96</f>
        <v>0</v>
      </c>
      <c r="S95" s="225"/>
      <c r="T95" s="227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8" t="s">
        <v>93</v>
      </c>
      <c r="AT95" s="229" t="s">
        <v>69</v>
      </c>
      <c r="AU95" s="229" t="s">
        <v>70</v>
      </c>
      <c r="AY95" s="228" t="s">
        <v>322</v>
      </c>
      <c r="BK95" s="230">
        <f>BK96</f>
        <v>0</v>
      </c>
    </row>
    <row r="96" spans="1:63" s="12" customFormat="1" ht="22.8" customHeight="1">
      <c r="A96" s="12"/>
      <c r="B96" s="217"/>
      <c r="C96" s="218"/>
      <c r="D96" s="219" t="s">
        <v>69</v>
      </c>
      <c r="E96" s="231" t="s">
        <v>3565</v>
      </c>
      <c r="F96" s="231" t="s">
        <v>3566</v>
      </c>
      <c r="G96" s="218"/>
      <c r="H96" s="218"/>
      <c r="I96" s="221"/>
      <c r="J96" s="232">
        <f>BK96</f>
        <v>0</v>
      </c>
      <c r="K96" s="218"/>
      <c r="L96" s="223"/>
      <c r="M96" s="224"/>
      <c r="N96" s="225"/>
      <c r="O96" s="225"/>
      <c r="P96" s="226">
        <f>SUM(P97:P100)</f>
        <v>0</v>
      </c>
      <c r="Q96" s="225"/>
      <c r="R96" s="226">
        <f>SUM(R97:R100)</f>
        <v>0</v>
      </c>
      <c r="S96" s="225"/>
      <c r="T96" s="227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8" t="s">
        <v>93</v>
      </c>
      <c r="AT96" s="229" t="s">
        <v>69</v>
      </c>
      <c r="AU96" s="229" t="s">
        <v>77</v>
      </c>
      <c r="AY96" s="228" t="s">
        <v>322</v>
      </c>
      <c r="BK96" s="230">
        <f>SUM(BK97:BK100)</f>
        <v>0</v>
      </c>
    </row>
    <row r="97" spans="1:65" s="2" customFormat="1" ht="33" customHeight="1">
      <c r="A97" s="40"/>
      <c r="B97" s="41"/>
      <c r="C97" s="233" t="s">
        <v>77</v>
      </c>
      <c r="D97" s="233" t="s">
        <v>324</v>
      </c>
      <c r="E97" s="234" t="s">
        <v>3988</v>
      </c>
      <c r="F97" s="235" t="s">
        <v>3989</v>
      </c>
      <c r="G97" s="236" t="s">
        <v>2688</v>
      </c>
      <c r="H97" s="237">
        <v>1</v>
      </c>
      <c r="I97" s="238"/>
      <c r="J97" s="239">
        <f>ROUND(I97*H97,2)</f>
        <v>0</v>
      </c>
      <c r="K97" s="235" t="s">
        <v>532</v>
      </c>
      <c r="L97" s="46"/>
      <c r="M97" s="240" t="s">
        <v>19</v>
      </c>
      <c r="N97" s="241" t="s">
        <v>42</v>
      </c>
      <c r="O97" s="86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4" t="s">
        <v>418</v>
      </c>
      <c r="AT97" s="244" t="s">
        <v>324</v>
      </c>
      <c r="AU97" s="244" t="s">
        <v>83</v>
      </c>
      <c r="AY97" s="19" t="s">
        <v>322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19" t="s">
        <v>83</v>
      </c>
      <c r="BK97" s="245">
        <f>ROUND(I97*H97,2)</f>
        <v>0</v>
      </c>
      <c r="BL97" s="19" t="s">
        <v>418</v>
      </c>
      <c r="BM97" s="244" t="s">
        <v>3990</v>
      </c>
    </row>
    <row r="98" spans="1:47" s="2" customFormat="1" ht="12">
      <c r="A98" s="40"/>
      <c r="B98" s="41"/>
      <c r="C98" s="42"/>
      <c r="D98" s="246" t="s">
        <v>330</v>
      </c>
      <c r="E98" s="42"/>
      <c r="F98" s="247" t="s">
        <v>3991</v>
      </c>
      <c r="G98" s="42"/>
      <c r="H98" s="42"/>
      <c r="I98" s="150"/>
      <c r="J98" s="42"/>
      <c r="K98" s="42"/>
      <c r="L98" s="46"/>
      <c r="M98" s="248"/>
      <c r="N98" s="249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330</v>
      </c>
      <c r="AU98" s="19" t="s">
        <v>83</v>
      </c>
    </row>
    <row r="99" spans="1:65" s="2" customFormat="1" ht="16.5" customHeight="1">
      <c r="A99" s="40"/>
      <c r="B99" s="41"/>
      <c r="C99" s="233" t="s">
        <v>83</v>
      </c>
      <c r="D99" s="233" t="s">
        <v>324</v>
      </c>
      <c r="E99" s="234" t="s">
        <v>3992</v>
      </c>
      <c r="F99" s="235" t="s">
        <v>3993</v>
      </c>
      <c r="G99" s="236" t="s">
        <v>2688</v>
      </c>
      <c r="H99" s="237">
        <v>1</v>
      </c>
      <c r="I99" s="238"/>
      <c r="J99" s="239">
        <f>ROUND(I99*H99,2)</f>
        <v>0</v>
      </c>
      <c r="K99" s="235" t="s">
        <v>532</v>
      </c>
      <c r="L99" s="46"/>
      <c r="M99" s="240" t="s">
        <v>19</v>
      </c>
      <c r="N99" s="241" t="s">
        <v>42</v>
      </c>
      <c r="O99" s="86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4" t="s">
        <v>418</v>
      </c>
      <c r="AT99" s="244" t="s">
        <v>324</v>
      </c>
      <c r="AU99" s="244" t="s">
        <v>83</v>
      </c>
      <c r="AY99" s="19" t="s">
        <v>322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19" t="s">
        <v>83</v>
      </c>
      <c r="BK99" s="245">
        <f>ROUND(I99*H99,2)</f>
        <v>0</v>
      </c>
      <c r="BL99" s="19" t="s">
        <v>418</v>
      </c>
      <c r="BM99" s="244" t="s">
        <v>3994</v>
      </c>
    </row>
    <row r="100" spans="1:47" s="2" customFormat="1" ht="12">
      <c r="A100" s="40"/>
      <c r="B100" s="41"/>
      <c r="C100" s="42"/>
      <c r="D100" s="246" t="s">
        <v>330</v>
      </c>
      <c r="E100" s="42"/>
      <c r="F100" s="247" t="s">
        <v>3993</v>
      </c>
      <c r="G100" s="42"/>
      <c r="H100" s="42"/>
      <c r="I100" s="150"/>
      <c r="J100" s="42"/>
      <c r="K100" s="42"/>
      <c r="L100" s="46"/>
      <c r="M100" s="248"/>
      <c r="N100" s="249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330</v>
      </c>
      <c r="AU100" s="19" t="s">
        <v>83</v>
      </c>
    </row>
    <row r="101" spans="1:63" s="12" customFormat="1" ht="25.9" customHeight="1">
      <c r="A101" s="12"/>
      <c r="B101" s="217"/>
      <c r="C101" s="218"/>
      <c r="D101" s="219" t="s">
        <v>69</v>
      </c>
      <c r="E101" s="220" t="s">
        <v>3598</v>
      </c>
      <c r="F101" s="220" t="s">
        <v>3599</v>
      </c>
      <c r="G101" s="218"/>
      <c r="H101" s="218"/>
      <c r="I101" s="221"/>
      <c r="J101" s="222">
        <f>BK101</f>
        <v>0</v>
      </c>
      <c r="K101" s="218"/>
      <c r="L101" s="223"/>
      <c r="M101" s="224"/>
      <c r="N101" s="225"/>
      <c r="O101" s="225"/>
      <c r="P101" s="226">
        <f>SUM(P102:P104)</f>
        <v>0</v>
      </c>
      <c r="Q101" s="225"/>
      <c r="R101" s="226">
        <f>SUM(R102:R104)</f>
        <v>0</v>
      </c>
      <c r="S101" s="225"/>
      <c r="T101" s="227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8" t="s">
        <v>328</v>
      </c>
      <c r="AT101" s="229" t="s">
        <v>69</v>
      </c>
      <c r="AU101" s="229" t="s">
        <v>70</v>
      </c>
      <c r="AY101" s="228" t="s">
        <v>322</v>
      </c>
      <c r="BK101" s="230">
        <f>SUM(BK102:BK104)</f>
        <v>0</v>
      </c>
    </row>
    <row r="102" spans="1:65" s="2" customFormat="1" ht="16.5" customHeight="1">
      <c r="A102" s="40"/>
      <c r="B102" s="41"/>
      <c r="C102" s="233" t="s">
        <v>352</v>
      </c>
      <c r="D102" s="233" t="s">
        <v>324</v>
      </c>
      <c r="E102" s="234" t="s">
        <v>3600</v>
      </c>
      <c r="F102" s="235" t="s">
        <v>3601</v>
      </c>
      <c r="G102" s="236" t="s">
        <v>3602</v>
      </c>
      <c r="H102" s="237">
        <v>20</v>
      </c>
      <c r="I102" s="238"/>
      <c r="J102" s="239">
        <f>ROUND(I102*H102,2)</f>
        <v>0</v>
      </c>
      <c r="K102" s="235" t="s">
        <v>327</v>
      </c>
      <c r="L102" s="46"/>
      <c r="M102" s="240" t="s">
        <v>19</v>
      </c>
      <c r="N102" s="241" t="s">
        <v>42</v>
      </c>
      <c r="O102" s="86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4" t="s">
        <v>3603</v>
      </c>
      <c r="AT102" s="244" t="s">
        <v>324</v>
      </c>
      <c r="AU102" s="244" t="s">
        <v>77</v>
      </c>
      <c r="AY102" s="19" t="s">
        <v>322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19" t="s">
        <v>83</v>
      </c>
      <c r="BK102" s="245">
        <f>ROUND(I102*H102,2)</f>
        <v>0</v>
      </c>
      <c r="BL102" s="19" t="s">
        <v>3603</v>
      </c>
      <c r="BM102" s="244" t="s">
        <v>3995</v>
      </c>
    </row>
    <row r="103" spans="1:47" s="2" customFormat="1" ht="12">
      <c r="A103" s="40"/>
      <c r="B103" s="41"/>
      <c r="C103" s="42"/>
      <c r="D103" s="246" t="s">
        <v>330</v>
      </c>
      <c r="E103" s="42"/>
      <c r="F103" s="247" t="s">
        <v>3605</v>
      </c>
      <c r="G103" s="42"/>
      <c r="H103" s="42"/>
      <c r="I103" s="150"/>
      <c r="J103" s="42"/>
      <c r="K103" s="42"/>
      <c r="L103" s="46"/>
      <c r="M103" s="248"/>
      <c r="N103" s="24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330</v>
      </c>
      <c r="AU103" s="19" t="s">
        <v>77</v>
      </c>
    </row>
    <row r="104" spans="1:51" s="13" customFormat="1" ht="12">
      <c r="A104" s="13"/>
      <c r="B104" s="250"/>
      <c r="C104" s="251"/>
      <c r="D104" s="246" t="s">
        <v>332</v>
      </c>
      <c r="E104" s="252" t="s">
        <v>19</v>
      </c>
      <c r="F104" s="253" t="s">
        <v>3996</v>
      </c>
      <c r="G104" s="251"/>
      <c r="H104" s="254">
        <v>20</v>
      </c>
      <c r="I104" s="255"/>
      <c r="J104" s="251"/>
      <c r="K104" s="251"/>
      <c r="L104" s="256"/>
      <c r="M104" s="313"/>
      <c r="N104" s="314"/>
      <c r="O104" s="314"/>
      <c r="P104" s="314"/>
      <c r="Q104" s="314"/>
      <c r="R104" s="314"/>
      <c r="S104" s="314"/>
      <c r="T104" s="31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60" t="s">
        <v>332</v>
      </c>
      <c r="AU104" s="260" t="s">
        <v>77</v>
      </c>
      <c r="AV104" s="13" t="s">
        <v>83</v>
      </c>
      <c r="AW104" s="13" t="s">
        <v>32</v>
      </c>
      <c r="AX104" s="13" t="s">
        <v>77</v>
      </c>
      <c r="AY104" s="260" t="s">
        <v>322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180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93:K10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3997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ROUND(J103,2)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ROUND((SUM(BE103:BE358)),2)</f>
        <v>0</v>
      </c>
      <c r="G37" s="40"/>
      <c r="H37" s="40"/>
      <c r="I37" s="169">
        <v>0.21</v>
      </c>
      <c r="J37" s="168">
        <f>ROUND(((SUM(BE103:BE358))*I37),2)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ROUND((SUM(BF103:BF358)),2)</f>
        <v>0</v>
      </c>
      <c r="G38" s="40"/>
      <c r="H38" s="40"/>
      <c r="I38" s="169">
        <v>0.15</v>
      </c>
      <c r="J38" s="168">
        <f>ROUND(((SUM(BF103:BF358))*I38),2)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ROUND((SUM(BG103:BG358)),2)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ROUND((SUM(BH103:BH358)),2)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ROUND((SUM(BI103:BI358)),2)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D.1.4.4 - Silnoproudá elektrotechnika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J103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3998</v>
      </c>
      <c r="E68" s="193"/>
      <c r="F68" s="193"/>
      <c r="G68" s="193"/>
      <c r="H68" s="193"/>
      <c r="I68" s="194"/>
      <c r="J68" s="195">
        <f>J104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3999</v>
      </c>
      <c r="E69" s="200"/>
      <c r="F69" s="200"/>
      <c r="G69" s="200"/>
      <c r="H69" s="200"/>
      <c r="I69" s="201"/>
      <c r="J69" s="202">
        <f>J105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8"/>
      <c r="C70" s="127"/>
      <c r="D70" s="199" t="s">
        <v>4000</v>
      </c>
      <c r="E70" s="200"/>
      <c r="F70" s="200"/>
      <c r="G70" s="200"/>
      <c r="H70" s="200"/>
      <c r="I70" s="201"/>
      <c r="J70" s="202">
        <f>J143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8"/>
      <c r="C71" s="127"/>
      <c r="D71" s="199" t="s">
        <v>4001</v>
      </c>
      <c r="E71" s="200"/>
      <c r="F71" s="200"/>
      <c r="G71" s="200"/>
      <c r="H71" s="200"/>
      <c r="I71" s="201"/>
      <c r="J71" s="202">
        <f>J158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4002</v>
      </c>
      <c r="E72" s="200"/>
      <c r="F72" s="200"/>
      <c r="G72" s="200"/>
      <c r="H72" s="200"/>
      <c r="I72" s="201"/>
      <c r="J72" s="202">
        <f>J183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4003</v>
      </c>
      <c r="E73" s="200"/>
      <c r="F73" s="200"/>
      <c r="G73" s="200"/>
      <c r="H73" s="200"/>
      <c r="I73" s="201"/>
      <c r="J73" s="202">
        <f>J202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8"/>
      <c r="C74" s="127"/>
      <c r="D74" s="199" t="s">
        <v>4004</v>
      </c>
      <c r="E74" s="200"/>
      <c r="F74" s="200"/>
      <c r="G74" s="200"/>
      <c r="H74" s="200"/>
      <c r="I74" s="201"/>
      <c r="J74" s="202">
        <f>J221</f>
        <v>0</v>
      </c>
      <c r="K74" s="127"/>
      <c r="L74" s="20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8"/>
      <c r="C75" s="127"/>
      <c r="D75" s="199" t="s">
        <v>4005</v>
      </c>
      <c r="E75" s="200"/>
      <c r="F75" s="200"/>
      <c r="G75" s="200"/>
      <c r="H75" s="200"/>
      <c r="I75" s="201"/>
      <c r="J75" s="202">
        <f>J238</f>
        <v>0</v>
      </c>
      <c r="K75" s="127"/>
      <c r="L75" s="20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8"/>
      <c r="C76" s="127"/>
      <c r="D76" s="199" t="s">
        <v>4006</v>
      </c>
      <c r="E76" s="200"/>
      <c r="F76" s="200"/>
      <c r="G76" s="200"/>
      <c r="H76" s="200"/>
      <c r="I76" s="201"/>
      <c r="J76" s="202">
        <f>J255</f>
        <v>0</v>
      </c>
      <c r="K76" s="127"/>
      <c r="L76" s="20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8"/>
      <c r="C77" s="127"/>
      <c r="D77" s="199" t="s">
        <v>4007</v>
      </c>
      <c r="E77" s="200"/>
      <c r="F77" s="200"/>
      <c r="G77" s="200"/>
      <c r="H77" s="200"/>
      <c r="I77" s="201"/>
      <c r="J77" s="202">
        <f>J287</f>
        <v>0</v>
      </c>
      <c r="K77" s="127"/>
      <c r="L77" s="20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8"/>
      <c r="C78" s="127"/>
      <c r="D78" s="199" t="s">
        <v>4008</v>
      </c>
      <c r="E78" s="200"/>
      <c r="F78" s="200"/>
      <c r="G78" s="200"/>
      <c r="H78" s="200"/>
      <c r="I78" s="201"/>
      <c r="J78" s="202">
        <f>J313</f>
        <v>0</v>
      </c>
      <c r="K78" s="127"/>
      <c r="L78" s="20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8"/>
      <c r="C79" s="127"/>
      <c r="D79" s="199" t="s">
        <v>4009</v>
      </c>
      <c r="E79" s="200"/>
      <c r="F79" s="200"/>
      <c r="G79" s="200"/>
      <c r="H79" s="200"/>
      <c r="I79" s="201"/>
      <c r="J79" s="202">
        <f>J346</f>
        <v>0</v>
      </c>
      <c r="K79" s="127"/>
      <c r="L79" s="20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180"/>
      <c r="J81" s="62"/>
      <c r="K81" s="6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183"/>
      <c r="J85" s="64"/>
      <c r="K85" s="64"/>
      <c r="L85" s="151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5" t="s">
        <v>307</v>
      </c>
      <c r="D86" s="42"/>
      <c r="E86" s="42"/>
      <c r="F86" s="42"/>
      <c r="G86" s="42"/>
      <c r="H86" s="42"/>
      <c r="I86" s="150"/>
      <c r="J86" s="42"/>
      <c r="K86" s="42"/>
      <c r="L86" s="151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184" t="str">
        <f>E7</f>
        <v>Rekonstrukce BD 244</v>
      </c>
      <c r="F89" s="34"/>
      <c r="G89" s="34"/>
      <c r="H89" s="34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2:12" s="1" customFormat="1" ht="12" customHeight="1">
      <c r="B90" s="23"/>
      <c r="C90" s="34" t="s">
        <v>143</v>
      </c>
      <c r="D90" s="24"/>
      <c r="E90" s="24"/>
      <c r="F90" s="24"/>
      <c r="G90" s="24"/>
      <c r="H90" s="24"/>
      <c r="I90" s="141"/>
      <c r="J90" s="24"/>
      <c r="K90" s="24"/>
      <c r="L90" s="22"/>
    </row>
    <row r="91" spans="2:12" s="1" customFormat="1" ht="16.5" customHeight="1">
      <c r="B91" s="23"/>
      <c r="C91" s="24"/>
      <c r="D91" s="24"/>
      <c r="E91" s="184" t="s">
        <v>146</v>
      </c>
      <c r="F91" s="24"/>
      <c r="G91" s="24"/>
      <c r="H91" s="24"/>
      <c r="I91" s="141"/>
      <c r="J91" s="24"/>
      <c r="K91" s="24"/>
      <c r="L91" s="22"/>
    </row>
    <row r="92" spans="2:12" s="1" customFormat="1" ht="12" customHeight="1">
      <c r="B92" s="23"/>
      <c r="C92" s="34" t="s">
        <v>149</v>
      </c>
      <c r="D92" s="24"/>
      <c r="E92" s="24"/>
      <c r="F92" s="24"/>
      <c r="G92" s="24"/>
      <c r="H92" s="24"/>
      <c r="I92" s="141"/>
      <c r="J92" s="24"/>
      <c r="K92" s="24"/>
      <c r="L92" s="22"/>
    </row>
    <row r="93" spans="1:31" s="2" customFormat="1" ht="16.5" customHeight="1">
      <c r="A93" s="40"/>
      <c r="B93" s="41"/>
      <c r="C93" s="42"/>
      <c r="D93" s="42"/>
      <c r="E93" s="312" t="s">
        <v>2803</v>
      </c>
      <c r="F93" s="42"/>
      <c r="G93" s="42"/>
      <c r="H93" s="42"/>
      <c r="I93" s="150"/>
      <c r="J93" s="42"/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2804</v>
      </c>
      <c r="D94" s="42"/>
      <c r="E94" s="42"/>
      <c r="F94" s="42"/>
      <c r="G94" s="42"/>
      <c r="H94" s="42"/>
      <c r="I94" s="150"/>
      <c r="J94" s="42"/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6.5" customHeight="1">
      <c r="A95" s="40"/>
      <c r="B95" s="41"/>
      <c r="C95" s="42"/>
      <c r="D95" s="42"/>
      <c r="E95" s="71" t="str">
        <f>E13</f>
        <v>D.1.4.4 - Silnoproudá elektrotechnika</v>
      </c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150"/>
      <c r="J96" s="42"/>
      <c r="K96" s="42"/>
      <c r="L96" s="151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21</v>
      </c>
      <c r="D97" s="42"/>
      <c r="E97" s="42"/>
      <c r="F97" s="29" t="str">
        <f>F16</f>
        <v>Heřmanův Městec</v>
      </c>
      <c r="G97" s="42"/>
      <c r="H97" s="42"/>
      <c r="I97" s="153" t="s">
        <v>23</v>
      </c>
      <c r="J97" s="74" t="str">
        <f>IF(J16="","",J16)</f>
        <v>17. 4. 2020</v>
      </c>
      <c r="K97" s="42"/>
      <c r="L97" s="151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150"/>
      <c r="J98" s="42"/>
      <c r="K98" s="42"/>
      <c r="L98" s="151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25</v>
      </c>
      <c r="D99" s="42"/>
      <c r="E99" s="42"/>
      <c r="F99" s="29" t="str">
        <f>E19</f>
        <v xml:space="preserve"> </v>
      </c>
      <c r="G99" s="42"/>
      <c r="H99" s="42"/>
      <c r="I99" s="153" t="s">
        <v>31</v>
      </c>
      <c r="J99" s="38" t="str">
        <f>E25</f>
        <v xml:space="preserve"> </v>
      </c>
      <c r="K99" s="42"/>
      <c r="L99" s="151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29</v>
      </c>
      <c r="D100" s="42"/>
      <c r="E100" s="42"/>
      <c r="F100" s="29" t="str">
        <f>IF(E22="","",E22)</f>
        <v>Vyplň údaj</v>
      </c>
      <c r="G100" s="42"/>
      <c r="H100" s="42"/>
      <c r="I100" s="153" t="s">
        <v>33</v>
      </c>
      <c r="J100" s="38" t="str">
        <f>E28</f>
        <v xml:space="preserve"> </v>
      </c>
      <c r="K100" s="42"/>
      <c r="L100" s="151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0.3" customHeight="1">
      <c r="A101" s="40"/>
      <c r="B101" s="41"/>
      <c r="C101" s="42"/>
      <c r="D101" s="42"/>
      <c r="E101" s="42"/>
      <c r="F101" s="42"/>
      <c r="G101" s="42"/>
      <c r="H101" s="42"/>
      <c r="I101" s="150"/>
      <c r="J101" s="42"/>
      <c r="K101" s="42"/>
      <c r="L101" s="151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11" customFormat="1" ht="29.25" customHeight="1">
      <c r="A102" s="205"/>
      <c r="B102" s="206"/>
      <c r="C102" s="207" t="s">
        <v>308</v>
      </c>
      <c r="D102" s="208" t="s">
        <v>55</v>
      </c>
      <c r="E102" s="208" t="s">
        <v>51</v>
      </c>
      <c r="F102" s="208" t="s">
        <v>52</v>
      </c>
      <c r="G102" s="208" t="s">
        <v>309</v>
      </c>
      <c r="H102" s="208" t="s">
        <v>310</v>
      </c>
      <c r="I102" s="209" t="s">
        <v>311</v>
      </c>
      <c r="J102" s="208" t="s">
        <v>256</v>
      </c>
      <c r="K102" s="210" t="s">
        <v>312</v>
      </c>
      <c r="L102" s="211"/>
      <c r="M102" s="94" t="s">
        <v>19</v>
      </c>
      <c r="N102" s="95" t="s">
        <v>40</v>
      </c>
      <c r="O102" s="95" t="s">
        <v>313</v>
      </c>
      <c r="P102" s="95" t="s">
        <v>314</v>
      </c>
      <c r="Q102" s="95" t="s">
        <v>315</v>
      </c>
      <c r="R102" s="95" t="s">
        <v>316</v>
      </c>
      <c r="S102" s="95" t="s">
        <v>317</v>
      </c>
      <c r="T102" s="96" t="s">
        <v>318</v>
      </c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</row>
    <row r="103" spans="1:63" s="2" customFormat="1" ht="22.8" customHeight="1">
      <c r="A103" s="40"/>
      <c r="B103" s="41"/>
      <c r="C103" s="101" t="s">
        <v>319</v>
      </c>
      <c r="D103" s="42"/>
      <c r="E103" s="42"/>
      <c r="F103" s="42"/>
      <c r="G103" s="42"/>
      <c r="H103" s="42"/>
      <c r="I103" s="150"/>
      <c r="J103" s="212">
        <f>BK103</f>
        <v>0</v>
      </c>
      <c r="K103" s="42"/>
      <c r="L103" s="46"/>
      <c r="M103" s="97"/>
      <c r="N103" s="213"/>
      <c r="O103" s="98"/>
      <c r="P103" s="214">
        <f>P104</f>
        <v>0</v>
      </c>
      <c r="Q103" s="98"/>
      <c r="R103" s="214">
        <f>R104</f>
        <v>0</v>
      </c>
      <c r="S103" s="98"/>
      <c r="T103" s="215">
        <f>T104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69</v>
      </c>
      <c r="AU103" s="19" t="s">
        <v>261</v>
      </c>
      <c r="BK103" s="216">
        <f>BK104</f>
        <v>0</v>
      </c>
    </row>
    <row r="104" spans="1:63" s="12" customFormat="1" ht="25.9" customHeight="1">
      <c r="A104" s="12"/>
      <c r="B104" s="217"/>
      <c r="C104" s="218"/>
      <c r="D104" s="219" t="s">
        <v>69</v>
      </c>
      <c r="E104" s="220" t="s">
        <v>134</v>
      </c>
      <c r="F104" s="220" t="s">
        <v>4010</v>
      </c>
      <c r="G104" s="218"/>
      <c r="H104" s="218"/>
      <c r="I104" s="221"/>
      <c r="J104" s="222">
        <f>BK104</f>
        <v>0</v>
      </c>
      <c r="K104" s="218"/>
      <c r="L104" s="223"/>
      <c r="M104" s="224"/>
      <c r="N104" s="225"/>
      <c r="O104" s="225"/>
      <c r="P104" s="226">
        <f>P105+P143+P158+P183+P202+P221+P238+P255+P287+P313+P346</f>
        <v>0</v>
      </c>
      <c r="Q104" s="225"/>
      <c r="R104" s="226">
        <f>R105+R143+R158+R183+R202+R221+R238+R255+R287+R313+R346</f>
        <v>0</v>
      </c>
      <c r="S104" s="225"/>
      <c r="T104" s="227">
        <f>T105+T143+T158+T183+T202+T221+T238+T255+T287+T313+T346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8" t="s">
        <v>83</v>
      </c>
      <c r="AT104" s="229" t="s">
        <v>69</v>
      </c>
      <c r="AU104" s="229" t="s">
        <v>70</v>
      </c>
      <c r="AY104" s="228" t="s">
        <v>322</v>
      </c>
      <c r="BK104" s="230">
        <f>BK105+BK143+BK158+BK183+BK202+BK221+BK238+BK255+BK287+BK313+BK346</f>
        <v>0</v>
      </c>
    </row>
    <row r="105" spans="1:63" s="12" customFormat="1" ht="22.8" customHeight="1">
      <c r="A105" s="12"/>
      <c r="B105" s="217"/>
      <c r="C105" s="218"/>
      <c r="D105" s="219" t="s">
        <v>69</v>
      </c>
      <c r="E105" s="231" t="s">
        <v>137</v>
      </c>
      <c r="F105" s="231" t="s">
        <v>4011</v>
      </c>
      <c r="G105" s="218"/>
      <c r="H105" s="218"/>
      <c r="I105" s="221"/>
      <c r="J105" s="232">
        <f>BK105</f>
        <v>0</v>
      </c>
      <c r="K105" s="218"/>
      <c r="L105" s="223"/>
      <c r="M105" s="224"/>
      <c r="N105" s="225"/>
      <c r="O105" s="225"/>
      <c r="P105" s="226">
        <f>SUM(P106:P142)</f>
        <v>0</v>
      </c>
      <c r="Q105" s="225"/>
      <c r="R105" s="226">
        <f>SUM(R106:R142)</f>
        <v>0</v>
      </c>
      <c r="S105" s="225"/>
      <c r="T105" s="227">
        <f>SUM(T106:T142)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8" t="s">
        <v>83</v>
      </c>
      <c r="AT105" s="229" t="s">
        <v>69</v>
      </c>
      <c r="AU105" s="229" t="s">
        <v>77</v>
      </c>
      <c r="AY105" s="228" t="s">
        <v>322</v>
      </c>
      <c r="BK105" s="230">
        <f>SUM(BK106:BK142)</f>
        <v>0</v>
      </c>
    </row>
    <row r="106" spans="1:65" s="2" customFormat="1" ht="16.5" customHeight="1">
      <c r="A106" s="40"/>
      <c r="B106" s="41"/>
      <c r="C106" s="233" t="s">
        <v>77</v>
      </c>
      <c r="D106" s="233" t="s">
        <v>324</v>
      </c>
      <c r="E106" s="234" t="s">
        <v>4012</v>
      </c>
      <c r="F106" s="235" t="s">
        <v>4013</v>
      </c>
      <c r="G106" s="236" t="s">
        <v>135</v>
      </c>
      <c r="H106" s="237">
        <v>105</v>
      </c>
      <c r="I106" s="238"/>
      <c r="J106" s="239">
        <f>ROUND(I106*H106,2)</f>
        <v>0</v>
      </c>
      <c r="K106" s="235" t="s">
        <v>532</v>
      </c>
      <c r="L106" s="46"/>
      <c r="M106" s="240" t="s">
        <v>19</v>
      </c>
      <c r="N106" s="241" t="s">
        <v>42</v>
      </c>
      <c r="O106" s="86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4" t="s">
        <v>418</v>
      </c>
      <c r="AT106" s="244" t="s">
        <v>324</v>
      </c>
      <c r="AU106" s="244" t="s">
        <v>83</v>
      </c>
      <c r="AY106" s="19" t="s">
        <v>322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19" t="s">
        <v>83</v>
      </c>
      <c r="BK106" s="245">
        <f>ROUND(I106*H106,2)</f>
        <v>0</v>
      </c>
      <c r="BL106" s="19" t="s">
        <v>418</v>
      </c>
      <c r="BM106" s="244" t="s">
        <v>4014</v>
      </c>
    </row>
    <row r="107" spans="1:47" s="2" customFormat="1" ht="12">
      <c r="A107" s="40"/>
      <c r="B107" s="41"/>
      <c r="C107" s="42"/>
      <c r="D107" s="246" t="s">
        <v>330</v>
      </c>
      <c r="E107" s="42"/>
      <c r="F107" s="247" t="s">
        <v>4013</v>
      </c>
      <c r="G107" s="42"/>
      <c r="H107" s="42"/>
      <c r="I107" s="150"/>
      <c r="J107" s="42"/>
      <c r="K107" s="42"/>
      <c r="L107" s="46"/>
      <c r="M107" s="248"/>
      <c r="N107" s="24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330</v>
      </c>
      <c r="AU107" s="19" t="s">
        <v>83</v>
      </c>
    </row>
    <row r="108" spans="1:65" s="2" customFormat="1" ht="16.5" customHeight="1">
      <c r="A108" s="40"/>
      <c r="B108" s="41"/>
      <c r="C108" s="233" t="s">
        <v>83</v>
      </c>
      <c r="D108" s="233" t="s">
        <v>324</v>
      </c>
      <c r="E108" s="234" t="s">
        <v>4015</v>
      </c>
      <c r="F108" s="235" t="s">
        <v>4016</v>
      </c>
      <c r="G108" s="236" t="s">
        <v>135</v>
      </c>
      <c r="H108" s="237">
        <v>35</v>
      </c>
      <c r="I108" s="238"/>
      <c r="J108" s="239">
        <f>ROUND(I108*H108,2)</f>
        <v>0</v>
      </c>
      <c r="K108" s="235" t="s">
        <v>532</v>
      </c>
      <c r="L108" s="46"/>
      <c r="M108" s="240" t="s">
        <v>19</v>
      </c>
      <c r="N108" s="241" t="s">
        <v>42</v>
      </c>
      <c r="O108" s="86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4" t="s">
        <v>418</v>
      </c>
      <c r="AT108" s="244" t="s">
        <v>324</v>
      </c>
      <c r="AU108" s="244" t="s">
        <v>83</v>
      </c>
      <c r="AY108" s="19" t="s">
        <v>322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19" t="s">
        <v>83</v>
      </c>
      <c r="BK108" s="245">
        <f>ROUND(I108*H108,2)</f>
        <v>0</v>
      </c>
      <c r="BL108" s="19" t="s">
        <v>418</v>
      </c>
      <c r="BM108" s="244" t="s">
        <v>4017</v>
      </c>
    </row>
    <row r="109" spans="1:47" s="2" customFormat="1" ht="12">
      <c r="A109" s="40"/>
      <c r="B109" s="41"/>
      <c r="C109" s="42"/>
      <c r="D109" s="246" t="s">
        <v>330</v>
      </c>
      <c r="E109" s="42"/>
      <c r="F109" s="247" t="s">
        <v>4016</v>
      </c>
      <c r="G109" s="42"/>
      <c r="H109" s="42"/>
      <c r="I109" s="150"/>
      <c r="J109" s="42"/>
      <c r="K109" s="42"/>
      <c r="L109" s="46"/>
      <c r="M109" s="248"/>
      <c r="N109" s="249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330</v>
      </c>
      <c r="AU109" s="19" t="s">
        <v>83</v>
      </c>
    </row>
    <row r="110" spans="1:65" s="2" customFormat="1" ht="16.5" customHeight="1">
      <c r="A110" s="40"/>
      <c r="B110" s="41"/>
      <c r="C110" s="233" t="s">
        <v>93</v>
      </c>
      <c r="D110" s="233" t="s">
        <v>324</v>
      </c>
      <c r="E110" s="234" t="s">
        <v>4018</v>
      </c>
      <c r="F110" s="235" t="s">
        <v>4019</v>
      </c>
      <c r="G110" s="236" t="s">
        <v>135</v>
      </c>
      <c r="H110" s="237">
        <v>70</v>
      </c>
      <c r="I110" s="238"/>
      <c r="J110" s="239">
        <f>ROUND(I110*H110,2)</f>
        <v>0</v>
      </c>
      <c r="K110" s="235" t="s">
        <v>532</v>
      </c>
      <c r="L110" s="46"/>
      <c r="M110" s="240" t="s">
        <v>19</v>
      </c>
      <c r="N110" s="241" t="s">
        <v>42</v>
      </c>
      <c r="O110" s="86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4" t="s">
        <v>418</v>
      </c>
      <c r="AT110" s="244" t="s">
        <v>324</v>
      </c>
      <c r="AU110" s="244" t="s">
        <v>83</v>
      </c>
      <c r="AY110" s="19" t="s">
        <v>322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19" t="s">
        <v>83</v>
      </c>
      <c r="BK110" s="245">
        <f>ROUND(I110*H110,2)</f>
        <v>0</v>
      </c>
      <c r="BL110" s="19" t="s">
        <v>418</v>
      </c>
      <c r="BM110" s="244" t="s">
        <v>4020</v>
      </c>
    </row>
    <row r="111" spans="1:47" s="2" customFormat="1" ht="12">
      <c r="A111" s="40"/>
      <c r="B111" s="41"/>
      <c r="C111" s="42"/>
      <c r="D111" s="246" t="s">
        <v>330</v>
      </c>
      <c r="E111" s="42"/>
      <c r="F111" s="247" t="s">
        <v>4019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330</v>
      </c>
      <c r="AU111" s="19" t="s">
        <v>83</v>
      </c>
    </row>
    <row r="112" spans="1:65" s="2" customFormat="1" ht="16.5" customHeight="1">
      <c r="A112" s="40"/>
      <c r="B112" s="41"/>
      <c r="C112" s="233" t="s">
        <v>328</v>
      </c>
      <c r="D112" s="233" t="s">
        <v>324</v>
      </c>
      <c r="E112" s="234" t="s">
        <v>4021</v>
      </c>
      <c r="F112" s="235" t="s">
        <v>4022</v>
      </c>
      <c r="G112" s="236" t="s">
        <v>135</v>
      </c>
      <c r="H112" s="237">
        <v>70</v>
      </c>
      <c r="I112" s="238"/>
      <c r="J112" s="239">
        <f>ROUND(I112*H112,2)</f>
        <v>0</v>
      </c>
      <c r="K112" s="235" t="s">
        <v>532</v>
      </c>
      <c r="L112" s="46"/>
      <c r="M112" s="240" t="s">
        <v>19</v>
      </c>
      <c r="N112" s="241" t="s">
        <v>42</v>
      </c>
      <c r="O112" s="86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4" t="s">
        <v>418</v>
      </c>
      <c r="AT112" s="244" t="s">
        <v>324</v>
      </c>
      <c r="AU112" s="244" t="s">
        <v>83</v>
      </c>
      <c r="AY112" s="19" t="s">
        <v>322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19" t="s">
        <v>83</v>
      </c>
      <c r="BK112" s="245">
        <f>ROUND(I112*H112,2)</f>
        <v>0</v>
      </c>
      <c r="BL112" s="19" t="s">
        <v>418</v>
      </c>
      <c r="BM112" s="244" t="s">
        <v>4023</v>
      </c>
    </row>
    <row r="113" spans="1:47" s="2" customFormat="1" ht="12">
      <c r="A113" s="40"/>
      <c r="B113" s="41"/>
      <c r="C113" s="42"/>
      <c r="D113" s="246" t="s">
        <v>330</v>
      </c>
      <c r="E113" s="42"/>
      <c r="F113" s="247" t="s">
        <v>4022</v>
      </c>
      <c r="G113" s="42"/>
      <c r="H113" s="42"/>
      <c r="I113" s="150"/>
      <c r="J113" s="42"/>
      <c r="K113" s="42"/>
      <c r="L113" s="46"/>
      <c r="M113" s="248"/>
      <c r="N113" s="249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330</v>
      </c>
      <c r="AU113" s="19" t="s">
        <v>83</v>
      </c>
    </row>
    <row r="114" spans="1:65" s="2" customFormat="1" ht="16.5" customHeight="1">
      <c r="A114" s="40"/>
      <c r="B114" s="41"/>
      <c r="C114" s="233" t="s">
        <v>352</v>
      </c>
      <c r="D114" s="233" t="s">
        <v>324</v>
      </c>
      <c r="E114" s="234" t="s">
        <v>4024</v>
      </c>
      <c r="F114" s="235" t="s">
        <v>4025</v>
      </c>
      <c r="G114" s="236" t="s">
        <v>135</v>
      </c>
      <c r="H114" s="237">
        <v>15</v>
      </c>
      <c r="I114" s="238"/>
      <c r="J114" s="239">
        <f>ROUND(I114*H114,2)</f>
        <v>0</v>
      </c>
      <c r="K114" s="235" t="s">
        <v>532</v>
      </c>
      <c r="L114" s="46"/>
      <c r="M114" s="240" t="s">
        <v>19</v>
      </c>
      <c r="N114" s="241" t="s">
        <v>42</v>
      </c>
      <c r="O114" s="86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4" t="s">
        <v>418</v>
      </c>
      <c r="AT114" s="244" t="s">
        <v>324</v>
      </c>
      <c r="AU114" s="244" t="s">
        <v>83</v>
      </c>
      <c r="AY114" s="19" t="s">
        <v>322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19" t="s">
        <v>83</v>
      </c>
      <c r="BK114" s="245">
        <f>ROUND(I114*H114,2)</f>
        <v>0</v>
      </c>
      <c r="BL114" s="19" t="s">
        <v>418</v>
      </c>
      <c r="BM114" s="244" t="s">
        <v>4026</v>
      </c>
    </row>
    <row r="115" spans="1:47" s="2" customFormat="1" ht="12">
      <c r="A115" s="40"/>
      <c r="B115" s="41"/>
      <c r="C115" s="42"/>
      <c r="D115" s="246" t="s">
        <v>330</v>
      </c>
      <c r="E115" s="42"/>
      <c r="F115" s="247" t="s">
        <v>4025</v>
      </c>
      <c r="G115" s="42"/>
      <c r="H115" s="42"/>
      <c r="I115" s="150"/>
      <c r="J115" s="42"/>
      <c r="K115" s="42"/>
      <c r="L115" s="46"/>
      <c r="M115" s="248"/>
      <c r="N115" s="24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330</v>
      </c>
      <c r="AU115" s="19" t="s">
        <v>83</v>
      </c>
    </row>
    <row r="116" spans="1:65" s="2" customFormat="1" ht="16.5" customHeight="1">
      <c r="A116" s="40"/>
      <c r="B116" s="41"/>
      <c r="C116" s="233" t="s">
        <v>275</v>
      </c>
      <c r="D116" s="233" t="s">
        <v>324</v>
      </c>
      <c r="E116" s="234" t="s">
        <v>4027</v>
      </c>
      <c r="F116" s="235" t="s">
        <v>4028</v>
      </c>
      <c r="G116" s="236" t="s">
        <v>135</v>
      </c>
      <c r="H116" s="237">
        <v>135</v>
      </c>
      <c r="I116" s="238"/>
      <c r="J116" s="239">
        <f>ROUND(I116*H116,2)</f>
        <v>0</v>
      </c>
      <c r="K116" s="235" t="s">
        <v>532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418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418</v>
      </c>
      <c r="BM116" s="244" t="s">
        <v>4029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4028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65" s="2" customFormat="1" ht="16.5" customHeight="1">
      <c r="A118" s="40"/>
      <c r="B118" s="41"/>
      <c r="C118" s="233" t="s">
        <v>182</v>
      </c>
      <c r="D118" s="233" t="s">
        <v>324</v>
      </c>
      <c r="E118" s="234" t="s">
        <v>4030</v>
      </c>
      <c r="F118" s="235" t="s">
        <v>4031</v>
      </c>
      <c r="G118" s="236" t="s">
        <v>135</v>
      </c>
      <c r="H118" s="237">
        <v>90</v>
      </c>
      <c r="I118" s="238"/>
      <c r="J118" s="239">
        <f>ROUND(I118*H118,2)</f>
        <v>0</v>
      </c>
      <c r="K118" s="235" t="s">
        <v>532</v>
      </c>
      <c r="L118" s="46"/>
      <c r="M118" s="240" t="s">
        <v>19</v>
      </c>
      <c r="N118" s="241" t="s">
        <v>42</v>
      </c>
      <c r="O118" s="86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4" t="s">
        <v>418</v>
      </c>
      <c r="AT118" s="244" t="s">
        <v>324</v>
      </c>
      <c r="AU118" s="244" t="s">
        <v>83</v>
      </c>
      <c r="AY118" s="19" t="s">
        <v>322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19" t="s">
        <v>83</v>
      </c>
      <c r="BK118" s="245">
        <f>ROUND(I118*H118,2)</f>
        <v>0</v>
      </c>
      <c r="BL118" s="19" t="s">
        <v>418</v>
      </c>
      <c r="BM118" s="244" t="s">
        <v>4032</v>
      </c>
    </row>
    <row r="119" spans="1:47" s="2" customFormat="1" ht="12">
      <c r="A119" s="40"/>
      <c r="B119" s="41"/>
      <c r="C119" s="42"/>
      <c r="D119" s="246" t="s">
        <v>330</v>
      </c>
      <c r="E119" s="42"/>
      <c r="F119" s="247" t="s">
        <v>4031</v>
      </c>
      <c r="G119" s="42"/>
      <c r="H119" s="42"/>
      <c r="I119" s="150"/>
      <c r="J119" s="42"/>
      <c r="K119" s="42"/>
      <c r="L119" s="46"/>
      <c r="M119" s="248"/>
      <c r="N119" s="24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330</v>
      </c>
      <c r="AU119" s="19" t="s">
        <v>83</v>
      </c>
    </row>
    <row r="120" spans="1:65" s="2" customFormat="1" ht="16.5" customHeight="1">
      <c r="A120" s="40"/>
      <c r="B120" s="41"/>
      <c r="C120" s="233" t="s">
        <v>365</v>
      </c>
      <c r="D120" s="233" t="s">
        <v>324</v>
      </c>
      <c r="E120" s="234" t="s">
        <v>4033</v>
      </c>
      <c r="F120" s="235" t="s">
        <v>4034</v>
      </c>
      <c r="G120" s="236" t="s">
        <v>135</v>
      </c>
      <c r="H120" s="237">
        <v>1820</v>
      </c>
      <c r="I120" s="238"/>
      <c r="J120" s="239">
        <f>ROUND(I120*H120,2)</f>
        <v>0</v>
      </c>
      <c r="K120" s="235" t="s">
        <v>532</v>
      </c>
      <c r="L120" s="46"/>
      <c r="M120" s="240" t="s">
        <v>19</v>
      </c>
      <c r="N120" s="241" t="s">
        <v>42</v>
      </c>
      <c r="O120" s="86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4" t="s">
        <v>418</v>
      </c>
      <c r="AT120" s="244" t="s">
        <v>324</v>
      </c>
      <c r="AU120" s="244" t="s">
        <v>83</v>
      </c>
      <c r="AY120" s="19" t="s">
        <v>322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19" t="s">
        <v>83</v>
      </c>
      <c r="BK120" s="245">
        <f>ROUND(I120*H120,2)</f>
        <v>0</v>
      </c>
      <c r="BL120" s="19" t="s">
        <v>418</v>
      </c>
      <c r="BM120" s="244" t="s">
        <v>4035</v>
      </c>
    </row>
    <row r="121" spans="1:47" s="2" customFormat="1" ht="12">
      <c r="A121" s="40"/>
      <c r="B121" s="41"/>
      <c r="C121" s="42"/>
      <c r="D121" s="246" t="s">
        <v>330</v>
      </c>
      <c r="E121" s="42"/>
      <c r="F121" s="247" t="s">
        <v>4034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330</v>
      </c>
      <c r="AU121" s="19" t="s">
        <v>83</v>
      </c>
    </row>
    <row r="122" spans="1:65" s="2" customFormat="1" ht="16.5" customHeight="1">
      <c r="A122" s="40"/>
      <c r="B122" s="41"/>
      <c r="C122" s="233" t="s">
        <v>371</v>
      </c>
      <c r="D122" s="233" t="s">
        <v>324</v>
      </c>
      <c r="E122" s="234" t="s">
        <v>4036</v>
      </c>
      <c r="F122" s="235" t="s">
        <v>4037</v>
      </c>
      <c r="G122" s="236" t="s">
        <v>135</v>
      </c>
      <c r="H122" s="237">
        <v>1696</v>
      </c>
      <c r="I122" s="238"/>
      <c r="J122" s="239">
        <f>ROUND(I122*H122,2)</f>
        <v>0</v>
      </c>
      <c r="K122" s="235" t="s">
        <v>532</v>
      </c>
      <c r="L122" s="46"/>
      <c r="M122" s="240" t="s">
        <v>19</v>
      </c>
      <c r="N122" s="241" t="s">
        <v>42</v>
      </c>
      <c r="O122" s="86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4" t="s">
        <v>418</v>
      </c>
      <c r="AT122" s="244" t="s">
        <v>324</v>
      </c>
      <c r="AU122" s="244" t="s">
        <v>83</v>
      </c>
      <c r="AY122" s="19" t="s">
        <v>322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9" t="s">
        <v>83</v>
      </c>
      <c r="BK122" s="245">
        <f>ROUND(I122*H122,2)</f>
        <v>0</v>
      </c>
      <c r="BL122" s="19" t="s">
        <v>418</v>
      </c>
      <c r="BM122" s="244" t="s">
        <v>4038</v>
      </c>
    </row>
    <row r="123" spans="1:47" s="2" customFormat="1" ht="12">
      <c r="A123" s="40"/>
      <c r="B123" s="41"/>
      <c r="C123" s="42"/>
      <c r="D123" s="246" t="s">
        <v>330</v>
      </c>
      <c r="E123" s="42"/>
      <c r="F123" s="247" t="s">
        <v>4037</v>
      </c>
      <c r="G123" s="42"/>
      <c r="H123" s="42"/>
      <c r="I123" s="150"/>
      <c r="J123" s="42"/>
      <c r="K123" s="42"/>
      <c r="L123" s="46"/>
      <c r="M123" s="248"/>
      <c r="N123" s="249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330</v>
      </c>
      <c r="AU123" s="19" t="s">
        <v>83</v>
      </c>
    </row>
    <row r="124" spans="1:51" s="13" customFormat="1" ht="12">
      <c r="A124" s="13"/>
      <c r="B124" s="250"/>
      <c r="C124" s="251"/>
      <c r="D124" s="246" t="s">
        <v>332</v>
      </c>
      <c r="E124" s="252" t="s">
        <v>19</v>
      </c>
      <c r="F124" s="253" t="s">
        <v>4039</v>
      </c>
      <c r="G124" s="251"/>
      <c r="H124" s="254">
        <v>1696</v>
      </c>
      <c r="I124" s="255"/>
      <c r="J124" s="251"/>
      <c r="K124" s="251"/>
      <c r="L124" s="256"/>
      <c r="M124" s="257"/>
      <c r="N124" s="258"/>
      <c r="O124" s="258"/>
      <c r="P124" s="258"/>
      <c r="Q124" s="258"/>
      <c r="R124" s="258"/>
      <c r="S124" s="258"/>
      <c r="T124" s="25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0" t="s">
        <v>332</v>
      </c>
      <c r="AU124" s="260" t="s">
        <v>83</v>
      </c>
      <c r="AV124" s="13" t="s">
        <v>83</v>
      </c>
      <c r="AW124" s="13" t="s">
        <v>32</v>
      </c>
      <c r="AX124" s="13" t="s">
        <v>77</v>
      </c>
      <c r="AY124" s="260" t="s">
        <v>322</v>
      </c>
    </row>
    <row r="125" spans="1:65" s="2" customFormat="1" ht="16.5" customHeight="1">
      <c r="A125" s="40"/>
      <c r="B125" s="41"/>
      <c r="C125" s="233" t="s">
        <v>377</v>
      </c>
      <c r="D125" s="233" t="s">
        <v>324</v>
      </c>
      <c r="E125" s="234" t="s">
        <v>4040</v>
      </c>
      <c r="F125" s="235" t="s">
        <v>4041</v>
      </c>
      <c r="G125" s="236" t="s">
        <v>135</v>
      </c>
      <c r="H125" s="237">
        <v>860</v>
      </c>
      <c r="I125" s="238"/>
      <c r="J125" s="239">
        <f>ROUND(I125*H125,2)</f>
        <v>0</v>
      </c>
      <c r="K125" s="235" t="s">
        <v>532</v>
      </c>
      <c r="L125" s="46"/>
      <c r="M125" s="240" t="s">
        <v>19</v>
      </c>
      <c r="N125" s="241" t="s">
        <v>42</v>
      </c>
      <c r="O125" s="86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4" t="s">
        <v>418</v>
      </c>
      <c r="AT125" s="244" t="s">
        <v>324</v>
      </c>
      <c r="AU125" s="244" t="s">
        <v>83</v>
      </c>
      <c r="AY125" s="19" t="s">
        <v>322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9" t="s">
        <v>83</v>
      </c>
      <c r="BK125" s="245">
        <f>ROUND(I125*H125,2)</f>
        <v>0</v>
      </c>
      <c r="BL125" s="19" t="s">
        <v>418</v>
      </c>
      <c r="BM125" s="244" t="s">
        <v>4042</v>
      </c>
    </row>
    <row r="126" spans="1:47" s="2" customFormat="1" ht="12">
      <c r="A126" s="40"/>
      <c r="B126" s="41"/>
      <c r="C126" s="42"/>
      <c r="D126" s="246" t="s">
        <v>330</v>
      </c>
      <c r="E126" s="42"/>
      <c r="F126" s="247" t="s">
        <v>4041</v>
      </c>
      <c r="G126" s="42"/>
      <c r="H126" s="42"/>
      <c r="I126" s="150"/>
      <c r="J126" s="42"/>
      <c r="K126" s="42"/>
      <c r="L126" s="46"/>
      <c r="M126" s="248"/>
      <c r="N126" s="24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330</v>
      </c>
      <c r="AU126" s="19" t="s">
        <v>83</v>
      </c>
    </row>
    <row r="127" spans="1:65" s="2" customFormat="1" ht="16.5" customHeight="1">
      <c r="A127" s="40"/>
      <c r="B127" s="41"/>
      <c r="C127" s="233" t="s">
        <v>383</v>
      </c>
      <c r="D127" s="233" t="s">
        <v>324</v>
      </c>
      <c r="E127" s="234" t="s">
        <v>4043</v>
      </c>
      <c r="F127" s="235" t="s">
        <v>4044</v>
      </c>
      <c r="G127" s="236" t="s">
        <v>135</v>
      </c>
      <c r="H127" s="237">
        <v>430</v>
      </c>
      <c r="I127" s="238"/>
      <c r="J127" s="239">
        <f>ROUND(I127*H127,2)</f>
        <v>0</v>
      </c>
      <c r="K127" s="235" t="s">
        <v>532</v>
      </c>
      <c r="L127" s="46"/>
      <c r="M127" s="240" t="s">
        <v>19</v>
      </c>
      <c r="N127" s="241" t="s">
        <v>42</v>
      </c>
      <c r="O127" s="86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4" t="s">
        <v>418</v>
      </c>
      <c r="AT127" s="244" t="s">
        <v>324</v>
      </c>
      <c r="AU127" s="244" t="s">
        <v>83</v>
      </c>
      <c r="AY127" s="19" t="s">
        <v>322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9" t="s">
        <v>83</v>
      </c>
      <c r="BK127" s="245">
        <f>ROUND(I127*H127,2)</f>
        <v>0</v>
      </c>
      <c r="BL127" s="19" t="s">
        <v>418</v>
      </c>
      <c r="BM127" s="244" t="s">
        <v>4045</v>
      </c>
    </row>
    <row r="128" spans="1:47" s="2" customFormat="1" ht="12">
      <c r="A128" s="40"/>
      <c r="B128" s="41"/>
      <c r="C128" s="42"/>
      <c r="D128" s="246" t="s">
        <v>330</v>
      </c>
      <c r="E128" s="42"/>
      <c r="F128" s="247" t="s">
        <v>4044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330</v>
      </c>
      <c r="AU128" s="19" t="s">
        <v>83</v>
      </c>
    </row>
    <row r="129" spans="1:65" s="2" customFormat="1" ht="16.5" customHeight="1">
      <c r="A129" s="40"/>
      <c r="B129" s="41"/>
      <c r="C129" s="233" t="s">
        <v>391</v>
      </c>
      <c r="D129" s="233" t="s">
        <v>324</v>
      </c>
      <c r="E129" s="234" t="s">
        <v>4046</v>
      </c>
      <c r="F129" s="235" t="s">
        <v>4047</v>
      </c>
      <c r="G129" s="236" t="s">
        <v>135</v>
      </c>
      <c r="H129" s="237">
        <v>20</v>
      </c>
      <c r="I129" s="238"/>
      <c r="J129" s="239">
        <f>ROUND(I129*H129,2)</f>
        <v>0</v>
      </c>
      <c r="K129" s="235" t="s">
        <v>532</v>
      </c>
      <c r="L129" s="46"/>
      <c r="M129" s="240" t="s">
        <v>19</v>
      </c>
      <c r="N129" s="241" t="s">
        <v>42</v>
      </c>
      <c r="O129" s="86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4" t="s">
        <v>418</v>
      </c>
      <c r="AT129" s="244" t="s">
        <v>324</v>
      </c>
      <c r="AU129" s="244" t="s">
        <v>83</v>
      </c>
      <c r="AY129" s="19" t="s">
        <v>322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9" t="s">
        <v>83</v>
      </c>
      <c r="BK129" s="245">
        <f>ROUND(I129*H129,2)</f>
        <v>0</v>
      </c>
      <c r="BL129" s="19" t="s">
        <v>418</v>
      </c>
      <c r="BM129" s="244" t="s">
        <v>4048</v>
      </c>
    </row>
    <row r="130" spans="1:47" s="2" customFormat="1" ht="12">
      <c r="A130" s="40"/>
      <c r="B130" s="41"/>
      <c r="C130" s="42"/>
      <c r="D130" s="246" t="s">
        <v>330</v>
      </c>
      <c r="E130" s="42"/>
      <c r="F130" s="247" t="s">
        <v>4047</v>
      </c>
      <c r="G130" s="42"/>
      <c r="H130" s="42"/>
      <c r="I130" s="150"/>
      <c r="J130" s="42"/>
      <c r="K130" s="42"/>
      <c r="L130" s="46"/>
      <c r="M130" s="248"/>
      <c r="N130" s="24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330</v>
      </c>
      <c r="AU130" s="19" t="s">
        <v>83</v>
      </c>
    </row>
    <row r="131" spans="1:65" s="2" customFormat="1" ht="16.5" customHeight="1">
      <c r="A131" s="40"/>
      <c r="B131" s="41"/>
      <c r="C131" s="233" t="s">
        <v>398</v>
      </c>
      <c r="D131" s="233" t="s">
        <v>324</v>
      </c>
      <c r="E131" s="234" t="s">
        <v>4049</v>
      </c>
      <c r="F131" s="235" t="s">
        <v>4050</v>
      </c>
      <c r="G131" s="236" t="s">
        <v>135</v>
      </c>
      <c r="H131" s="237">
        <v>40</v>
      </c>
      <c r="I131" s="238"/>
      <c r="J131" s="239">
        <f>ROUND(I131*H131,2)</f>
        <v>0</v>
      </c>
      <c r="K131" s="235" t="s">
        <v>532</v>
      </c>
      <c r="L131" s="46"/>
      <c r="M131" s="240" t="s">
        <v>19</v>
      </c>
      <c r="N131" s="241" t="s">
        <v>42</v>
      </c>
      <c r="O131" s="86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4" t="s">
        <v>418</v>
      </c>
      <c r="AT131" s="244" t="s">
        <v>324</v>
      </c>
      <c r="AU131" s="244" t="s">
        <v>83</v>
      </c>
      <c r="AY131" s="19" t="s">
        <v>322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9" t="s">
        <v>83</v>
      </c>
      <c r="BK131" s="245">
        <f>ROUND(I131*H131,2)</f>
        <v>0</v>
      </c>
      <c r="BL131" s="19" t="s">
        <v>418</v>
      </c>
      <c r="BM131" s="244" t="s">
        <v>4051</v>
      </c>
    </row>
    <row r="132" spans="1:47" s="2" customFormat="1" ht="12">
      <c r="A132" s="40"/>
      <c r="B132" s="41"/>
      <c r="C132" s="42"/>
      <c r="D132" s="246" t="s">
        <v>330</v>
      </c>
      <c r="E132" s="42"/>
      <c r="F132" s="247" t="s">
        <v>4050</v>
      </c>
      <c r="G132" s="42"/>
      <c r="H132" s="42"/>
      <c r="I132" s="150"/>
      <c r="J132" s="42"/>
      <c r="K132" s="42"/>
      <c r="L132" s="46"/>
      <c r="M132" s="248"/>
      <c r="N132" s="249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330</v>
      </c>
      <c r="AU132" s="19" t="s">
        <v>83</v>
      </c>
    </row>
    <row r="133" spans="1:65" s="2" customFormat="1" ht="16.5" customHeight="1">
      <c r="A133" s="40"/>
      <c r="B133" s="41"/>
      <c r="C133" s="233" t="s">
        <v>406</v>
      </c>
      <c r="D133" s="233" t="s">
        <v>324</v>
      </c>
      <c r="E133" s="234" t="s">
        <v>4052</v>
      </c>
      <c r="F133" s="235" t="s">
        <v>4053</v>
      </c>
      <c r="G133" s="236" t="s">
        <v>135</v>
      </c>
      <c r="H133" s="237">
        <v>70</v>
      </c>
      <c r="I133" s="238"/>
      <c r="J133" s="239">
        <f>ROUND(I133*H133,2)</f>
        <v>0</v>
      </c>
      <c r="K133" s="235" t="s">
        <v>532</v>
      </c>
      <c r="L133" s="46"/>
      <c r="M133" s="240" t="s">
        <v>19</v>
      </c>
      <c r="N133" s="241" t="s">
        <v>42</v>
      </c>
      <c r="O133" s="86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4" t="s">
        <v>418</v>
      </c>
      <c r="AT133" s="244" t="s">
        <v>324</v>
      </c>
      <c r="AU133" s="244" t="s">
        <v>83</v>
      </c>
      <c r="AY133" s="19" t="s">
        <v>322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9" t="s">
        <v>83</v>
      </c>
      <c r="BK133" s="245">
        <f>ROUND(I133*H133,2)</f>
        <v>0</v>
      </c>
      <c r="BL133" s="19" t="s">
        <v>418</v>
      </c>
      <c r="BM133" s="244" t="s">
        <v>4054</v>
      </c>
    </row>
    <row r="134" spans="1:47" s="2" customFormat="1" ht="12">
      <c r="A134" s="40"/>
      <c r="B134" s="41"/>
      <c r="C134" s="42"/>
      <c r="D134" s="246" t="s">
        <v>330</v>
      </c>
      <c r="E134" s="42"/>
      <c r="F134" s="247" t="s">
        <v>4053</v>
      </c>
      <c r="G134" s="42"/>
      <c r="H134" s="42"/>
      <c r="I134" s="150"/>
      <c r="J134" s="42"/>
      <c r="K134" s="42"/>
      <c r="L134" s="46"/>
      <c r="M134" s="248"/>
      <c r="N134" s="24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330</v>
      </c>
      <c r="AU134" s="19" t="s">
        <v>83</v>
      </c>
    </row>
    <row r="135" spans="1:65" s="2" customFormat="1" ht="16.5" customHeight="1">
      <c r="A135" s="40"/>
      <c r="B135" s="41"/>
      <c r="C135" s="233" t="s">
        <v>8</v>
      </c>
      <c r="D135" s="233" t="s">
        <v>324</v>
      </c>
      <c r="E135" s="234" t="s">
        <v>4055</v>
      </c>
      <c r="F135" s="235" t="s">
        <v>4056</v>
      </c>
      <c r="G135" s="236" t="s">
        <v>135</v>
      </c>
      <c r="H135" s="237">
        <v>90</v>
      </c>
      <c r="I135" s="238"/>
      <c r="J135" s="239">
        <f>ROUND(I135*H135,2)</f>
        <v>0</v>
      </c>
      <c r="K135" s="235" t="s">
        <v>532</v>
      </c>
      <c r="L135" s="46"/>
      <c r="M135" s="240" t="s">
        <v>19</v>
      </c>
      <c r="N135" s="241" t="s">
        <v>42</v>
      </c>
      <c r="O135" s="86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4" t="s">
        <v>418</v>
      </c>
      <c r="AT135" s="244" t="s">
        <v>324</v>
      </c>
      <c r="AU135" s="244" t="s">
        <v>83</v>
      </c>
      <c r="AY135" s="19" t="s">
        <v>322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9" t="s">
        <v>83</v>
      </c>
      <c r="BK135" s="245">
        <f>ROUND(I135*H135,2)</f>
        <v>0</v>
      </c>
      <c r="BL135" s="19" t="s">
        <v>418</v>
      </c>
      <c r="BM135" s="244" t="s">
        <v>4057</v>
      </c>
    </row>
    <row r="136" spans="1:47" s="2" customFormat="1" ht="12">
      <c r="A136" s="40"/>
      <c r="B136" s="41"/>
      <c r="C136" s="42"/>
      <c r="D136" s="246" t="s">
        <v>330</v>
      </c>
      <c r="E136" s="42"/>
      <c r="F136" s="247" t="s">
        <v>4056</v>
      </c>
      <c r="G136" s="42"/>
      <c r="H136" s="42"/>
      <c r="I136" s="150"/>
      <c r="J136" s="42"/>
      <c r="K136" s="42"/>
      <c r="L136" s="46"/>
      <c r="M136" s="248"/>
      <c r="N136" s="24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330</v>
      </c>
      <c r="AU136" s="19" t="s">
        <v>83</v>
      </c>
    </row>
    <row r="137" spans="1:65" s="2" customFormat="1" ht="21.75" customHeight="1">
      <c r="A137" s="40"/>
      <c r="B137" s="41"/>
      <c r="C137" s="233" t="s">
        <v>418</v>
      </c>
      <c r="D137" s="233" t="s">
        <v>324</v>
      </c>
      <c r="E137" s="234" t="s">
        <v>4058</v>
      </c>
      <c r="F137" s="235" t="s">
        <v>4059</v>
      </c>
      <c r="G137" s="236" t="s">
        <v>135</v>
      </c>
      <c r="H137" s="237">
        <v>35</v>
      </c>
      <c r="I137" s="238"/>
      <c r="J137" s="239">
        <f>ROUND(I137*H137,2)</f>
        <v>0</v>
      </c>
      <c r="K137" s="235" t="s">
        <v>532</v>
      </c>
      <c r="L137" s="46"/>
      <c r="M137" s="240" t="s">
        <v>19</v>
      </c>
      <c r="N137" s="241" t="s">
        <v>42</v>
      </c>
      <c r="O137" s="86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4" t="s">
        <v>418</v>
      </c>
      <c r="AT137" s="244" t="s">
        <v>324</v>
      </c>
      <c r="AU137" s="244" t="s">
        <v>83</v>
      </c>
      <c r="AY137" s="19" t="s">
        <v>322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9" t="s">
        <v>83</v>
      </c>
      <c r="BK137" s="245">
        <f>ROUND(I137*H137,2)</f>
        <v>0</v>
      </c>
      <c r="BL137" s="19" t="s">
        <v>418</v>
      </c>
      <c r="BM137" s="244" t="s">
        <v>4060</v>
      </c>
    </row>
    <row r="138" spans="1:47" s="2" customFormat="1" ht="12">
      <c r="A138" s="40"/>
      <c r="B138" s="41"/>
      <c r="C138" s="42"/>
      <c r="D138" s="246" t="s">
        <v>330</v>
      </c>
      <c r="E138" s="42"/>
      <c r="F138" s="247" t="s">
        <v>4059</v>
      </c>
      <c r="G138" s="42"/>
      <c r="H138" s="42"/>
      <c r="I138" s="150"/>
      <c r="J138" s="42"/>
      <c r="K138" s="42"/>
      <c r="L138" s="46"/>
      <c r="M138" s="248"/>
      <c r="N138" s="24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330</v>
      </c>
      <c r="AU138" s="19" t="s">
        <v>83</v>
      </c>
    </row>
    <row r="139" spans="1:65" s="2" customFormat="1" ht="16.5" customHeight="1">
      <c r="A139" s="40"/>
      <c r="B139" s="41"/>
      <c r="C139" s="233" t="s">
        <v>425</v>
      </c>
      <c r="D139" s="233" t="s">
        <v>324</v>
      </c>
      <c r="E139" s="234" t="s">
        <v>4061</v>
      </c>
      <c r="F139" s="235" t="s">
        <v>4062</v>
      </c>
      <c r="G139" s="236" t="s">
        <v>750</v>
      </c>
      <c r="H139" s="237">
        <v>3</v>
      </c>
      <c r="I139" s="238"/>
      <c r="J139" s="239">
        <f>ROUND(I139*H139,2)</f>
        <v>0</v>
      </c>
      <c r="K139" s="235" t="s">
        <v>532</v>
      </c>
      <c r="L139" s="46"/>
      <c r="M139" s="240" t="s">
        <v>19</v>
      </c>
      <c r="N139" s="241" t="s">
        <v>42</v>
      </c>
      <c r="O139" s="86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4" t="s">
        <v>418</v>
      </c>
      <c r="AT139" s="244" t="s">
        <v>324</v>
      </c>
      <c r="AU139" s="244" t="s">
        <v>83</v>
      </c>
      <c r="AY139" s="19" t="s">
        <v>322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9" t="s">
        <v>83</v>
      </c>
      <c r="BK139" s="245">
        <f>ROUND(I139*H139,2)</f>
        <v>0</v>
      </c>
      <c r="BL139" s="19" t="s">
        <v>418</v>
      </c>
      <c r="BM139" s="244" t="s">
        <v>4063</v>
      </c>
    </row>
    <row r="140" spans="1:47" s="2" customFormat="1" ht="12">
      <c r="A140" s="40"/>
      <c r="B140" s="41"/>
      <c r="C140" s="42"/>
      <c r="D140" s="246" t="s">
        <v>330</v>
      </c>
      <c r="E140" s="42"/>
      <c r="F140" s="247" t="s">
        <v>4062</v>
      </c>
      <c r="G140" s="42"/>
      <c r="H140" s="42"/>
      <c r="I140" s="150"/>
      <c r="J140" s="42"/>
      <c r="K140" s="42"/>
      <c r="L140" s="46"/>
      <c r="M140" s="248"/>
      <c r="N140" s="24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330</v>
      </c>
      <c r="AU140" s="19" t="s">
        <v>83</v>
      </c>
    </row>
    <row r="141" spans="1:65" s="2" customFormat="1" ht="16.5" customHeight="1">
      <c r="A141" s="40"/>
      <c r="B141" s="41"/>
      <c r="C141" s="233" t="s">
        <v>447</v>
      </c>
      <c r="D141" s="233" t="s">
        <v>324</v>
      </c>
      <c r="E141" s="234" t="s">
        <v>4064</v>
      </c>
      <c r="F141" s="235" t="s">
        <v>4065</v>
      </c>
      <c r="G141" s="236" t="s">
        <v>2688</v>
      </c>
      <c r="H141" s="237">
        <v>1</v>
      </c>
      <c r="I141" s="238"/>
      <c r="J141" s="239">
        <f>ROUND(I141*H141,2)</f>
        <v>0</v>
      </c>
      <c r="K141" s="235" t="s">
        <v>532</v>
      </c>
      <c r="L141" s="46"/>
      <c r="M141" s="240" t="s">
        <v>19</v>
      </c>
      <c r="N141" s="241" t="s">
        <v>42</v>
      </c>
      <c r="O141" s="86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4" t="s">
        <v>418</v>
      </c>
      <c r="AT141" s="244" t="s">
        <v>324</v>
      </c>
      <c r="AU141" s="244" t="s">
        <v>83</v>
      </c>
      <c r="AY141" s="19" t="s">
        <v>322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9" t="s">
        <v>83</v>
      </c>
      <c r="BK141" s="245">
        <f>ROUND(I141*H141,2)</f>
        <v>0</v>
      </c>
      <c r="BL141" s="19" t="s">
        <v>418</v>
      </c>
      <c r="BM141" s="244" t="s">
        <v>4066</v>
      </c>
    </row>
    <row r="142" spans="1:47" s="2" customFormat="1" ht="12">
      <c r="A142" s="40"/>
      <c r="B142" s="41"/>
      <c r="C142" s="42"/>
      <c r="D142" s="246" t="s">
        <v>330</v>
      </c>
      <c r="E142" s="42"/>
      <c r="F142" s="247" t="s">
        <v>4065</v>
      </c>
      <c r="G142" s="42"/>
      <c r="H142" s="42"/>
      <c r="I142" s="150"/>
      <c r="J142" s="42"/>
      <c r="K142" s="42"/>
      <c r="L142" s="46"/>
      <c r="M142" s="248"/>
      <c r="N142" s="24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330</v>
      </c>
      <c r="AU142" s="19" t="s">
        <v>83</v>
      </c>
    </row>
    <row r="143" spans="1:63" s="12" customFormat="1" ht="22.8" customHeight="1">
      <c r="A143" s="12"/>
      <c r="B143" s="217"/>
      <c r="C143" s="218"/>
      <c r="D143" s="219" t="s">
        <v>69</v>
      </c>
      <c r="E143" s="231" t="s">
        <v>139</v>
      </c>
      <c r="F143" s="231" t="s">
        <v>4067</v>
      </c>
      <c r="G143" s="218"/>
      <c r="H143" s="218"/>
      <c r="I143" s="221"/>
      <c r="J143" s="232">
        <f>BK143</f>
        <v>0</v>
      </c>
      <c r="K143" s="218"/>
      <c r="L143" s="223"/>
      <c r="M143" s="224"/>
      <c r="N143" s="225"/>
      <c r="O143" s="225"/>
      <c r="P143" s="226">
        <f>SUM(P144:P157)</f>
        <v>0</v>
      </c>
      <c r="Q143" s="225"/>
      <c r="R143" s="226">
        <f>SUM(R144:R157)</f>
        <v>0</v>
      </c>
      <c r="S143" s="225"/>
      <c r="T143" s="227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8" t="s">
        <v>83</v>
      </c>
      <c r="AT143" s="229" t="s">
        <v>69</v>
      </c>
      <c r="AU143" s="229" t="s">
        <v>77</v>
      </c>
      <c r="AY143" s="228" t="s">
        <v>322</v>
      </c>
      <c r="BK143" s="230">
        <f>SUM(BK144:BK157)</f>
        <v>0</v>
      </c>
    </row>
    <row r="144" spans="1:65" s="2" customFormat="1" ht="66.75" customHeight="1">
      <c r="A144" s="40"/>
      <c r="B144" s="41"/>
      <c r="C144" s="233" t="s">
        <v>455</v>
      </c>
      <c r="D144" s="233" t="s">
        <v>324</v>
      </c>
      <c r="E144" s="234" t="s">
        <v>4068</v>
      </c>
      <c r="F144" s="235" t="s">
        <v>4069</v>
      </c>
      <c r="G144" s="236" t="s">
        <v>750</v>
      </c>
      <c r="H144" s="237">
        <v>1</v>
      </c>
      <c r="I144" s="238"/>
      <c r="J144" s="239">
        <f>ROUND(I144*H144,2)</f>
        <v>0</v>
      </c>
      <c r="K144" s="235" t="s">
        <v>532</v>
      </c>
      <c r="L144" s="46"/>
      <c r="M144" s="240" t="s">
        <v>19</v>
      </c>
      <c r="N144" s="241" t="s">
        <v>42</v>
      </c>
      <c r="O144" s="86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4" t="s">
        <v>418</v>
      </c>
      <c r="AT144" s="244" t="s">
        <v>324</v>
      </c>
      <c r="AU144" s="244" t="s">
        <v>83</v>
      </c>
      <c r="AY144" s="19" t="s">
        <v>322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19" t="s">
        <v>83</v>
      </c>
      <c r="BK144" s="245">
        <f>ROUND(I144*H144,2)</f>
        <v>0</v>
      </c>
      <c r="BL144" s="19" t="s">
        <v>418</v>
      </c>
      <c r="BM144" s="244" t="s">
        <v>4070</v>
      </c>
    </row>
    <row r="145" spans="1:47" s="2" customFormat="1" ht="12">
      <c r="A145" s="40"/>
      <c r="B145" s="41"/>
      <c r="C145" s="42"/>
      <c r="D145" s="246" t="s">
        <v>330</v>
      </c>
      <c r="E145" s="42"/>
      <c r="F145" s="247" t="s">
        <v>4071</v>
      </c>
      <c r="G145" s="42"/>
      <c r="H145" s="42"/>
      <c r="I145" s="150"/>
      <c r="J145" s="42"/>
      <c r="K145" s="42"/>
      <c r="L145" s="46"/>
      <c r="M145" s="248"/>
      <c r="N145" s="24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330</v>
      </c>
      <c r="AU145" s="19" t="s">
        <v>83</v>
      </c>
    </row>
    <row r="146" spans="1:65" s="2" customFormat="1" ht="66.75" customHeight="1">
      <c r="A146" s="40"/>
      <c r="B146" s="41"/>
      <c r="C146" s="233" t="s">
        <v>464</v>
      </c>
      <c r="D146" s="233" t="s">
        <v>324</v>
      </c>
      <c r="E146" s="234" t="s">
        <v>4072</v>
      </c>
      <c r="F146" s="235" t="s">
        <v>4073</v>
      </c>
      <c r="G146" s="236" t="s">
        <v>750</v>
      </c>
      <c r="H146" s="237">
        <v>2</v>
      </c>
      <c r="I146" s="238"/>
      <c r="J146" s="239">
        <f>ROUND(I146*H146,2)</f>
        <v>0</v>
      </c>
      <c r="K146" s="235" t="s">
        <v>532</v>
      </c>
      <c r="L146" s="46"/>
      <c r="M146" s="240" t="s">
        <v>19</v>
      </c>
      <c r="N146" s="241" t="s">
        <v>42</v>
      </c>
      <c r="O146" s="86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4" t="s">
        <v>418</v>
      </c>
      <c r="AT146" s="244" t="s">
        <v>324</v>
      </c>
      <c r="AU146" s="244" t="s">
        <v>83</v>
      </c>
      <c r="AY146" s="19" t="s">
        <v>322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9" t="s">
        <v>83</v>
      </c>
      <c r="BK146" s="245">
        <f>ROUND(I146*H146,2)</f>
        <v>0</v>
      </c>
      <c r="BL146" s="19" t="s">
        <v>418</v>
      </c>
      <c r="BM146" s="244" t="s">
        <v>4074</v>
      </c>
    </row>
    <row r="147" spans="1:47" s="2" customFormat="1" ht="12">
      <c r="A147" s="40"/>
      <c r="B147" s="41"/>
      <c r="C147" s="42"/>
      <c r="D147" s="246" t="s">
        <v>330</v>
      </c>
      <c r="E147" s="42"/>
      <c r="F147" s="247" t="s">
        <v>4075</v>
      </c>
      <c r="G147" s="42"/>
      <c r="H147" s="42"/>
      <c r="I147" s="150"/>
      <c r="J147" s="42"/>
      <c r="K147" s="42"/>
      <c r="L147" s="46"/>
      <c r="M147" s="248"/>
      <c r="N147" s="24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330</v>
      </c>
      <c r="AU147" s="19" t="s">
        <v>83</v>
      </c>
    </row>
    <row r="148" spans="1:65" s="2" customFormat="1" ht="16.5" customHeight="1">
      <c r="A148" s="40"/>
      <c r="B148" s="41"/>
      <c r="C148" s="233" t="s">
        <v>7</v>
      </c>
      <c r="D148" s="233" t="s">
        <v>324</v>
      </c>
      <c r="E148" s="234" t="s">
        <v>4076</v>
      </c>
      <c r="F148" s="235" t="s">
        <v>4077</v>
      </c>
      <c r="G148" s="236" t="s">
        <v>750</v>
      </c>
      <c r="H148" s="237">
        <v>1</v>
      </c>
      <c r="I148" s="238"/>
      <c r="J148" s="239">
        <f>ROUND(I148*H148,2)</f>
        <v>0</v>
      </c>
      <c r="K148" s="235" t="s">
        <v>532</v>
      </c>
      <c r="L148" s="46"/>
      <c r="M148" s="240" t="s">
        <v>19</v>
      </c>
      <c r="N148" s="241" t="s">
        <v>42</v>
      </c>
      <c r="O148" s="86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4" t="s">
        <v>418</v>
      </c>
      <c r="AT148" s="244" t="s">
        <v>324</v>
      </c>
      <c r="AU148" s="244" t="s">
        <v>83</v>
      </c>
      <c r="AY148" s="19" t="s">
        <v>322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19" t="s">
        <v>83</v>
      </c>
      <c r="BK148" s="245">
        <f>ROUND(I148*H148,2)</f>
        <v>0</v>
      </c>
      <c r="BL148" s="19" t="s">
        <v>418</v>
      </c>
      <c r="BM148" s="244" t="s">
        <v>4078</v>
      </c>
    </row>
    <row r="149" spans="1:47" s="2" customFormat="1" ht="12">
      <c r="A149" s="40"/>
      <c r="B149" s="41"/>
      <c r="C149" s="42"/>
      <c r="D149" s="246" t="s">
        <v>330</v>
      </c>
      <c r="E149" s="42"/>
      <c r="F149" s="247" t="s">
        <v>4077</v>
      </c>
      <c r="G149" s="42"/>
      <c r="H149" s="42"/>
      <c r="I149" s="150"/>
      <c r="J149" s="42"/>
      <c r="K149" s="42"/>
      <c r="L149" s="46"/>
      <c r="M149" s="248"/>
      <c r="N149" s="249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330</v>
      </c>
      <c r="AU149" s="19" t="s">
        <v>83</v>
      </c>
    </row>
    <row r="150" spans="1:65" s="2" customFormat="1" ht="16.5" customHeight="1">
      <c r="A150" s="40"/>
      <c r="B150" s="41"/>
      <c r="C150" s="233" t="s">
        <v>475</v>
      </c>
      <c r="D150" s="233" t="s">
        <v>324</v>
      </c>
      <c r="E150" s="234" t="s">
        <v>4079</v>
      </c>
      <c r="F150" s="235" t="s">
        <v>4080</v>
      </c>
      <c r="G150" s="236" t="s">
        <v>750</v>
      </c>
      <c r="H150" s="237">
        <v>3</v>
      </c>
      <c r="I150" s="238"/>
      <c r="J150" s="239">
        <f>ROUND(I150*H150,2)</f>
        <v>0</v>
      </c>
      <c r="K150" s="235" t="s">
        <v>532</v>
      </c>
      <c r="L150" s="46"/>
      <c r="M150" s="240" t="s">
        <v>19</v>
      </c>
      <c r="N150" s="241" t="s">
        <v>42</v>
      </c>
      <c r="O150" s="86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4" t="s">
        <v>418</v>
      </c>
      <c r="AT150" s="244" t="s">
        <v>324</v>
      </c>
      <c r="AU150" s="244" t="s">
        <v>83</v>
      </c>
      <c r="AY150" s="19" t="s">
        <v>322</v>
      </c>
      <c r="BE150" s="245">
        <f>IF(N150="základní",J150,0)</f>
        <v>0</v>
      </c>
      <c r="BF150" s="245">
        <f>IF(N150="snížená",J150,0)</f>
        <v>0</v>
      </c>
      <c r="BG150" s="245">
        <f>IF(N150="zákl. přenesená",J150,0)</f>
        <v>0</v>
      </c>
      <c r="BH150" s="245">
        <f>IF(N150="sníž. přenesená",J150,0)</f>
        <v>0</v>
      </c>
      <c r="BI150" s="245">
        <f>IF(N150="nulová",J150,0)</f>
        <v>0</v>
      </c>
      <c r="BJ150" s="19" t="s">
        <v>83</v>
      </c>
      <c r="BK150" s="245">
        <f>ROUND(I150*H150,2)</f>
        <v>0</v>
      </c>
      <c r="BL150" s="19" t="s">
        <v>418</v>
      </c>
      <c r="BM150" s="244" t="s">
        <v>4081</v>
      </c>
    </row>
    <row r="151" spans="1:47" s="2" customFormat="1" ht="12">
      <c r="A151" s="40"/>
      <c r="B151" s="41"/>
      <c r="C151" s="42"/>
      <c r="D151" s="246" t="s">
        <v>330</v>
      </c>
      <c r="E151" s="42"/>
      <c r="F151" s="247" t="s">
        <v>4080</v>
      </c>
      <c r="G151" s="42"/>
      <c r="H151" s="42"/>
      <c r="I151" s="150"/>
      <c r="J151" s="42"/>
      <c r="K151" s="42"/>
      <c r="L151" s="46"/>
      <c r="M151" s="248"/>
      <c r="N151" s="24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330</v>
      </c>
      <c r="AU151" s="19" t="s">
        <v>83</v>
      </c>
    </row>
    <row r="152" spans="1:65" s="2" customFormat="1" ht="16.5" customHeight="1">
      <c r="A152" s="40"/>
      <c r="B152" s="41"/>
      <c r="C152" s="233" t="s">
        <v>483</v>
      </c>
      <c r="D152" s="233" t="s">
        <v>324</v>
      </c>
      <c r="E152" s="234" t="s">
        <v>4082</v>
      </c>
      <c r="F152" s="235" t="s">
        <v>4083</v>
      </c>
      <c r="G152" s="236" t="s">
        <v>750</v>
      </c>
      <c r="H152" s="237">
        <v>7</v>
      </c>
      <c r="I152" s="238"/>
      <c r="J152" s="239">
        <f>ROUND(I152*H152,2)</f>
        <v>0</v>
      </c>
      <c r="K152" s="235" t="s">
        <v>532</v>
      </c>
      <c r="L152" s="46"/>
      <c r="M152" s="240" t="s">
        <v>19</v>
      </c>
      <c r="N152" s="241" t="s">
        <v>42</v>
      </c>
      <c r="O152" s="86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4" t="s">
        <v>418</v>
      </c>
      <c r="AT152" s="244" t="s">
        <v>324</v>
      </c>
      <c r="AU152" s="244" t="s">
        <v>83</v>
      </c>
      <c r="AY152" s="19" t="s">
        <v>322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19" t="s">
        <v>83</v>
      </c>
      <c r="BK152" s="245">
        <f>ROUND(I152*H152,2)</f>
        <v>0</v>
      </c>
      <c r="BL152" s="19" t="s">
        <v>418</v>
      </c>
      <c r="BM152" s="244" t="s">
        <v>4084</v>
      </c>
    </row>
    <row r="153" spans="1:47" s="2" customFormat="1" ht="12">
      <c r="A153" s="40"/>
      <c r="B153" s="41"/>
      <c r="C153" s="42"/>
      <c r="D153" s="246" t="s">
        <v>330</v>
      </c>
      <c r="E153" s="42"/>
      <c r="F153" s="247" t="s">
        <v>4083</v>
      </c>
      <c r="G153" s="42"/>
      <c r="H153" s="42"/>
      <c r="I153" s="150"/>
      <c r="J153" s="42"/>
      <c r="K153" s="42"/>
      <c r="L153" s="46"/>
      <c r="M153" s="248"/>
      <c r="N153" s="249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330</v>
      </c>
      <c r="AU153" s="19" t="s">
        <v>83</v>
      </c>
    </row>
    <row r="154" spans="1:65" s="2" customFormat="1" ht="16.5" customHeight="1">
      <c r="A154" s="40"/>
      <c r="B154" s="41"/>
      <c r="C154" s="233" t="s">
        <v>489</v>
      </c>
      <c r="D154" s="233" t="s">
        <v>324</v>
      </c>
      <c r="E154" s="234" t="s">
        <v>4085</v>
      </c>
      <c r="F154" s="235" t="s">
        <v>4086</v>
      </c>
      <c r="G154" s="236" t="s">
        <v>750</v>
      </c>
      <c r="H154" s="237">
        <v>10</v>
      </c>
      <c r="I154" s="238"/>
      <c r="J154" s="239">
        <f>ROUND(I154*H154,2)</f>
        <v>0</v>
      </c>
      <c r="K154" s="235" t="s">
        <v>532</v>
      </c>
      <c r="L154" s="46"/>
      <c r="M154" s="240" t="s">
        <v>19</v>
      </c>
      <c r="N154" s="241" t="s">
        <v>42</v>
      </c>
      <c r="O154" s="86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4" t="s">
        <v>418</v>
      </c>
      <c r="AT154" s="244" t="s">
        <v>324</v>
      </c>
      <c r="AU154" s="244" t="s">
        <v>83</v>
      </c>
      <c r="AY154" s="19" t="s">
        <v>322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19" t="s">
        <v>83</v>
      </c>
      <c r="BK154" s="245">
        <f>ROUND(I154*H154,2)</f>
        <v>0</v>
      </c>
      <c r="BL154" s="19" t="s">
        <v>418</v>
      </c>
      <c r="BM154" s="244" t="s">
        <v>4087</v>
      </c>
    </row>
    <row r="155" spans="1:47" s="2" customFormat="1" ht="12">
      <c r="A155" s="40"/>
      <c r="B155" s="41"/>
      <c r="C155" s="42"/>
      <c r="D155" s="246" t="s">
        <v>330</v>
      </c>
      <c r="E155" s="42"/>
      <c r="F155" s="247" t="s">
        <v>4086</v>
      </c>
      <c r="G155" s="42"/>
      <c r="H155" s="42"/>
      <c r="I155" s="150"/>
      <c r="J155" s="42"/>
      <c r="K155" s="42"/>
      <c r="L155" s="46"/>
      <c r="M155" s="248"/>
      <c r="N155" s="24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330</v>
      </c>
      <c r="AU155" s="19" t="s">
        <v>83</v>
      </c>
    </row>
    <row r="156" spans="1:65" s="2" customFormat="1" ht="16.5" customHeight="1">
      <c r="A156" s="40"/>
      <c r="B156" s="41"/>
      <c r="C156" s="233" t="s">
        <v>503</v>
      </c>
      <c r="D156" s="233" t="s">
        <v>324</v>
      </c>
      <c r="E156" s="234" t="s">
        <v>4088</v>
      </c>
      <c r="F156" s="235" t="s">
        <v>4089</v>
      </c>
      <c r="G156" s="236" t="s">
        <v>2688</v>
      </c>
      <c r="H156" s="237">
        <v>1</v>
      </c>
      <c r="I156" s="238"/>
      <c r="J156" s="239">
        <f>ROUND(I156*H156,2)</f>
        <v>0</v>
      </c>
      <c r="K156" s="235" t="s">
        <v>532</v>
      </c>
      <c r="L156" s="46"/>
      <c r="M156" s="240" t="s">
        <v>19</v>
      </c>
      <c r="N156" s="241" t="s">
        <v>42</v>
      </c>
      <c r="O156" s="86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4" t="s">
        <v>418</v>
      </c>
      <c r="AT156" s="244" t="s">
        <v>324</v>
      </c>
      <c r="AU156" s="244" t="s">
        <v>83</v>
      </c>
      <c r="AY156" s="19" t="s">
        <v>322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19" t="s">
        <v>83</v>
      </c>
      <c r="BK156" s="245">
        <f>ROUND(I156*H156,2)</f>
        <v>0</v>
      </c>
      <c r="BL156" s="19" t="s">
        <v>418</v>
      </c>
      <c r="BM156" s="244" t="s">
        <v>4090</v>
      </c>
    </row>
    <row r="157" spans="1:47" s="2" customFormat="1" ht="12">
      <c r="A157" s="40"/>
      <c r="B157" s="41"/>
      <c r="C157" s="42"/>
      <c r="D157" s="246" t="s">
        <v>330</v>
      </c>
      <c r="E157" s="42"/>
      <c r="F157" s="247" t="s">
        <v>4089</v>
      </c>
      <c r="G157" s="42"/>
      <c r="H157" s="42"/>
      <c r="I157" s="150"/>
      <c r="J157" s="42"/>
      <c r="K157" s="42"/>
      <c r="L157" s="46"/>
      <c r="M157" s="248"/>
      <c r="N157" s="24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330</v>
      </c>
      <c r="AU157" s="19" t="s">
        <v>83</v>
      </c>
    </row>
    <row r="158" spans="1:63" s="12" customFormat="1" ht="22.8" customHeight="1">
      <c r="A158" s="12"/>
      <c r="B158" s="217"/>
      <c r="C158" s="218"/>
      <c r="D158" s="219" t="s">
        <v>69</v>
      </c>
      <c r="E158" s="231" t="s">
        <v>141</v>
      </c>
      <c r="F158" s="231" t="s">
        <v>4091</v>
      </c>
      <c r="G158" s="218"/>
      <c r="H158" s="218"/>
      <c r="I158" s="221"/>
      <c r="J158" s="232">
        <f>BK158</f>
        <v>0</v>
      </c>
      <c r="K158" s="218"/>
      <c r="L158" s="223"/>
      <c r="M158" s="224"/>
      <c r="N158" s="225"/>
      <c r="O158" s="225"/>
      <c r="P158" s="226">
        <f>SUM(P159:P182)</f>
        <v>0</v>
      </c>
      <c r="Q158" s="225"/>
      <c r="R158" s="226">
        <f>SUM(R159:R182)</f>
        <v>0</v>
      </c>
      <c r="S158" s="225"/>
      <c r="T158" s="227">
        <f>SUM(T159:T182)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8" t="s">
        <v>83</v>
      </c>
      <c r="AT158" s="229" t="s">
        <v>69</v>
      </c>
      <c r="AU158" s="229" t="s">
        <v>77</v>
      </c>
      <c r="AY158" s="228" t="s">
        <v>322</v>
      </c>
      <c r="BK158" s="230">
        <f>SUM(BK159:BK182)</f>
        <v>0</v>
      </c>
    </row>
    <row r="159" spans="1:65" s="2" customFormat="1" ht="21.75" customHeight="1">
      <c r="A159" s="40"/>
      <c r="B159" s="41"/>
      <c r="C159" s="233" t="s">
        <v>518</v>
      </c>
      <c r="D159" s="233" t="s">
        <v>324</v>
      </c>
      <c r="E159" s="234" t="s">
        <v>4092</v>
      </c>
      <c r="F159" s="235" t="s">
        <v>4093</v>
      </c>
      <c r="G159" s="236" t="s">
        <v>750</v>
      </c>
      <c r="H159" s="237">
        <v>1</v>
      </c>
      <c r="I159" s="238"/>
      <c r="J159" s="239">
        <f>ROUND(I159*H159,2)</f>
        <v>0</v>
      </c>
      <c r="K159" s="235" t="s">
        <v>532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418</v>
      </c>
      <c r="AT159" s="244" t="s">
        <v>324</v>
      </c>
      <c r="AU159" s="244" t="s">
        <v>83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418</v>
      </c>
      <c r="BM159" s="244" t="s">
        <v>4094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4093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83</v>
      </c>
    </row>
    <row r="161" spans="1:65" s="2" customFormat="1" ht="16.5" customHeight="1">
      <c r="A161" s="40"/>
      <c r="B161" s="41"/>
      <c r="C161" s="233" t="s">
        <v>524</v>
      </c>
      <c r="D161" s="233" t="s">
        <v>324</v>
      </c>
      <c r="E161" s="234" t="s">
        <v>4095</v>
      </c>
      <c r="F161" s="235" t="s">
        <v>4096</v>
      </c>
      <c r="G161" s="236" t="s">
        <v>750</v>
      </c>
      <c r="H161" s="237">
        <v>1</v>
      </c>
      <c r="I161" s="238"/>
      <c r="J161" s="239">
        <f>ROUND(I161*H161,2)</f>
        <v>0</v>
      </c>
      <c r="K161" s="235" t="s">
        <v>532</v>
      </c>
      <c r="L161" s="46"/>
      <c r="M161" s="240" t="s">
        <v>19</v>
      </c>
      <c r="N161" s="241" t="s">
        <v>42</v>
      </c>
      <c r="O161" s="86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4" t="s">
        <v>418</v>
      </c>
      <c r="AT161" s="244" t="s">
        <v>324</v>
      </c>
      <c r="AU161" s="244" t="s">
        <v>83</v>
      </c>
      <c r="AY161" s="19" t="s">
        <v>322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9" t="s">
        <v>83</v>
      </c>
      <c r="BK161" s="245">
        <f>ROUND(I161*H161,2)</f>
        <v>0</v>
      </c>
      <c r="BL161" s="19" t="s">
        <v>418</v>
      </c>
      <c r="BM161" s="244" t="s">
        <v>4097</v>
      </c>
    </row>
    <row r="162" spans="1:47" s="2" customFormat="1" ht="12">
      <c r="A162" s="40"/>
      <c r="B162" s="41"/>
      <c r="C162" s="42"/>
      <c r="D162" s="246" t="s">
        <v>330</v>
      </c>
      <c r="E162" s="42"/>
      <c r="F162" s="247" t="s">
        <v>4096</v>
      </c>
      <c r="G162" s="42"/>
      <c r="H162" s="42"/>
      <c r="I162" s="150"/>
      <c r="J162" s="42"/>
      <c r="K162" s="42"/>
      <c r="L162" s="46"/>
      <c r="M162" s="248"/>
      <c r="N162" s="24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330</v>
      </c>
      <c r="AU162" s="19" t="s">
        <v>83</v>
      </c>
    </row>
    <row r="163" spans="1:65" s="2" customFormat="1" ht="16.5" customHeight="1">
      <c r="A163" s="40"/>
      <c r="B163" s="41"/>
      <c r="C163" s="233" t="s">
        <v>529</v>
      </c>
      <c r="D163" s="233" t="s">
        <v>324</v>
      </c>
      <c r="E163" s="234" t="s">
        <v>4098</v>
      </c>
      <c r="F163" s="235" t="s">
        <v>4099</v>
      </c>
      <c r="G163" s="236" t="s">
        <v>750</v>
      </c>
      <c r="H163" s="237">
        <v>1</v>
      </c>
      <c r="I163" s="238"/>
      <c r="J163" s="239">
        <f>ROUND(I163*H163,2)</f>
        <v>0</v>
      </c>
      <c r="K163" s="235" t="s">
        <v>532</v>
      </c>
      <c r="L163" s="46"/>
      <c r="M163" s="240" t="s">
        <v>19</v>
      </c>
      <c r="N163" s="241" t="s">
        <v>42</v>
      </c>
      <c r="O163" s="86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4" t="s">
        <v>418</v>
      </c>
      <c r="AT163" s="244" t="s">
        <v>324</v>
      </c>
      <c r="AU163" s="244" t="s">
        <v>83</v>
      </c>
      <c r="AY163" s="19" t="s">
        <v>322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9" t="s">
        <v>83</v>
      </c>
      <c r="BK163" s="245">
        <f>ROUND(I163*H163,2)</f>
        <v>0</v>
      </c>
      <c r="BL163" s="19" t="s">
        <v>418</v>
      </c>
      <c r="BM163" s="244" t="s">
        <v>4100</v>
      </c>
    </row>
    <row r="164" spans="1:47" s="2" customFormat="1" ht="12">
      <c r="A164" s="40"/>
      <c r="B164" s="41"/>
      <c r="C164" s="42"/>
      <c r="D164" s="246" t="s">
        <v>330</v>
      </c>
      <c r="E164" s="42"/>
      <c r="F164" s="247" t="s">
        <v>4099</v>
      </c>
      <c r="G164" s="42"/>
      <c r="H164" s="42"/>
      <c r="I164" s="150"/>
      <c r="J164" s="42"/>
      <c r="K164" s="42"/>
      <c r="L164" s="46"/>
      <c r="M164" s="248"/>
      <c r="N164" s="24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330</v>
      </c>
      <c r="AU164" s="19" t="s">
        <v>83</v>
      </c>
    </row>
    <row r="165" spans="1:65" s="2" customFormat="1" ht="16.5" customHeight="1">
      <c r="A165" s="40"/>
      <c r="B165" s="41"/>
      <c r="C165" s="233" t="s">
        <v>537</v>
      </c>
      <c r="D165" s="233" t="s">
        <v>324</v>
      </c>
      <c r="E165" s="234" t="s">
        <v>4101</v>
      </c>
      <c r="F165" s="235" t="s">
        <v>4102</v>
      </c>
      <c r="G165" s="236" t="s">
        <v>750</v>
      </c>
      <c r="H165" s="237">
        <v>1</v>
      </c>
      <c r="I165" s="238"/>
      <c r="J165" s="239">
        <f>ROUND(I165*H165,2)</f>
        <v>0</v>
      </c>
      <c r="K165" s="235" t="s">
        <v>532</v>
      </c>
      <c r="L165" s="46"/>
      <c r="M165" s="240" t="s">
        <v>19</v>
      </c>
      <c r="N165" s="241" t="s">
        <v>42</v>
      </c>
      <c r="O165" s="86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4" t="s">
        <v>418</v>
      </c>
      <c r="AT165" s="244" t="s">
        <v>324</v>
      </c>
      <c r="AU165" s="244" t="s">
        <v>83</v>
      </c>
      <c r="AY165" s="19" t="s">
        <v>322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19" t="s">
        <v>83</v>
      </c>
      <c r="BK165" s="245">
        <f>ROUND(I165*H165,2)</f>
        <v>0</v>
      </c>
      <c r="BL165" s="19" t="s">
        <v>418</v>
      </c>
      <c r="BM165" s="244" t="s">
        <v>4103</v>
      </c>
    </row>
    <row r="166" spans="1:47" s="2" customFormat="1" ht="12">
      <c r="A166" s="40"/>
      <c r="B166" s="41"/>
      <c r="C166" s="42"/>
      <c r="D166" s="246" t="s">
        <v>330</v>
      </c>
      <c r="E166" s="42"/>
      <c r="F166" s="247" t="s">
        <v>4102</v>
      </c>
      <c r="G166" s="42"/>
      <c r="H166" s="42"/>
      <c r="I166" s="150"/>
      <c r="J166" s="42"/>
      <c r="K166" s="42"/>
      <c r="L166" s="46"/>
      <c r="M166" s="248"/>
      <c r="N166" s="249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330</v>
      </c>
      <c r="AU166" s="19" t="s">
        <v>83</v>
      </c>
    </row>
    <row r="167" spans="1:65" s="2" customFormat="1" ht="16.5" customHeight="1">
      <c r="A167" s="40"/>
      <c r="B167" s="41"/>
      <c r="C167" s="233" t="s">
        <v>543</v>
      </c>
      <c r="D167" s="233" t="s">
        <v>324</v>
      </c>
      <c r="E167" s="234" t="s">
        <v>4104</v>
      </c>
      <c r="F167" s="235" t="s">
        <v>4105</v>
      </c>
      <c r="G167" s="236" t="s">
        <v>750</v>
      </c>
      <c r="H167" s="237">
        <v>10</v>
      </c>
      <c r="I167" s="238"/>
      <c r="J167" s="239">
        <f>ROUND(I167*H167,2)</f>
        <v>0</v>
      </c>
      <c r="K167" s="235" t="s">
        <v>532</v>
      </c>
      <c r="L167" s="46"/>
      <c r="M167" s="240" t="s">
        <v>19</v>
      </c>
      <c r="N167" s="241" t="s">
        <v>42</v>
      </c>
      <c r="O167" s="86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4" t="s">
        <v>418</v>
      </c>
      <c r="AT167" s="244" t="s">
        <v>324</v>
      </c>
      <c r="AU167" s="244" t="s">
        <v>83</v>
      </c>
      <c r="AY167" s="19" t="s">
        <v>322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19" t="s">
        <v>83</v>
      </c>
      <c r="BK167" s="245">
        <f>ROUND(I167*H167,2)</f>
        <v>0</v>
      </c>
      <c r="BL167" s="19" t="s">
        <v>418</v>
      </c>
      <c r="BM167" s="244" t="s">
        <v>4106</v>
      </c>
    </row>
    <row r="168" spans="1:47" s="2" customFormat="1" ht="12">
      <c r="A168" s="40"/>
      <c r="B168" s="41"/>
      <c r="C168" s="42"/>
      <c r="D168" s="246" t="s">
        <v>330</v>
      </c>
      <c r="E168" s="42"/>
      <c r="F168" s="247" t="s">
        <v>4105</v>
      </c>
      <c r="G168" s="42"/>
      <c r="H168" s="42"/>
      <c r="I168" s="150"/>
      <c r="J168" s="42"/>
      <c r="K168" s="42"/>
      <c r="L168" s="46"/>
      <c r="M168" s="248"/>
      <c r="N168" s="249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330</v>
      </c>
      <c r="AU168" s="19" t="s">
        <v>83</v>
      </c>
    </row>
    <row r="169" spans="1:65" s="2" customFormat="1" ht="16.5" customHeight="1">
      <c r="A169" s="40"/>
      <c r="B169" s="41"/>
      <c r="C169" s="233" t="s">
        <v>550</v>
      </c>
      <c r="D169" s="233" t="s">
        <v>324</v>
      </c>
      <c r="E169" s="234" t="s">
        <v>4107</v>
      </c>
      <c r="F169" s="235" t="s">
        <v>4108</v>
      </c>
      <c r="G169" s="236" t="s">
        <v>750</v>
      </c>
      <c r="H169" s="237">
        <v>7</v>
      </c>
      <c r="I169" s="238"/>
      <c r="J169" s="239">
        <f>ROUND(I169*H169,2)</f>
        <v>0</v>
      </c>
      <c r="K169" s="235" t="s">
        <v>532</v>
      </c>
      <c r="L169" s="46"/>
      <c r="M169" s="240" t="s">
        <v>19</v>
      </c>
      <c r="N169" s="241" t="s">
        <v>42</v>
      </c>
      <c r="O169" s="86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4" t="s">
        <v>418</v>
      </c>
      <c r="AT169" s="244" t="s">
        <v>324</v>
      </c>
      <c r="AU169" s="244" t="s">
        <v>83</v>
      </c>
      <c r="AY169" s="19" t="s">
        <v>322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19" t="s">
        <v>83</v>
      </c>
      <c r="BK169" s="245">
        <f>ROUND(I169*H169,2)</f>
        <v>0</v>
      </c>
      <c r="BL169" s="19" t="s">
        <v>418</v>
      </c>
      <c r="BM169" s="244" t="s">
        <v>4109</v>
      </c>
    </row>
    <row r="170" spans="1:47" s="2" customFormat="1" ht="12">
      <c r="A170" s="40"/>
      <c r="B170" s="41"/>
      <c r="C170" s="42"/>
      <c r="D170" s="246" t="s">
        <v>330</v>
      </c>
      <c r="E170" s="42"/>
      <c r="F170" s="247" t="s">
        <v>4108</v>
      </c>
      <c r="G170" s="42"/>
      <c r="H170" s="42"/>
      <c r="I170" s="150"/>
      <c r="J170" s="42"/>
      <c r="K170" s="42"/>
      <c r="L170" s="46"/>
      <c r="M170" s="248"/>
      <c r="N170" s="24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330</v>
      </c>
      <c r="AU170" s="19" t="s">
        <v>83</v>
      </c>
    </row>
    <row r="171" spans="1:65" s="2" customFormat="1" ht="16.5" customHeight="1">
      <c r="A171" s="40"/>
      <c r="B171" s="41"/>
      <c r="C171" s="233" t="s">
        <v>557</v>
      </c>
      <c r="D171" s="233" t="s">
        <v>324</v>
      </c>
      <c r="E171" s="234" t="s">
        <v>4110</v>
      </c>
      <c r="F171" s="235" t="s">
        <v>4111</v>
      </c>
      <c r="G171" s="236" t="s">
        <v>750</v>
      </c>
      <c r="H171" s="237">
        <v>2</v>
      </c>
      <c r="I171" s="238"/>
      <c r="J171" s="239">
        <f>ROUND(I171*H171,2)</f>
        <v>0</v>
      </c>
      <c r="K171" s="235" t="s">
        <v>532</v>
      </c>
      <c r="L171" s="46"/>
      <c r="M171" s="240" t="s">
        <v>19</v>
      </c>
      <c r="N171" s="241" t="s">
        <v>42</v>
      </c>
      <c r="O171" s="86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4" t="s">
        <v>418</v>
      </c>
      <c r="AT171" s="244" t="s">
        <v>324</v>
      </c>
      <c r="AU171" s="244" t="s">
        <v>83</v>
      </c>
      <c r="AY171" s="19" t="s">
        <v>322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19" t="s">
        <v>83</v>
      </c>
      <c r="BK171" s="245">
        <f>ROUND(I171*H171,2)</f>
        <v>0</v>
      </c>
      <c r="BL171" s="19" t="s">
        <v>418</v>
      </c>
      <c r="BM171" s="244" t="s">
        <v>4112</v>
      </c>
    </row>
    <row r="172" spans="1:47" s="2" customFormat="1" ht="12">
      <c r="A172" s="40"/>
      <c r="B172" s="41"/>
      <c r="C172" s="42"/>
      <c r="D172" s="246" t="s">
        <v>330</v>
      </c>
      <c r="E172" s="42"/>
      <c r="F172" s="247" t="s">
        <v>4111</v>
      </c>
      <c r="G172" s="42"/>
      <c r="H172" s="42"/>
      <c r="I172" s="150"/>
      <c r="J172" s="42"/>
      <c r="K172" s="42"/>
      <c r="L172" s="46"/>
      <c r="M172" s="248"/>
      <c r="N172" s="249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330</v>
      </c>
      <c r="AU172" s="19" t="s">
        <v>83</v>
      </c>
    </row>
    <row r="173" spans="1:65" s="2" customFormat="1" ht="16.5" customHeight="1">
      <c r="A173" s="40"/>
      <c r="B173" s="41"/>
      <c r="C173" s="233" t="s">
        <v>563</v>
      </c>
      <c r="D173" s="233" t="s">
        <v>324</v>
      </c>
      <c r="E173" s="234" t="s">
        <v>4113</v>
      </c>
      <c r="F173" s="235" t="s">
        <v>4114</v>
      </c>
      <c r="G173" s="236" t="s">
        <v>750</v>
      </c>
      <c r="H173" s="237">
        <v>2</v>
      </c>
      <c r="I173" s="238"/>
      <c r="J173" s="239">
        <f>ROUND(I173*H173,2)</f>
        <v>0</v>
      </c>
      <c r="K173" s="235" t="s">
        <v>532</v>
      </c>
      <c r="L173" s="46"/>
      <c r="M173" s="240" t="s">
        <v>19</v>
      </c>
      <c r="N173" s="241" t="s">
        <v>42</v>
      </c>
      <c r="O173" s="86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4" t="s">
        <v>418</v>
      </c>
      <c r="AT173" s="244" t="s">
        <v>324</v>
      </c>
      <c r="AU173" s="244" t="s">
        <v>83</v>
      </c>
      <c r="AY173" s="19" t="s">
        <v>322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19" t="s">
        <v>83</v>
      </c>
      <c r="BK173" s="245">
        <f>ROUND(I173*H173,2)</f>
        <v>0</v>
      </c>
      <c r="BL173" s="19" t="s">
        <v>418</v>
      </c>
      <c r="BM173" s="244" t="s">
        <v>4115</v>
      </c>
    </row>
    <row r="174" spans="1:47" s="2" customFormat="1" ht="12">
      <c r="A174" s="40"/>
      <c r="B174" s="41"/>
      <c r="C174" s="42"/>
      <c r="D174" s="246" t="s">
        <v>330</v>
      </c>
      <c r="E174" s="42"/>
      <c r="F174" s="247" t="s">
        <v>4114</v>
      </c>
      <c r="G174" s="42"/>
      <c r="H174" s="42"/>
      <c r="I174" s="150"/>
      <c r="J174" s="42"/>
      <c r="K174" s="42"/>
      <c r="L174" s="46"/>
      <c r="M174" s="248"/>
      <c r="N174" s="249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330</v>
      </c>
      <c r="AU174" s="19" t="s">
        <v>83</v>
      </c>
    </row>
    <row r="175" spans="1:65" s="2" customFormat="1" ht="16.5" customHeight="1">
      <c r="A175" s="40"/>
      <c r="B175" s="41"/>
      <c r="C175" s="233" t="s">
        <v>568</v>
      </c>
      <c r="D175" s="233" t="s">
        <v>324</v>
      </c>
      <c r="E175" s="234" t="s">
        <v>4116</v>
      </c>
      <c r="F175" s="235" t="s">
        <v>4117</v>
      </c>
      <c r="G175" s="236" t="s">
        <v>750</v>
      </c>
      <c r="H175" s="237">
        <v>1</v>
      </c>
      <c r="I175" s="238"/>
      <c r="J175" s="239">
        <f>ROUND(I175*H175,2)</f>
        <v>0</v>
      </c>
      <c r="K175" s="235" t="s">
        <v>532</v>
      </c>
      <c r="L175" s="46"/>
      <c r="M175" s="240" t="s">
        <v>19</v>
      </c>
      <c r="N175" s="241" t="s">
        <v>42</v>
      </c>
      <c r="O175" s="86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4" t="s">
        <v>418</v>
      </c>
      <c r="AT175" s="244" t="s">
        <v>324</v>
      </c>
      <c r="AU175" s="244" t="s">
        <v>83</v>
      </c>
      <c r="AY175" s="19" t="s">
        <v>322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19" t="s">
        <v>83</v>
      </c>
      <c r="BK175" s="245">
        <f>ROUND(I175*H175,2)</f>
        <v>0</v>
      </c>
      <c r="BL175" s="19" t="s">
        <v>418</v>
      </c>
      <c r="BM175" s="244" t="s">
        <v>4118</v>
      </c>
    </row>
    <row r="176" spans="1:47" s="2" customFormat="1" ht="12">
      <c r="A176" s="40"/>
      <c r="B176" s="41"/>
      <c r="C176" s="42"/>
      <c r="D176" s="246" t="s">
        <v>330</v>
      </c>
      <c r="E176" s="42"/>
      <c r="F176" s="247" t="s">
        <v>4117</v>
      </c>
      <c r="G176" s="42"/>
      <c r="H176" s="42"/>
      <c r="I176" s="150"/>
      <c r="J176" s="42"/>
      <c r="K176" s="42"/>
      <c r="L176" s="46"/>
      <c r="M176" s="248"/>
      <c r="N176" s="249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330</v>
      </c>
      <c r="AU176" s="19" t="s">
        <v>83</v>
      </c>
    </row>
    <row r="177" spans="1:65" s="2" customFormat="1" ht="16.5" customHeight="1">
      <c r="A177" s="40"/>
      <c r="B177" s="41"/>
      <c r="C177" s="233" t="s">
        <v>574</v>
      </c>
      <c r="D177" s="233" t="s">
        <v>324</v>
      </c>
      <c r="E177" s="234" t="s">
        <v>4119</v>
      </c>
      <c r="F177" s="235" t="s">
        <v>4120</v>
      </c>
      <c r="G177" s="236" t="s">
        <v>750</v>
      </c>
      <c r="H177" s="237">
        <v>3</v>
      </c>
      <c r="I177" s="238"/>
      <c r="J177" s="239">
        <f>ROUND(I177*H177,2)</f>
        <v>0</v>
      </c>
      <c r="K177" s="235" t="s">
        <v>532</v>
      </c>
      <c r="L177" s="46"/>
      <c r="M177" s="240" t="s">
        <v>19</v>
      </c>
      <c r="N177" s="241" t="s">
        <v>42</v>
      </c>
      <c r="O177" s="86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4" t="s">
        <v>418</v>
      </c>
      <c r="AT177" s="244" t="s">
        <v>324</v>
      </c>
      <c r="AU177" s="244" t="s">
        <v>83</v>
      </c>
      <c r="AY177" s="19" t="s">
        <v>322</v>
      </c>
      <c r="BE177" s="245">
        <f>IF(N177="základní",J177,0)</f>
        <v>0</v>
      </c>
      <c r="BF177" s="245">
        <f>IF(N177="snížená",J177,0)</f>
        <v>0</v>
      </c>
      <c r="BG177" s="245">
        <f>IF(N177="zákl. přenesená",J177,0)</f>
        <v>0</v>
      </c>
      <c r="BH177" s="245">
        <f>IF(N177="sníž. přenesená",J177,0)</f>
        <v>0</v>
      </c>
      <c r="BI177" s="245">
        <f>IF(N177="nulová",J177,0)</f>
        <v>0</v>
      </c>
      <c r="BJ177" s="19" t="s">
        <v>83</v>
      </c>
      <c r="BK177" s="245">
        <f>ROUND(I177*H177,2)</f>
        <v>0</v>
      </c>
      <c r="BL177" s="19" t="s">
        <v>418</v>
      </c>
      <c r="BM177" s="244" t="s">
        <v>4121</v>
      </c>
    </row>
    <row r="178" spans="1:47" s="2" customFormat="1" ht="12">
      <c r="A178" s="40"/>
      <c r="B178" s="41"/>
      <c r="C178" s="42"/>
      <c r="D178" s="246" t="s">
        <v>330</v>
      </c>
      <c r="E178" s="42"/>
      <c r="F178" s="247" t="s">
        <v>4120</v>
      </c>
      <c r="G178" s="42"/>
      <c r="H178" s="42"/>
      <c r="I178" s="150"/>
      <c r="J178" s="42"/>
      <c r="K178" s="42"/>
      <c r="L178" s="46"/>
      <c r="M178" s="248"/>
      <c r="N178" s="249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330</v>
      </c>
      <c r="AU178" s="19" t="s">
        <v>83</v>
      </c>
    </row>
    <row r="179" spans="1:65" s="2" customFormat="1" ht="16.5" customHeight="1">
      <c r="A179" s="40"/>
      <c r="B179" s="41"/>
      <c r="C179" s="233" t="s">
        <v>578</v>
      </c>
      <c r="D179" s="233" t="s">
        <v>324</v>
      </c>
      <c r="E179" s="234" t="s">
        <v>4122</v>
      </c>
      <c r="F179" s="235" t="s">
        <v>4123</v>
      </c>
      <c r="G179" s="236" t="s">
        <v>750</v>
      </c>
      <c r="H179" s="237">
        <v>1</v>
      </c>
      <c r="I179" s="238"/>
      <c r="J179" s="239">
        <f>ROUND(I179*H179,2)</f>
        <v>0</v>
      </c>
      <c r="K179" s="235" t="s">
        <v>532</v>
      </c>
      <c r="L179" s="46"/>
      <c r="M179" s="240" t="s">
        <v>19</v>
      </c>
      <c r="N179" s="241" t="s">
        <v>42</v>
      </c>
      <c r="O179" s="86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4" t="s">
        <v>418</v>
      </c>
      <c r="AT179" s="244" t="s">
        <v>324</v>
      </c>
      <c r="AU179" s="244" t="s">
        <v>83</v>
      </c>
      <c r="AY179" s="19" t="s">
        <v>322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19" t="s">
        <v>83</v>
      </c>
      <c r="BK179" s="245">
        <f>ROUND(I179*H179,2)</f>
        <v>0</v>
      </c>
      <c r="BL179" s="19" t="s">
        <v>418</v>
      </c>
      <c r="BM179" s="244" t="s">
        <v>4124</v>
      </c>
    </row>
    <row r="180" spans="1:47" s="2" customFormat="1" ht="12">
      <c r="A180" s="40"/>
      <c r="B180" s="41"/>
      <c r="C180" s="42"/>
      <c r="D180" s="246" t="s">
        <v>330</v>
      </c>
      <c r="E180" s="42"/>
      <c r="F180" s="247" t="s">
        <v>4123</v>
      </c>
      <c r="G180" s="42"/>
      <c r="H180" s="42"/>
      <c r="I180" s="150"/>
      <c r="J180" s="42"/>
      <c r="K180" s="42"/>
      <c r="L180" s="46"/>
      <c r="M180" s="248"/>
      <c r="N180" s="249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330</v>
      </c>
      <c r="AU180" s="19" t="s">
        <v>83</v>
      </c>
    </row>
    <row r="181" spans="1:65" s="2" customFormat="1" ht="16.5" customHeight="1">
      <c r="A181" s="40"/>
      <c r="B181" s="41"/>
      <c r="C181" s="233" t="s">
        <v>585</v>
      </c>
      <c r="D181" s="233" t="s">
        <v>324</v>
      </c>
      <c r="E181" s="234" t="s">
        <v>4125</v>
      </c>
      <c r="F181" s="235" t="s">
        <v>4126</v>
      </c>
      <c r="G181" s="236" t="s">
        <v>2688</v>
      </c>
      <c r="H181" s="237">
        <v>1</v>
      </c>
      <c r="I181" s="238"/>
      <c r="J181" s="239">
        <f>ROUND(I181*H181,2)</f>
        <v>0</v>
      </c>
      <c r="K181" s="235" t="s">
        <v>532</v>
      </c>
      <c r="L181" s="46"/>
      <c r="M181" s="240" t="s">
        <v>19</v>
      </c>
      <c r="N181" s="241" t="s">
        <v>42</v>
      </c>
      <c r="O181" s="86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4" t="s">
        <v>418</v>
      </c>
      <c r="AT181" s="244" t="s">
        <v>324</v>
      </c>
      <c r="AU181" s="244" t="s">
        <v>83</v>
      </c>
      <c r="AY181" s="19" t="s">
        <v>322</v>
      </c>
      <c r="BE181" s="245">
        <f>IF(N181="základní",J181,0)</f>
        <v>0</v>
      </c>
      <c r="BF181" s="245">
        <f>IF(N181="snížená",J181,0)</f>
        <v>0</v>
      </c>
      <c r="BG181" s="245">
        <f>IF(N181="zákl. přenesená",J181,0)</f>
        <v>0</v>
      </c>
      <c r="BH181" s="245">
        <f>IF(N181="sníž. přenesená",J181,0)</f>
        <v>0</v>
      </c>
      <c r="BI181" s="245">
        <f>IF(N181="nulová",J181,0)</f>
        <v>0</v>
      </c>
      <c r="BJ181" s="19" t="s">
        <v>83</v>
      </c>
      <c r="BK181" s="245">
        <f>ROUND(I181*H181,2)</f>
        <v>0</v>
      </c>
      <c r="BL181" s="19" t="s">
        <v>418</v>
      </c>
      <c r="BM181" s="244" t="s">
        <v>4127</v>
      </c>
    </row>
    <row r="182" spans="1:47" s="2" customFormat="1" ht="12">
      <c r="A182" s="40"/>
      <c r="B182" s="41"/>
      <c r="C182" s="42"/>
      <c r="D182" s="246" t="s">
        <v>330</v>
      </c>
      <c r="E182" s="42"/>
      <c r="F182" s="247" t="s">
        <v>4126</v>
      </c>
      <c r="G182" s="42"/>
      <c r="H182" s="42"/>
      <c r="I182" s="150"/>
      <c r="J182" s="42"/>
      <c r="K182" s="42"/>
      <c r="L182" s="46"/>
      <c r="M182" s="248"/>
      <c r="N182" s="24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330</v>
      </c>
      <c r="AU182" s="19" t="s">
        <v>83</v>
      </c>
    </row>
    <row r="183" spans="1:63" s="12" customFormat="1" ht="22.8" customHeight="1">
      <c r="A183" s="12"/>
      <c r="B183" s="217"/>
      <c r="C183" s="218"/>
      <c r="D183" s="219" t="s">
        <v>69</v>
      </c>
      <c r="E183" s="231" t="s">
        <v>144</v>
      </c>
      <c r="F183" s="231" t="s">
        <v>4128</v>
      </c>
      <c r="G183" s="218"/>
      <c r="H183" s="218"/>
      <c r="I183" s="221"/>
      <c r="J183" s="232">
        <f>BK183</f>
        <v>0</v>
      </c>
      <c r="K183" s="218"/>
      <c r="L183" s="223"/>
      <c r="M183" s="224"/>
      <c r="N183" s="225"/>
      <c r="O183" s="225"/>
      <c r="P183" s="226">
        <f>SUM(P184:P201)</f>
        <v>0</v>
      </c>
      <c r="Q183" s="225"/>
      <c r="R183" s="226">
        <f>SUM(R184:R201)</f>
        <v>0</v>
      </c>
      <c r="S183" s="225"/>
      <c r="T183" s="227">
        <f>SUM(T184:T201)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8" t="s">
        <v>83</v>
      </c>
      <c r="AT183" s="229" t="s">
        <v>69</v>
      </c>
      <c r="AU183" s="229" t="s">
        <v>77</v>
      </c>
      <c r="AY183" s="228" t="s">
        <v>322</v>
      </c>
      <c r="BK183" s="230">
        <f>SUM(BK184:BK201)</f>
        <v>0</v>
      </c>
    </row>
    <row r="184" spans="1:65" s="2" customFormat="1" ht="21.75" customHeight="1">
      <c r="A184" s="40"/>
      <c r="B184" s="41"/>
      <c r="C184" s="233" t="s">
        <v>591</v>
      </c>
      <c r="D184" s="233" t="s">
        <v>324</v>
      </c>
      <c r="E184" s="234" t="s">
        <v>4129</v>
      </c>
      <c r="F184" s="235" t="s">
        <v>4130</v>
      </c>
      <c r="G184" s="236" t="s">
        <v>750</v>
      </c>
      <c r="H184" s="237">
        <v>1</v>
      </c>
      <c r="I184" s="238"/>
      <c r="J184" s="239">
        <f>ROUND(I184*H184,2)</f>
        <v>0</v>
      </c>
      <c r="K184" s="235" t="s">
        <v>532</v>
      </c>
      <c r="L184" s="46"/>
      <c r="M184" s="240" t="s">
        <v>19</v>
      </c>
      <c r="N184" s="241" t="s">
        <v>42</v>
      </c>
      <c r="O184" s="86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4" t="s">
        <v>418</v>
      </c>
      <c r="AT184" s="244" t="s">
        <v>324</v>
      </c>
      <c r="AU184" s="244" t="s">
        <v>83</v>
      </c>
      <c r="AY184" s="19" t="s">
        <v>322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19" t="s">
        <v>83</v>
      </c>
      <c r="BK184" s="245">
        <f>ROUND(I184*H184,2)</f>
        <v>0</v>
      </c>
      <c r="BL184" s="19" t="s">
        <v>418</v>
      </c>
      <c r="BM184" s="244" t="s">
        <v>4131</v>
      </c>
    </row>
    <row r="185" spans="1:47" s="2" customFormat="1" ht="12">
      <c r="A185" s="40"/>
      <c r="B185" s="41"/>
      <c r="C185" s="42"/>
      <c r="D185" s="246" t="s">
        <v>330</v>
      </c>
      <c r="E185" s="42"/>
      <c r="F185" s="247" t="s">
        <v>4130</v>
      </c>
      <c r="G185" s="42"/>
      <c r="H185" s="42"/>
      <c r="I185" s="150"/>
      <c r="J185" s="42"/>
      <c r="K185" s="42"/>
      <c r="L185" s="46"/>
      <c r="M185" s="248"/>
      <c r="N185" s="24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330</v>
      </c>
      <c r="AU185" s="19" t="s">
        <v>83</v>
      </c>
    </row>
    <row r="186" spans="1:65" s="2" customFormat="1" ht="16.5" customHeight="1">
      <c r="A186" s="40"/>
      <c r="B186" s="41"/>
      <c r="C186" s="233" t="s">
        <v>597</v>
      </c>
      <c r="D186" s="233" t="s">
        <v>324</v>
      </c>
      <c r="E186" s="234" t="s">
        <v>4095</v>
      </c>
      <c r="F186" s="235" t="s">
        <v>4096</v>
      </c>
      <c r="G186" s="236" t="s">
        <v>750</v>
      </c>
      <c r="H186" s="237">
        <v>1</v>
      </c>
      <c r="I186" s="238"/>
      <c r="J186" s="239">
        <f>ROUND(I186*H186,2)</f>
        <v>0</v>
      </c>
      <c r="K186" s="235" t="s">
        <v>532</v>
      </c>
      <c r="L186" s="46"/>
      <c r="M186" s="240" t="s">
        <v>19</v>
      </c>
      <c r="N186" s="241" t="s">
        <v>42</v>
      </c>
      <c r="O186" s="86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4" t="s">
        <v>418</v>
      </c>
      <c r="AT186" s="244" t="s">
        <v>324</v>
      </c>
      <c r="AU186" s="244" t="s">
        <v>83</v>
      </c>
      <c r="AY186" s="19" t="s">
        <v>322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19" t="s">
        <v>83</v>
      </c>
      <c r="BK186" s="245">
        <f>ROUND(I186*H186,2)</f>
        <v>0</v>
      </c>
      <c r="BL186" s="19" t="s">
        <v>418</v>
      </c>
      <c r="BM186" s="244" t="s">
        <v>4132</v>
      </c>
    </row>
    <row r="187" spans="1:47" s="2" customFormat="1" ht="12">
      <c r="A187" s="40"/>
      <c r="B187" s="41"/>
      <c r="C187" s="42"/>
      <c r="D187" s="246" t="s">
        <v>330</v>
      </c>
      <c r="E187" s="42"/>
      <c r="F187" s="247" t="s">
        <v>4096</v>
      </c>
      <c r="G187" s="42"/>
      <c r="H187" s="42"/>
      <c r="I187" s="150"/>
      <c r="J187" s="42"/>
      <c r="K187" s="42"/>
      <c r="L187" s="46"/>
      <c r="M187" s="248"/>
      <c r="N187" s="249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330</v>
      </c>
      <c r="AU187" s="19" t="s">
        <v>83</v>
      </c>
    </row>
    <row r="188" spans="1:65" s="2" customFormat="1" ht="16.5" customHeight="1">
      <c r="A188" s="40"/>
      <c r="B188" s="41"/>
      <c r="C188" s="233" t="s">
        <v>668</v>
      </c>
      <c r="D188" s="233" t="s">
        <v>324</v>
      </c>
      <c r="E188" s="234" t="s">
        <v>4098</v>
      </c>
      <c r="F188" s="235" t="s">
        <v>4099</v>
      </c>
      <c r="G188" s="236" t="s">
        <v>750</v>
      </c>
      <c r="H188" s="237">
        <v>1</v>
      </c>
      <c r="I188" s="238"/>
      <c r="J188" s="239">
        <f>ROUND(I188*H188,2)</f>
        <v>0</v>
      </c>
      <c r="K188" s="235" t="s">
        <v>532</v>
      </c>
      <c r="L188" s="46"/>
      <c r="M188" s="240" t="s">
        <v>19</v>
      </c>
      <c r="N188" s="241" t="s">
        <v>42</v>
      </c>
      <c r="O188" s="86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4" t="s">
        <v>418</v>
      </c>
      <c r="AT188" s="244" t="s">
        <v>324</v>
      </c>
      <c r="AU188" s="244" t="s">
        <v>83</v>
      </c>
      <c r="AY188" s="19" t="s">
        <v>322</v>
      </c>
      <c r="BE188" s="245">
        <f>IF(N188="základní",J188,0)</f>
        <v>0</v>
      </c>
      <c r="BF188" s="245">
        <f>IF(N188="snížená",J188,0)</f>
        <v>0</v>
      </c>
      <c r="BG188" s="245">
        <f>IF(N188="zákl. přenesená",J188,0)</f>
        <v>0</v>
      </c>
      <c r="BH188" s="245">
        <f>IF(N188="sníž. přenesená",J188,0)</f>
        <v>0</v>
      </c>
      <c r="BI188" s="245">
        <f>IF(N188="nulová",J188,0)</f>
        <v>0</v>
      </c>
      <c r="BJ188" s="19" t="s">
        <v>83</v>
      </c>
      <c r="BK188" s="245">
        <f>ROUND(I188*H188,2)</f>
        <v>0</v>
      </c>
      <c r="BL188" s="19" t="s">
        <v>418</v>
      </c>
      <c r="BM188" s="244" t="s">
        <v>4133</v>
      </c>
    </row>
    <row r="189" spans="1:47" s="2" customFormat="1" ht="12">
      <c r="A189" s="40"/>
      <c r="B189" s="41"/>
      <c r="C189" s="42"/>
      <c r="D189" s="246" t="s">
        <v>330</v>
      </c>
      <c r="E189" s="42"/>
      <c r="F189" s="247" t="s">
        <v>4099</v>
      </c>
      <c r="G189" s="42"/>
      <c r="H189" s="42"/>
      <c r="I189" s="150"/>
      <c r="J189" s="42"/>
      <c r="K189" s="42"/>
      <c r="L189" s="46"/>
      <c r="M189" s="248"/>
      <c r="N189" s="24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330</v>
      </c>
      <c r="AU189" s="19" t="s">
        <v>83</v>
      </c>
    </row>
    <row r="190" spans="1:65" s="2" customFormat="1" ht="16.5" customHeight="1">
      <c r="A190" s="40"/>
      <c r="B190" s="41"/>
      <c r="C190" s="233" t="s">
        <v>673</v>
      </c>
      <c r="D190" s="233" t="s">
        <v>324</v>
      </c>
      <c r="E190" s="234" t="s">
        <v>4134</v>
      </c>
      <c r="F190" s="235" t="s">
        <v>4135</v>
      </c>
      <c r="G190" s="236" t="s">
        <v>750</v>
      </c>
      <c r="H190" s="237">
        <v>1</v>
      </c>
      <c r="I190" s="238"/>
      <c r="J190" s="239">
        <f>ROUND(I190*H190,2)</f>
        <v>0</v>
      </c>
      <c r="K190" s="235" t="s">
        <v>532</v>
      </c>
      <c r="L190" s="46"/>
      <c r="M190" s="240" t="s">
        <v>19</v>
      </c>
      <c r="N190" s="241" t="s">
        <v>42</v>
      </c>
      <c r="O190" s="86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4" t="s">
        <v>418</v>
      </c>
      <c r="AT190" s="244" t="s">
        <v>324</v>
      </c>
      <c r="AU190" s="244" t="s">
        <v>83</v>
      </c>
      <c r="AY190" s="19" t="s">
        <v>322</v>
      </c>
      <c r="BE190" s="245">
        <f>IF(N190="základní",J190,0)</f>
        <v>0</v>
      </c>
      <c r="BF190" s="245">
        <f>IF(N190="snížená",J190,0)</f>
        <v>0</v>
      </c>
      <c r="BG190" s="245">
        <f>IF(N190="zákl. přenesená",J190,0)</f>
        <v>0</v>
      </c>
      <c r="BH190" s="245">
        <f>IF(N190="sníž. přenesená",J190,0)</f>
        <v>0</v>
      </c>
      <c r="BI190" s="245">
        <f>IF(N190="nulová",J190,0)</f>
        <v>0</v>
      </c>
      <c r="BJ190" s="19" t="s">
        <v>83</v>
      </c>
      <c r="BK190" s="245">
        <f>ROUND(I190*H190,2)</f>
        <v>0</v>
      </c>
      <c r="BL190" s="19" t="s">
        <v>418</v>
      </c>
      <c r="BM190" s="244" t="s">
        <v>4136</v>
      </c>
    </row>
    <row r="191" spans="1:47" s="2" customFormat="1" ht="12">
      <c r="A191" s="40"/>
      <c r="B191" s="41"/>
      <c r="C191" s="42"/>
      <c r="D191" s="246" t="s">
        <v>330</v>
      </c>
      <c r="E191" s="42"/>
      <c r="F191" s="247" t="s">
        <v>4135</v>
      </c>
      <c r="G191" s="42"/>
      <c r="H191" s="42"/>
      <c r="I191" s="150"/>
      <c r="J191" s="42"/>
      <c r="K191" s="42"/>
      <c r="L191" s="46"/>
      <c r="M191" s="248"/>
      <c r="N191" s="249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330</v>
      </c>
      <c r="AU191" s="19" t="s">
        <v>83</v>
      </c>
    </row>
    <row r="192" spans="1:65" s="2" customFormat="1" ht="16.5" customHeight="1">
      <c r="A192" s="40"/>
      <c r="B192" s="41"/>
      <c r="C192" s="233" t="s">
        <v>678</v>
      </c>
      <c r="D192" s="233" t="s">
        <v>324</v>
      </c>
      <c r="E192" s="234" t="s">
        <v>4137</v>
      </c>
      <c r="F192" s="235" t="s">
        <v>4138</v>
      </c>
      <c r="G192" s="236" t="s">
        <v>750</v>
      </c>
      <c r="H192" s="237">
        <v>1</v>
      </c>
      <c r="I192" s="238"/>
      <c r="J192" s="239">
        <f>ROUND(I192*H192,2)</f>
        <v>0</v>
      </c>
      <c r="K192" s="235" t="s">
        <v>532</v>
      </c>
      <c r="L192" s="46"/>
      <c r="M192" s="240" t="s">
        <v>19</v>
      </c>
      <c r="N192" s="241" t="s">
        <v>42</v>
      </c>
      <c r="O192" s="86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4" t="s">
        <v>418</v>
      </c>
      <c r="AT192" s="244" t="s">
        <v>324</v>
      </c>
      <c r="AU192" s="244" t="s">
        <v>83</v>
      </c>
      <c r="AY192" s="19" t="s">
        <v>322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19" t="s">
        <v>83</v>
      </c>
      <c r="BK192" s="245">
        <f>ROUND(I192*H192,2)</f>
        <v>0</v>
      </c>
      <c r="BL192" s="19" t="s">
        <v>418</v>
      </c>
      <c r="BM192" s="244" t="s">
        <v>4139</v>
      </c>
    </row>
    <row r="193" spans="1:47" s="2" customFormat="1" ht="12">
      <c r="A193" s="40"/>
      <c r="B193" s="41"/>
      <c r="C193" s="42"/>
      <c r="D193" s="246" t="s">
        <v>330</v>
      </c>
      <c r="E193" s="42"/>
      <c r="F193" s="247" t="s">
        <v>4138</v>
      </c>
      <c r="G193" s="42"/>
      <c r="H193" s="42"/>
      <c r="I193" s="150"/>
      <c r="J193" s="42"/>
      <c r="K193" s="42"/>
      <c r="L193" s="46"/>
      <c r="M193" s="248"/>
      <c r="N193" s="24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330</v>
      </c>
      <c r="AU193" s="19" t="s">
        <v>83</v>
      </c>
    </row>
    <row r="194" spans="1:65" s="2" customFormat="1" ht="16.5" customHeight="1">
      <c r="A194" s="40"/>
      <c r="B194" s="41"/>
      <c r="C194" s="233" t="s">
        <v>258</v>
      </c>
      <c r="D194" s="233" t="s">
        <v>324</v>
      </c>
      <c r="E194" s="234" t="s">
        <v>4104</v>
      </c>
      <c r="F194" s="235" t="s">
        <v>4105</v>
      </c>
      <c r="G194" s="236" t="s">
        <v>750</v>
      </c>
      <c r="H194" s="237">
        <v>9</v>
      </c>
      <c r="I194" s="238"/>
      <c r="J194" s="239">
        <f>ROUND(I194*H194,2)</f>
        <v>0</v>
      </c>
      <c r="K194" s="235" t="s">
        <v>532</v>
      </c>
      <c r="L194" s="46"/>
      <c r="M194" s="240" t="s">
        <v>19</v>
      </c>
      <c r="N194" s="241" t="s">
        <v>42</v>
      </c>
      <c r="O194" s="86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4" t="s">
        <v>418</v>
      </c>
      <c r="AT194" s="244" t="s">
        <v>324</v>
      </c>
      <c r="AU194" s="244" t="s">
        <v>83</v>
      </c>
      <c r="AY194" s="19" t="s">
        <v>322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19" t="s">
        <v>83</v>
      </c>
      <c r="BK194" s="245">
        <f>ROUND(I194*H194,2)</f>
        <v>0</v>
      </c>
      <c r="BL194" s="19" t="s">
        <v>418</v>
      </c>
      <c r="BM194" s="244" t="s">
        <v>4140</v>
      </c>
    </row>
    <row r="195" spans="1:47" s="2" customFormat="1" ht="12">
      <c r="A195" s="40"/>
      <c r="B195" s="41"/>
      <c r="C195" s="42"/>
      <c r="D195" s="246" t="s">
        <v>330</v>
      </c>
      <c r="E195" s="42"/>
      <c r="F195" s="247" t="s">
        <v>4105</v>
      </c>
      <c r="G195" s="42"/>
      <c r="H195" s="42"/>
      <c r="I195" s="150"/>
      <c r="J195" s="42"/>
      <c r="K195" s="42"/>
      <c r="L195" s="46"/>
      <c r="M195" s="248"/>
      <c r="N195" s="249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330</v>
      </c>
      <c r="AU195" s="19" t="s">
        <v>83</v>
      </c>
    </row>
    <row r="196" spans="1:65" s="2" customFormat="1" ht="16.5" customHeight="1">
      <c r="A196" s="40"/>
      <c r="B196" s="41"/>
      <c r="C196" s="233" t="s">
        <v>692</v>
      </c>
      <c r="D196" s="233" t="s">
        <v>324</v>
      </c>
      <c r="E196" s="234" t="s">
        <v>4107</v>
      </c>
      <c r="F196" s="235" t="s">
        <v>4108</v>
      </c>
      <c r="G196" s="236" t="s">
        <v>750</v>
      </c>
      <c r="H196" s="237">
        <v>3</v>
      </c>
      <c r="I196" s="238"/>
      <c r="J196" s="239">
        <f>ROUND(I196*H196,2)</f>
        <v>0</v>
      </c>
      <c r="K196" s="235" t="s">
        <v>532</v>
      </c>
      <c r="L196" s="46"/>
      <c r="M196" s="240" t="s">
        <v>19</v>
      </c>
      <c r="N196" s="241" t="s">
        <v>42</v>
      </c>
      <c r="O196" s="86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4" t="s">
        <v>418</v>
      </c>
      <c r="AT196" s="244" t="s">
        <v>324</v>
      </c>
      <c r="AU196" s="244" t="s">
        <v>83</v>
      </c>
      <c r="AY196" s="19" t="s">
        <v>322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19" t="s">
        <v>83</v>
      </c>
      <c r="BK196" s="245">
        <f>ROUND(I196*H196,2)</f>
        <v>0</v>
      </c>
      <c r="BL196" s="19" t="s">
        <v>418</v>
      </c>
      <c r="BM196" s="244" t="s">
        <v>4141</v>
      </c>
    </row>
    <row r="197" spans="1:47" s="2" customFormat="1" ht="12">
      <c r="A197" s="40"/>
      <c r="B197" s="41"/>
      <c r="C197" s="42"/>
      <c r="D197" s="246" t="s">
        <v>330</v>
      </c>
      <c r="E197" s="42"/>
      <c r="F197" s="247" t="s">
        <v>4108</v>
      </c>
      <c r="G197" s="42"/>
      <c r="H197" s="42"/>
      <c r="I197" s="150"/>
      <c r="J197" s="42"/>
      <c r="K197" s="42"/>
      <c r="L197" s="46"/>
      <c r="M197" s="248"/>
      <c r="N197" s="24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330</v>
      </c>
      <c r="AU197" s="19" t="s">
        <v>83</v>
      </c>
    </row>
    <row r="198" spans="1:65" s="2" customFormat="1" ht="16.5" customHeight="1">
      <c r="A198" s="40"/>
      <c r="B198" s="41"/>
      <c r="C198" s="233" t="s">
        <v>705</v>
      </c>
      <c r="D198" s="233" t="s">
        <v>324</v>
      </c>
      <c r="E198" s="234" t="s">
        <v>4113</v>
      </c>
      <c r="F198" s="235" t="s">
        <v>4114</v>
      </c>
      <c r="G198" s="236" t="s">
        <v>750</v>
      </c>
      <c r="H198" s="237">
        <v>2</v>
      </c>
      <c r="I198" s="238"/>
      <c r="J198" s="239">
        <f>ROUND(I198*H198,2)</f>
        <v>0</v>
      </c>
      <c r="K198" s="235" t="s">
        <v>532</v>
      </c>
      <c r="L198" s="46"/>
      <c r="M198" s="240" t="s">
        <v>19</v>
      </c>
      <c r="N198" s="241" t="s">
        <v>42</v>
      </c>
      <c r="O198" s="86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4" t="s">
        <v>418</v>
      </c>
      <c r="AT198" s="244" t="s">
        <v>324</v>
      </c>
      <c r="AU198" s="244" t="s">
        <v>83</v>
      </c>
      <c r="AY198" s="19" t="s">
        <v>322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19" t="s">
        <v>83</v>
      </c>
      <c r="BK198" s="245">
        <f>ROUND(I198*H198,2)</f>
        <v>0</v>
      </c>
      <c r="BL198" s="19" t="s">
        <v>418</v>
      </c>
      <c r="BM198" s="244" t="s">
        <v>4142</v>
      </c>
    </row>
    <row r="199" spans="1:47" s="2" customFormat="1" ht="12">
      <c r="A199" s="40"/>
      <c r="B199" s="41"/>
      <c r="C199" s="42"/>
      <c r="D199" s="246" t="s">
        <v>330</v>
      </c>
      <c r="E199" s="42"/>
      <c r="F199" s="247" t="s">
        <v>4114</v>
      </c>
      <c r="G199" s="42"/>
      <c r="H199" s="42"/>
      <c r="I199" s="150"/>
      <c r="J199" s="42"/>
      <c r="K199" s="42"/>
      <c r="L199" s="46"/>
      <c r="M199" s="248"/>
      <c r="N199" s="24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330</v>
      </c>
      <c r="AU199" s="19" t="s">
        <v>83</v>
      </c>
    </row>
    <row r="200" spans="1:65" s="2" customFormat="1" ht="16.5" customHeight="1">
      <c r="A200" s="40"/>
      <c r="B200" s="41"/>
      <c r="C200" s="233" t="s">
        <v>716</v>
      </c>
      <c r="D200" s="233" t="s">
        <v>324</v>
      </c>
      <c r="E200" s="234" t="s">
        <v>4125</v>
      </c>
      <c r="F200" s="235" t="s">
        <v>4126</v>
      </c>
      <c r="G200" s="236" t="s">
        <v>2688</v>
      </c>
      <c r="H200" s="237">
        <v>1</v>
      </c>
      <c r="I200" s="238"/>
      <c r="J200" s="239">
        <f>ROUND(I200*H200,2)</f>
        <v>0</v>
      </c>
      <c r="K200" s="235" t="s">
        <v>532</v>
      </c>
      <c r="L200" s="46"/>
      <c r="M200" s="240" t="s">
        <v>19</v>
      </c>
      <c r="N200" s="241" t="s">
        <v>42</v>
      </c>
      <c r="O200" s="86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4" t="s">
        <v>418</v>
      </c>
      <c r="AT200" s="244" t="s">
        <v>324</v>
      </c>
      <c r="AU200" s="244" t="s">
        <v>83</v>
      </c>
      <c r="AY200" s="19" t="s">
        <v>322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19" t="s">
        <v>83</v>
      </c>
      <c r="BK200" s="245">
        <f>ROUND(I200*H200,2)</f>
        <v>0</v>
      </c>
      <c r="BL200" s="19" t="s">
        <v>418</v>
      </c>
      <c r="BM200" s="244" t="s">
        <v>4143</v>
      </c>
    </row>
    <row r="201" spans="1:47" s="2" customFormat="1" ht="12">
      <c r="A201" s="40"/>
      <c r="B201" s="41"/>
      <c r="C201" s="42"/>
      <c r="D201" s="246" t="s">
        <v>330</v>
      </c>
      <c r="E201" s="42"/>
      <c r="F201" s="247" t="s">
        <v>4126</v>
      </c>
      <c r="G201" s="42"/>
      <c r="H201" s="42"/>
      <c r="I201" s="150"/>
      <c r="J201" s="42"/>
      <c r="K201" s="42"/>
      <c r="L201" s="46"/>
      <c r="M201" s="248"/>
      <c r="N201" s="249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330</v>
      </c>
      <c r="AU201" s="19" t="s">
        <v>83</v>
      </c>
    </row>
    <row r="202" spans="1:63" s="12" customFormat="1" ht="22.8" customHeight="1">
      <c r="A202" s="12"/>
      <c r="B202" s="217"/>
      <c r="C202" s="218"/>
      <c r="D202" s="219" t="s">
        <v>69</v>
      </c>
      <c r="E202" s="231" t="s">
        <v>147</v>
      </c>
      <c r="F202" s="231" t="s">
        <v>4144</v>
      </c>
      <c r="G202" s="218"/>
      <c r="H202" s="218"/>
      <c r="I202" s="221"/>
      <c r="J202" s="232">
        <f>BK202</f>
        <v>0</v>
      </c>
      <c r="K202" s="218"/>
      <c r="L202" s="223"/>
      <c r="M202" s="224"/>
      <c r="N202" s="225"/>
      <c r="O202" s="225"/>
      <c r="P202" s="226">
        <f>SUM(P203:P220)</f>
        <v>0</v>
      </c>
      <c r="Q202" s="225"/>
      <c r="R202" s="226">
        <f>SUM(R203:R220)</f>
        <v>0</v>
      </c>
      <c r="S202" s="225"/>
      <c r="T202" s="227">
        <f>SUM(T203:T220)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8" t="s">
        <v>83</v>
      </c>
      <c r="AT202" s="229" t="s">
        <v>69</v>
      </c>
      <c r="AU202" s="229" t="s">
        <v>77</v>
      </c>
      <c r="AY202" s="228" t="s">
        <v>322</v>
      </c>
      <c r="BK202" s="230">
        <f>SUM(BK203:BK220)</f>
        <v>0</v>
      </c>
    </row>
    <row r="203" spans="1:65" s="2" customFormat="1" ht="21.75" customHeight="1">
      <c r="A203" s="40"/>
      <c r="B203" s="41"/>
      <c r="C203" s="233" t="s">
        <v>724</v>
      </c>
      <c r="D203" s="233" t="s">
        <v>324</v>
      </c>
      <c r="E203" s="234" t="s">
        <v>4129</v>
      </c>
      <c r="F203" s="235" t="s">
        <v>4130</v>
      </c>
      <c r="G203" s="236" t="s">
        <v>750</v>
      </c>
      <c r="H203" s="237">
        <v>2</v>
      </c>
      <c r="I203" s="238"/>
      <c r="J203" s="239">
        <f>ROUND(I203*H203,2)</f>
        <v>0</v>
      </c>
      <c r="K203" s="235" t="s">
        <v>532</v>
      </c>
      <c r="L203" s="46"/>
      <c r="M203" s="240" t="s">
        <v>19</v>
      </c>
      <c r="N203" s="241" t="s">
        <v>42</v>
      </c>
      <c r="O203" s="86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4" t="s">
        <v>418</v>
      </c>
      <c r="AT203" s="244" t="s">
        <v>324</v>
      </c>
      <c r="AU203" s="244" t="s">
        <v>83</v>
      </c>
      <c r="AY203" s="19" t="s">
        <v>322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19" t="s">
        <v>83</v>
      </c>
      <c r="BK203" s="245">
        <f>ROUND(I203*H203,2)</f>
        <v>0</v>
      </c>
      <c r="BL203" s="19" t="s">
        <v>418</v>
      </c>
      <c r="BM203" s="244" t="s">
        <v>4145</v>
      </c>
    </row>
    <row r="204" spans="1:47" s="2" customFormat="1" ht="12">
      <c r="A204" s="40"/>
      <c r="B204" s="41"/>
      <c r="C204" s="42"/>
      <c r="D204" s="246" t="s">
        <v>330</v>
      </c>
      <c r="E204" s="42"/>
      <c r="F204" s="247" t="s">
        <v>4130</v>
      </c>
      <c r="G204" s="42"/>
      <c r="H204" s="42"/>
      <c r="I204" s="150"/>
      <c r="J204" s="42"/>
      <c r="K204" s="42"/>
      <c r="L204" s="46"/>
      <c r="M204" s="248"/>
      <c r="N204" s="249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330</v>
      </c>
      <c r="AU204" s="19" t="s">
        <v>83</v>
      </c>
    </row>
    <row r="205" spans="1:65" s="2" customFormat="1" ht="16.5" customHeight="1">
      <c r="A205" s="40"/>
      <c r="B205" s="41"/>
      <c r="C205" s="233" t="s">
        <v>729</v>
      </c>
      <c r="D205" s="233" t="s">
        <v>324</v>
      </c>
      <c r="E205" s="234" t="s">
        <v>4095</v>
      </c>
      <c r="F205" s="235" t="s">
        <v>4096</v>
      </c>
      <c r="G205" s="236" t="s">
        <v>750</v>
      </c>
      <c r="H205" s="237">
        <v>2</v>
      </c>
      <c r="I205" s="238"/>
      <c r="J205" s="239">
        <f>ROUND(I205*H205,2)</f>
        <v>0</v>
      </c>
      <c r="K205" s="235" t="s">
        <v>532</v>
      </c>
      <c r="L205" s="46"/>
      <c r="M205" s="240" t="s">
        <v>19</v>
      </c>
      <c r="N205" s="241" t="s">
        <v>42</v>
      </c>
      <c r="O205" s="86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4" t="s">
        <v>418</v>
      </c>
      <c r="AT205" s="244" t="s">
        <v>324</v>
      </c>
      <c r="AU205" s="244" t="s">
        <v>83</v>
      </c>
      <c r="AY205" s="19" t="s">
        <v>322</v>
      </c>
      <c r="BE205" s="245">
        <f>IF(N205="základní",J205,0)</f>
        <v>0</v>
      </c>
      <c r="BF205" s="245">
        <f>IF(N205="snížená",J205,0)</f>
        <v>0</v>
      </c>
      <c r="BG205" s="245">
        <f>IF(N205="zákl. přenesená",J205,0)</f>
        <v>0</v>
      </c>
      <c r="BH205" s="245">
        <f>IF(N205="sníž. přenesená",J205,0)</f>
        <v>0</v>
      </c>
      <c r="BI205" s="245">
        <f>IF(N205="nulová",J205,0)</f>
        <v>0</v>
      </c>
      <c r="BJ205" s="19" t="s">
        <v>83</v>
      </c>
      <c r="BK205" s="245">
        <f>ROUND(I205*H205,2)</f>
        <v>0</v>
      </c>
      <c r="BL205" s="19" t="s">
        <v>418</v>
      </c>
      <c r="BM205" s="244" t="s">
        <v>4146</v>
      </c>
    </row>
    <row r="206" spans="1:47" s="2" customFormat="1" ht="12">
      <c r="A206" s="40"/>
      <c r="B206" s="41"/>
      <c r="C206" s="42"/>
      <c r="D206" s="246" t="s">
        <v>330</v>
      </c>
      <c r="E206" s="42"/>
      <c r="F206" s="247" t="s">
        <v>4096</v>
      </c>
      <c r="G206" s="42"/>
      <c r="H206" s="42"/>
      <c r="I206" s="150"/>
      <c r="J206" s="42"/>
      <c r="K206" s="42"/>
      <c r="L206" s="46"/>
      <c r="M206" s="248"/>
      <c r="N206" s="249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330</v>
      </c>
      <c r="AU206" s="19" t="s">
        <v>83</v>
      </c>
    </row>
    <row r="207" spans="1:65" s="2" customFormat="1" ht="16.5" customHeight="1">
      <c r="A207" s="40"/>
      <c r="B207" s="41"/>
      <c r="C207" s="233" t="s">
        <v>734</v>
      </c>
      <c r="D207" s="233" t="s">
        <v>324</v>
      </c>
      <c r="E207" s="234" t="s">
        <v>4098</v>
      </c>
      <c r="F207" s="235" t="s">
        <v>4099</v>
      </c>
      <c r="G207" s="236" t="s">
        <v>750</v>
      </c>
      <c r="H207" s="237">
        <v>2</v>
      </c>
      <c r="I207" s="238"/>
      <c r="J207" s="239">
        <f>ROUND(I207*H207,2)</f>
        <v>0</v>
      </c>
      <c r="K207" s="235" t="s">
        <v>532</v>
      </c>
      <c r="L207" s="46"/>
      <c r="M207" s="240" t="s">
        <v>19</v>
      </c>
      <c r="N207" s="241" t="s">
        <v>42</v>
      </c>
      <c r="O207" s="86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4" t="s">
        <v>418</v>
      </c>
      <c r="AT207" s="244" t="s">
        <v>324</v>
      </c>
      <c r="AU207" s="244" t="s">
        <v>83</v>
      </c>
      <c r="AY207" s="19" t="s">
        <v>322</v>
      </c>
      <c r="BE207" s="245">
        <f>IF(N207="základní",J207,0)</f>
        <v>0</v>
      </c>
      <c r="BF207" s="245">
        <f>IF(N207="snížená",J207,0)</f>
        <v>0</v>
      </c>
      <c r="BG207" s="245">
        <f>IF(N207="zákl. přenesená",J207,0)</f>
        <v>0</v>
      </c>
      <c r="BH207" s="245">
        <f>IF(N207="sníž. přenesená",J207,0)</f>
        <v>0</v>
      </c>
      <c r="BI207" s="245">
        <f>IF(N207="nulová",J207,0)</f>
        <v>0</v>
      </c>
      <c r="BJ207" s="19" t="s">
        <v>83</v>
      </c>
      <c r="BK207" s="245">
        <f>ROUND(I207*H207,2)</f>
        <v>0</v>
      </c>
      <c r="BL207" s="19" t="s">
        <v>418</v>
      </c>
      <c r="BM207" s="244" t="s">
        <v>4147</v>
      </c>
    </row>
    <row r="208" spans="1:47" s="2" customFormat="1" ht="12">
      <c r="A208" s="40"/>
      <c r="B208" s="41"/>
      <c r="C208" s="42"/>
      <c r="D208" s="246" t="s">
        <v>330</v>
      </c>
      <c r="E208" s="42"/>
      <c r="F208" s="247" t="s">
        <v>4099</v>
      </c>
      <c r="G208" s="42"/>
      <c r="H208" s="42"/>
      <c r="I208" s="150"/>
      <c r="J208" s="42"/>
      <c r="K208" s="42"/>
      <c r="L208" s="46"/>
      <c r="M208" s="248"/>
      <c r="N208" s="249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330</v>
      </c>
      <c r="AU208" s="19" t="s">
        <v>83</v>
      </c>
    </row>
    <row r="209" spans="1:65" s="2" customFormat="1" ht="16.5" customHeight="1">
      <c r="A209" s="40"/>
      <c r="B209" s="41"/>
      <c r="C209" s="233" t="s">
        <v>739</v>
      </c>
      <c r="D209" s="233" t="s">
        <v>324</v>
      </c>
      <c r="E209" s="234" t="s">
        <v>4134</v>
      </c>
      <c r="F209" s="235" t="s">
        <v>4135</v>
      </c>
      <c r="G209" s="236" t="s">
        <v>750</v>
      </c>
      <c r="H209" s="237">
        <v>2</v>
      </c>
      <c r="I209" s="238"/>
      <c r="J209" s="239">
        <f>ROUND(I209*H209,2)</f>
        <v>0</v>
      </c>
      <c r="K209" s="235" t="s">
        <v>532</v>
      </c>
      <c r="L209" s="46"/>
      <c r="M209" s="240" t="s">
        <v>19</v>
      </c>
      <c r="N209" s="241" t="s">
        <v>42</v>
      </c>
      <c r="O209" s="86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4" t="s">
        <v>418</v>
      </c>
      <c r="AT209" s="244" t="s">
        <v>324</v>
      </c>
      <c r="AU209" s="244" t="s">
        <v>83</v>
      </c>
      <c r="AY209" s="19" t="s">
        <v>322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19" t="s">
        <v>83</v>
      </c>
      <c r="BK209" s="245">
        <f>ROUND(I209*H209,2)</f>
        <v>0</v>
      </c>
      <c r="BL209" s="19" t="s">
        <v>418</v>
      </c>
      <c r="BM209" s="244" t="s">
        <v>4148</v>
      </c>
    </row>
    <row r="210" spans="1:47" s="2" customFormat="1" ht="12">
      <c r="A210" s="40"/>
      <c r="B210" s="41"/>
      <c r="C210" s="42"/>
      <c r="D210" s="246" t="s">
        <v>330</v>
      </c>
      <c r="E210" s="42"/>
      <c r="F210" s="247" t="s">
        <v>4135</v>
      </c>
      <c r="G210" s="42"/>
      <c r="H210" s="42"/>
      <c r="I210" s="150"/>
      <c r="J210" s="42"/>
      <c r="K210" s="42"/>
      <c r="L210" s="46"/>
      <c r="M210" s="248"/>
      <c r="N210" s="249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330</v>
      </c>
      <c r="AU210" s="19" t="s">
        <v>83</v>
      </c>
    </row>
    <row r="211" spans="1:65" s="2" customFormat="1" ht="16.5" customHeight="1">
      <c r="A211" s="40"/>
      <c r="B211" s="41"/>
      <c r="C211" s="233" t="s">
        <v>743</v>
      </c>
      <c r="D211" s="233" t="s">
        <v>324</v>
      </c>
      <c r="E211" s="234" t="s">
        <v>4137</v>
      </c>
      <c r="F211" s="235" t="s">
        <v>4138</v>
      </c>
      <c r="G211" s="236" t="s">
        <v>750</v>
      </c>
      <c r="H211" s="237">
        <v>2</v>
      </c>
      <c r="I211" s="238"/>
      <c r="J211" s="239">
        <f>ROUND(I211*H211,2)</f>
        <v>0</v>
      </c>
      <c r="K211" s="235" t="s">
        <v>532</v>
      </c>
      <c r="L211" s="46"/>
      <c r="M211" s="240" t="s">
        <v>19</v>
      </c>
      <c r="N211" s="241" t="s">
        <v>42</v>
      </c>
      <c r="O211" s="86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4" t="s">
        <v>418</v>
      </c>
      <c r="AT211" s="244" t="s">
        <v>324</v>
      </c>
      <c r="AU211" s="244" t="s">
        <v>83</v>
      </c>
      <c r="AY211" s="19" t="s">
        <v>322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19" t="s">
        <v>83</v>
      </c>
      <c r="BK211" s="245">
        <f>ROUND(I211*H211,2)</f>
        <v>0</v>
      </c>
      <c r="BL211" s="19" t="s">
        <v>418</v>
      </c>
      <c r="BM211" s="244" t="s">
        <v>4149</v>
      </c>
    </row>
    <row r="212" spans="1:47" s="2" customFormat="1" ht="12">
      <c r="A212" s="40"/>
      <c r="B212" s="41"/>
      <c r="C212" s="42"/>
      <c r="D212" s="246" t="s">
        <v>330</v>
      </c>
      <c r="E212" s="42"/>
      <c r="F212" s="247" t="s">
        <v>4138</v>
      </c>
      <c r="G212" s="42"/>
      <c r="H212" s="42"/>
      <c r="I212" s="150"/>
      <c r="J212" s="42"/>
      <c r="K212" s="42"/>
      <c r="L212" s="46"/>
      <c r="M212" s="248"/>
      <c r="N212" s="249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330</v>
      </c>
      <c r="AU212" s="19" t="s">
        <v>83</v>
      </c>
    </row>
    <row r="213" spans="1:65" s="2" customFormat="1" ht="16.5" customHeight="1">
      <c r="A213" s="40"/>
      <c r="B213" s="41"/>
      <c r="C213" s="233" t="s">
        <v>747</v>
      </c>
      <c r="D213" s="233" t="s">
        <v>324</v>
      </c>
      <c r="E213" s="234" t="s">
        <v>4104</v>
      </c>
      <c r="F213" s="235" t="s">
        <v>4105</v>
      </c>
      <c r="G213" s="236" t="s">
        <v>750</v>
      </c>
      <c r="H213" s="237">
        <v>20</v>
      </c>
      <c r="I213" s="238"/>
      <c r="J213" s="239">
        <f>ROUND(I213*H213,2)</f>
        <v>0</v>
      </c>
      <c r="K213" s="235" t="s">
        <v>532</v>
      </c>
      <c r="L213" s="46"/>
      <c r="M213" s="240" t="s">
        <v>19</v>
      </c>
      <c r="N213" s="241" t="s">
        <v>42</v>
      </c>
      <c r="O213" s="86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4" t="s">
        <v>418</v>
      </c>
      <c r="AT213" s="244" t="s">
        <v>324</v>
      </c>
      <c r="AU213" s="244" t="s">
        <v>83</v>
      </c>
      <c r="AY213" s="19" t="s">
        <v>322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19" t="s">
        <v>83</v>
      </c>
      <c r="BK213" s="245">
        <f>ROUND(I213*H213,2)</f>
        <v>0</v>
      </c>
      <c r="BL213" s="19" t="s">
        <v>418</v>
      </c>
      <c r="BM213" s="244" t="s">
        <v>4150</v>
      </c>
    </row>
    <row r="214" spans="1:47" s="2" customFormat="1" ht="12">
      <c r="A214" s="40"/>
      <c r="B214" s="41"/>
      <c r="C214" s="42"/>
      <c r="D214" s="246" t="s">
        <v>330</v>
      </c>
      <c r="E214" s="42"/>
      <c r="F214" s="247" t="s">
        <v>4105</v>
      </c>
      <c r="G214" s="42"/>
      <c r="H214" s="42"/>
      <c r="I214" s="150"/>
      <c r="J214" s="42"/>
      <c r="K214" s="42"/>
      <c r="L214" s="46"/>
      <c r="M214" s="248"/>
      <c r="N214" s="24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330</v>
      </c>
      <c r="AU214" s="19" t="s">
        <v>83</v>
      </c>
    </row>
    <row r="215" spans="1:65" s="2" customFormat="1" ht="16.5" customHeight="1">
      <c r="A215" s="40"/>
      <c r="B215" s="41"/>
      <c r="C215" s="233" t="s">
        <v>752</v>
      </c>
      <c r="D215" s="233" t="s">
        <v>324</v>
      </c>
      <c r="E215" s="234" t="s">
        <v>4107</v>
      </c>
      <c r="F215" s="235" t="s">
        <v>4108</v>
      </c>
      <c r="G215" s="236" t="s">
        <v>750</v>
      </c>
      <c r="H215" s="237">
        <v>6</v>
      </c>
      <c r="I215" s="238"/>
      <c r="J215" s="239">
        <f>ROUND(I215*H215,2)</f>
        <v>0</v>
      </c>
      <c r="K215" s="235" t="s">
        <v>532</v>
      </c>
      <c r="L215" s="46"/>
      <c r="M215" s="240" t="s">
        <v>19</v>
      </c>
      <c r="N215" s="241" t="s">
        <v>42</v>
      </c>
      <c r="O215" s="86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4" t="s">
        <v>418</v>
      </c>
      <c r="AT215" s="244" t="s">
        <v>324</v>
      </c>
      <c r="AU215" s="244" t="s">
        <v>83</v>
      </c>
      <c r="AY215" s="19" t="s">
        <v>322</v>
      </c>
      <c r="BE215" s="245">
        <f>IF(N215="základní",J215,0)</f>
        <v>0</v>
      </c>
      <c r="BF215" s="245">
        <f>IF(N215="snížená",J215,0)</f>
        <v>0</v>
      </c>
      <c r="BG215" s="245">
        <f>IF(N215="zákl. přenesená",J215,0)</f>
        <v>0</v>
      </c>
      <c r="BH215" s="245">
        <f>IF(N215="sníž. přenesená",J215,0)</f>
        <v>0</v>
      </c>
      <c r="BI215" s="245">
        <f>IF(N215="nulová",J215,0)</f>
        <v>0</v>
      </c>
      <c r="BJ215" s="19" t="s">
        <v>83</v>
      </c>
      <c r="BK215" s="245">
        <f>ROUND(I215*H215,2)</f>
        <v>0</v>
      </c>
      <c r="BL215" s="19" t="s">
        <v>418</v>
      </c>
      <c r="BM215" s="244" t="s">
        <v>4151</v>
      </c>
    </row>
    <row r="216" spans="1:47" s="2" customFormat="1" ht="12">
      <c r="A216" s="40"/>
      <c r="B216" s="41"/>
      <c r="C216" s="42"/>
      <c r="D216" s="246" t="s">
        <v>330</v>
      </c>
      <c r="E216" s="42"/>
      <c r="F216" s="247" t="s">
        <v>4108</v>
      </c>
      <c r="G216" s="42"/>
      <c r="H216" s="42"/>
      <c r="I216" s="150"/>
      <c r="J216" s="42"/>
      <c r="K216" s="42"/>
      <c r="L216" s="46"/>
      <c r="M216" s="248"/>
      <c r="N216" s="249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330</v>
      </c>
      <c r="AU216" s="19" t="s">
        <v>83</v>
      </c>
    </row>
    <row r="217" spans="1:65" s="2" customFormat="1" ht="16.5" customHeight="1">
      <c r="A217" s="40"/>
      <c r="B217" s="41"/>
      <c r="C217" s="233" t="s">
        <v>756</v>
      </c>
      <c r="D217" s="233" t="s">
        <v>324</v>
      </c>
      <c r="E217" s="234" t="s">
        <v>4113</v>
      </c>
      <c r="F217" s="235" t="s">
        <v>4114</v>
      </c>
      <c r="G217" s="236" t="s">
        <v>750</v>
      </c>
      <c r="H217" s="237">
        <v>4</v>
      </c>
      <c r="I217" s="238"/>
      <c r="J217" s="239">
        <f>ROUND(I217*H217,2)</f>
        <v>0</v>
      </c>
      <c r="K217" s="235" t="s">
        <v>532</v>
      </c>
      <c r="L217" s="46"/>
      <c r="M217" s="240" t="s">
        <v>19</v>
      </c>
      <c r="N217" s="241" t="s">
        <v>42</v>
      </c>
      <c r="O217" s="86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4" t="s">
        <v>418</v>
      </c>
      <c r="AT217" s="244" t="s">
        <v>324</v>
      </c>
      <c r="AU217" s="244" t="s">
        <v>83</v>
      </c>
      <c r="AY217" s="19" t="s">
        <v>322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19" t="s">
        <v>83</v>
      </c>
      <c r="BK217" s="245">
        <f>ROUND(I217*H217,2)</f>
        <v>0</v>
      </c>
      <c r="BL217" s="19" t="s">
        <v>418</v>
      </c>
      <c r="BM217" s="244" t="s">
        <v>4152</v>
      </c>
    </row>
    <row r="218" spans="1:47" s="2" customFormat="1" ht="12">
      <c r="A218" s="40"/>
      <c r="B218" s="41"/>
      <c r="C218" s="42"/>
      <c r="D218" s="246" t="s">
        <v>330</v>
      </c>
      <c r="E218" s="42"/>
      <c r="F218" s="247" t="s">
        <v>4114</v>
      </c>
      <c r="G218" s="42"/>
      <c r="H218" s="42"/>
      <c r="I218" s="150"/>
      <c r="J218" s="42"/>
      <c r="K218" s="42"/>
      <c r="L218" s="46"/>
      <c r="M218" s="248"/>
      <c r="N218" s="249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330</v>
      </c>
      <c r="AU218" s="19" t="s">
        <v>83</v>
      </c>
    </row>
    <row r="219" spans="1:65" s="2" customFormat="1" ht="16.5" customHeight="1">
      <c r="A219" s="40"/>
      <c r="B219" s="41"/>
      <c r="C219" s="233" t="s">
        <v>760</v>
      </c>
      <c r="D219" s="233" t="s">
        <v>324</v>
      </c>
      <c r="E219" s="234" t="s">
        <v>4125</v>
      </c>
      <c r="F219" s="235" t="s">
        <v>4126</v>
      </c>
      <c r="G219" s="236" t="s">
        <v>2688</v>
      </c>
      <c r="H219" s="237">
        <v>2</v>
      </c>
      <c r="I219" s="238"/>
      <c r="J219" s="239">
        <f>ROUND(I219*H219,2)</f>
        <v>0</v>
      </c>
      <c r="K219" s="235" t="s">
        <v>532</v>
      </c>
      <c r="L219" s="46"/>
      <c r="M219" s="240" t="s">
        <v>19</v>
      </c>
      <c r="N219" s="241" t="s">
        <v>42</v>
      </c>
      <c r="O219" s="86"/>
      <c r="P219" s="242">
        <f>O219*H219</f>
        <v>0</v>
      </c>
      <c r="Q219" s="242">
        <v>0</v>
      </c>
      <c r="R219" s="242">
        <f>Q219*H219</f>
        <v>0</v>
      </c>
      <c r="S219" s="242">
        <v>0</v>
      </c>
      <c r="T219" s="24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4" t="s">
        <v>418</v>
      </c>
      <c r="AT219" s="244" t="s">
        <v>324</v>
      </c>
      <c r="AU219" s="244" t="s">
        <v>83</v>
      </c>
      <c r="AY219" s="19" t="s">
        <v>322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19" t="s">
        <v>83</v>
      </c>
      <c r="BK219" s="245">
        <f>ROUND(I219*H219,2)</f>
        <v>0</v>
      </c>
      <c r="BL219" s="19" t="s">
        <v>418</v>
      </c>
      <c r="BM219" s="244" t="s">
        <v>4153</v>
      </c>
    </row>
    <row r="220" spans="1:47" s="2" customFormat="1" ht="12">
      <c r="A220" s="40"/>
      <c r="B220" s="41"/>
      <c r="C220" s="42"/>
      <c r="D220" s="246" t="s">
        <v>330</v>
      </c>
      <c r="E220" s="42"/>
      <c r="F220" s="247" t="s">
        <v>4126</v>
      </c>
      <c r="G220" s="42"/>
      <c r="H220" s="42"/>
      <c r="I220" s="150"/>
      <c r="J220" s="42"/>
      <c r="K220" s="42"/>
      <c r="L220" s="46"/>
      <c r="M220" s="248"/>
      <c r="N220" s="249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330</v>
      </c>
      <c r="AU220" s="19" t="s">
        <v>83</v>
      </c>
    </row>
    <row r="221" spans="1:63" s="12" customFormat="1" ht="22.8" customHeight="1">
      <c r="A221" s="12"/>
      <c r="B221" s="217"/>
      <c r="C221" s="218"/>
      <c r="D221" s="219" t="s">
        <v>69</v>
      </c>
      <c r="E221" s="231" t="s">
        <v>150</v>
      </c>
      <c r="F221" s="231" t="s">
        <v>4154</v>
      </c>
      <c r="G221" s="218"/>
      <c r="H221" s="218"/>
      <c r="I221" s="221"/>
      <c r="J221" s="232">
        <f>BK221</f>
        <v>0</v>
      </c>
      <c r="K221" s="218"/>
      <c r="L221" s="223"/>
      <c r="M221" s="224"/>
      <c r="N221" s="225"/>
      <c r="O221" s="225"/>
      <c r="P221" s="226">
        <f>SUM(P222:P237)</f>
        <v>0</v>
      </c>
      <c r="Q221" s="225"/>
      <c r="R221" s="226">
        <f>SUM(R222:R237)</f>
        <v>0</v>
      </c>
      <c r="S221" s="225"/>
      <c r="T221" s="227">
        <f>SUM(T222:T237)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8" t="s">
        <v>83</v>
      </c>
      <c r="AT221" s="229" t="s">
        <v>69</v>
      </c>
      <c r="AU221" s="229" t="s">
        <v>77</v>
      </c>
      <c r="AY221" s="228" t="s">
        <v>322</v>
      </c>
      <c r="BK221" s="230">
        <f>SUM(BK222:BK237)</f>
        <v>0</v>
      </c>
    </row>
    <row r="222" spans="1:65" s="2" customFormat="1" ht="21.75" customHeight="1">
      <c r="A222" s="40"/>
      <c r="B222" s="41"/>
      <c r="C222" s="233" t="s">
        <v>764</v>
      </c>
      <c r="D222" s="233" t="s">
        <v>324</v>
      </c>
      <c r="E222" s="234" t="s">
        <v>4129</v>
      </c>
      <c r="F222" s="235" t="s">
        <v>4130</v>
      </c>
      <c r="G222" s="236" t="s">
        <v>750</v>
      </c>
      <c r="H222" s="237">
        <v>1</v>
      </c>
      <c r="I222" s="238"/>
      <c r="J222" s="239">
        <f>ROUND(I222*H222,2)</f>
        <v>0</v>
      </c>
      <c r="K222" s="235" t="s">
        <v>532</v>
      </c>
      <c r="L222" s="46"/>
      <c r="M222" s="240" t="s">
        <v>19</v>
      </c>
      <c r="N222" s="241" t="s">
        <v>42</v>
      </c>
      <c r="O222" s="86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4" t="s">
        <v>418</v>
      </c>
      <c r="AT222" s="244" t="s">
        <v>324</v>
      </c>
      <c r="AU222" s="244" t="s">
        <v>83</v>
      </c>
      <c r="AY222" s="19" t="s">
        <v>322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19" t="s">
        <v>83</v>
      </c>
      <c r="BK222" s="245">
        <f>ROUND(I222*H222,2)</f>
        <v>0</v>
      </c>
      <c r="BL222" s="19" t="s">
        <v>418</v>
      </c>
      <c r="BM222" s="244" t="s">
        <v>4155</v>
      </c>
    </row>
    <row r="223" spans="1:47" s="2" customFormat="1" ht="12">
      <c r="A223" s="40"/>
      <c r="B223" s="41"/>
      <c r="C223" s="42"/>
      <c r="D223" s="246" t="s">
        <v>330</v>
      </c>
      <c r="E223" s="42"/>
      <c r="F223" s="247" t="s">
        <v>4130</v>
      </c>
      <c r="G223" s="42"/>
      <c r="H223" s="42"/>
      <c r="I223" s="150"/>
      <c r="J223" s="42"/>
      <c r="K223" s="42"/>
      <c r="L223" s="46"/>
      <c r="M223" s="248"/>
      <c r="N223" s="24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330</v>
      </c>
      <c r="AU223" s="19" t="s">
        <v>83</v>
      </c>
    </row>
    <row r="224" spans="1:65" s="2" customFormat="1" ht="16.5" customHeight="1">
      <c r="A224" s="40"/>
      <c r="B224" s="41"/>
      <c r="C224" s="233" t="s">
        <v>768</v>
      </c>
      <c r="D224" s="233" t="s">
        <v>324</v>
      </c>
      <c r="E224" s="234" t="s">
        <v>4095</v>
      </c>
      <c r="F224" s="235" t="s">
        <v>4096</v>
      </c>
      <c r="G224" s="236" t="s">
        <v>750</v>
      </c>
      <c r="H224" s="237">
        <v>1</v>
      </c>
      <c r="I224" s="238"/>
      <c r="J224" s="239">
        <f>ROUND(I224*H224,2)</f>
        <v>0</v>
      </c>
      <c r="K224" s="235" t="s">
        <v>532</v>
      </c>
      <c r="L224" s="46"/>
      <c r="M224" s="240" t="s">
        <v>19</v>
      </c>
      <c r="N224" s="241" t="s">
        <v>42</v>
      </c>
      <c r="O224" s="86"/>
      <c r="P224" s="242">
        <f>O224*H224</f>
        <v>0</v>
      </c>
      <c r="Q224" s="242">
        <v>0</v>
      </c>
      <c r="R224" s="242">
        <f>Q224*H224</f>
        <v>0</v>
      </c>
      <c r="S224" s="242">
        <v>0</v>
      </c>
      <c r="T224" s="243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4" t="s">
        <v>418</v>
      </c>
      <c r="AT224" s="244" t="s">
        <v>324</v>
      </c>
      <c r="AU224" s="244" t="s">
        <v>83</v>
      </c>
      <c r="AY224" s="19" t="s">
        <v>322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19" t="s">
        <v>83</v>
      </c>
      <c r="BK224" s="245">
        <f>ROUND(I224*H224,2)</f>
        <v>0</v>
      </c>
      <c r="BL224" s="19" t="s">
        <v>418</v>
      </c>
      <c r="BM224" s="244" t="s">
        <v>4156</v>
      </c>
    </row>
    <row r="225" spans="1:47" s="2" customFormat="1" ht="12">
      <c r="A225" s="40"/>
      <c r="B225" s="41"/>
      <c r="C225" s="42"/>
      <c r="D225" s="246" t="s">
        <v>330</v>
      </c>
      <c r="E225" s="42"/>
      <c r="F225" s="247" t="s">
        <v>4096</v>
      </c>
      <c r="G225" s="42"/>
      <c r="H225" s="42"/>
      <c r="I225" s="150"/>
      <c r="J225" s="42"/>
      <c r="K225" s="42"/>
      <c r="L225" s="46"/>
      <c r="M225" s="248"/>
      <c r="N225" s="24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330</v>
      </c>
      <c r="AU225" s="19" t="s">
        <v>83</v>
      </c>
    </row>
    <row r="226" spans="1:65" s="2" customFormat="1" ht="16.5" customHeight="1">
      <c r="A226" s="40"/>
      <c r="B226" s="41"/>
      <c r="C226" s="233" t="s">
        <v>772</v>
      </c>
      <c r="D226" s="233" t="s">
        <v>324</v>
      </c>
      <c r="E226" s="234" t="s">
        <v>4098</v>
      </c>
      <c r="F226" s="235" t="s">
        <v>4099</v>
      </c>
      <c r="G226" s="236" t="s">
        <v>750</v>
      </c>
      <c r="H226" s="237">
        <v>1</v>
      </c>
      <c r="I226" s="238"/>
      <c r="J226" s="239">
        <f>ROUND(I226*H226,2)</f>
        <v>0</v>
      </c>
      <c r="K226" s="235" t="s">
        <v>532</v>
      </c>
      <c r="L226" s="46"/>
      <c r="M226" s="240" t="s">
        <v>19</v>
      </c>
      <c r="N226" s="241" t="s">
        <v>42</v>
      </c>
      <c r="O226" s="86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4" t="s">
        <v>418</v>
      </c>
      <c r="AT226" s="244" t="s">
        <v>324</v>
      </c>
      <c r="AU226" s="244" t="s">
        <v>83</v>
      </c>
      <c r="AY226" s="19" t="s">
        <v>322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19" t="s">
        <v>83</v>
      </c>
      <c r="BK226" s="245">
        <f>ROUND(I226*H226,2)</f>
        <v>0</v>
      </c>
      <c r="BL226" s="19" t="s">
        <v>418</v>
      </c>
      <c r="BM226" s="244" t="s">
        <v>4157</v>
      </c>
    </row>
    <row r="227" spans="1:47" s="2" customFormat="1" ht="12">
      <c r="A227" s="40"/>
      <c r="B227" s="41"/>
      <c r="C227" s="42"/>
      <c r="D227" s="246" t="s">
        <v>330</v>
      </c>
      <c r="E227" s="42"/>
      <c r="F227" s="247" t="s">
        <v>4099</v>
      </c>
      <c r="G227" s="42"/>
      <c r="H227" s="42"/>
      <c r="I227" s="150"/>
      <c r="J227" s="42"/>
      <c r="K227" s="42"/>
      <c r="L227" s="46"/>
      <c r="M227" s="248"/>
      <c r="N227" s="249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330</v>
      </c>
      <c r="AU227" s="19" t="s">
        <v>83</v>
      </c>
    </row>
    <row r="228" spans="1:65" s="2" customFormat="1" ht="16.5" customHeight="1">
      <c r="A228" s="40"/>
      <c r="B228" s="41"/>
      <c r="C228" s="233" t="s">
        <v>776</v>
      </c>
      <c r="D228" s="233" t="s">
        <v>324</v>
      </c>
      <c r="E228" s="234" t="s">
        <v>4134</v>
      </c>
      <c r="F228" s="235" t="s">
        <v>4135</v>
      </c>
      <c r="G228" s="236" t="s">
        <v>750</v>
      </c>
      <c r="H228" s="237">
        <v>1</v>
      </c>
      <c r="I228" s="238"/>
      <c r="J228" s="239">
        <f>ROUND(I228*H228,2)</f>
        <v>0</v>
      </c>
      <c r="K228" s="235" t="s">
        <v>532</v>
      </c>
      <c r="L228" s="46"/>
      <c r="M228" s="240" t="s">
        <v>19</v>
      </c>
      <c r="N228" s="241" t="s">
        <v>42</v>
      </c>
      <c r="O228" s="86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4" t="s">
        <v>418</v>
      </c>
      <c r="AT228" s="244" t="s">
        <v>324</v>
      </c>
      <c r="AU228" s="244" t="s">
        <v>83</v>
      </c>
      <c r="AY228" s="19" t="s">
        <v>322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19" t="s">
        <v>83</v>
      </c>
      <c r="BK228" s="245">
        <f>ROUND(I228*H228,2)</f>
        <v>0</v>
      </c>
      <c r="BL228" s="19" t="s">
        <v>418</v>
      </c>
      <c r="BM228" s="244" t="s">
        <v>4158</v>
      </c>
    </row>
    <row r="229" spans="1:47" s="2" customFormat="1" ht="12">
      <c r="A229" s="40"/>
      <c r="B229" s="41"/>
      <c r="C229" s="42"/>
      <c r="D229" s="246" t="s">
        <v>330</v>
      </c>
      <c r="E229" s="42"/>
      <c r="F229" s="247" t="s">
        <v>4135</v>
      </c>
      <c r="G229" s="42"/>
      <c r="H229" s="42"/>
      <c r="I229" s="150"/>
      <c r="J229" s="42"/>
      <c r="K229" s="42"/>
      <c r="L229" s="46"/>
      <c r="M229" s="248"/>
      <c r="N229" s="24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330</v>
      </c>
      <c r="AU229" s="19" t="s">
        <v>83</v>
      </c>
    </row>
    <row r="230" spans="1:65" s="2" customFormat="1" ht="16.5" customHeight="1">
      <c r="A230" s="40"/>
      <c r="B230" s="41"/>
      <c r="C230" s="233" t="s">
        <v>186</v>
      </c>
      <c r="D230" s="233" t="s">
        <v>324</v>
      </c>
      <c r="E230" s="234" t="s">
        <v>4104</v>
      </c>
      <c r="F230" s="235" t="s">
        <v>4105</v>
      </c>
      <c r="G230" s="236" t="s">
        <v>750</v>
      </c>
      <c r="H230" s="237">
        <v>9</v>
      </c>
      <c r="I230" s="238"/>
      <c r="J230" s="239">
        <f>ROUND(I230*H230,2)</f>
        <v>0</v>
      </c>
      <c r="K230" s="235" t="s">
        <v>532</v>
      </c>
      <c r="L230" s="46"/>
      <c r="M230" s="240" t="s">
        <v>19</v>
      </c>
      <c r="N230" s="241" t="s">
        <v>42</v>
      </c>
      <c r="O230" s="86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4" t="s">
        <v>418</v>
      </c>
      <c r="AT230" s="244" t="s">
        <v>324</v>
      </c>
      <c r="AU230" s="244" t="s">
        <v>83</v>
      </c>
      <c r="AY230" s="19" t="s">
        <v>322</v>
      </c>
      <c r="BE230" s="245">
        <f>IF(N230="základní",J230,0)</f>
        <v>0</v>
      </c>
      <c r="BF230" s="245">
        <f>IF(N230="snížená",J230,0)</f>
        <v>0</v>
      </c>
      <c r="BG230" s="245">
        <f>IF(N230="zákl. přenesená",J230,0)</f>
        <v>0</v>
      </c>
      <c r="BH230" s="245">
        <f>IF(N230="sníž. přenesená",J230,0)</f>
        <v>0</v>
      </c>
      <c r="BI230" s="245">
        <f>IF(N230="nulová",J230,0)</f>
        <v>0</v>
      </c>
      <c r="BJ230" s="19" t="s">
        <v>83</v>
      </c>
      <c r="BK230" s="245">
        <f>ROUND(I230*H230,2)</f>
        <v>0</v>
      </c>
      <c r="BL230" s="19" t="s">
        <v>418</v>
      </c>
      <c r="BM230" s="244" t="s">
        <v>4159</v>
      </c>
    </row>
    <row r="231" spans="1:47" s="2" customFormat="1" ht="12">
      <c r="A231" s="40"/>
      <c r="B231" s="41"/>
      <c r="C231" s="42"/>
      <c r="D231" s="246" t="s">
        <v>330</v>
      </c>
      <c r="E231" s="42"/>
      <c r="F231" s="247" t="s">
        <v>4105</v>
      </c>
      <c r="G231" s="42"/>
      <c r="H231" s="42"/>
      <c r="I231" s="150"/>
      <c r="J231" s="42"/>
      <c r="K231" s="42"/>
      <c r="L231" s="46"/>
      <c r="M231" s="248"/>
      <c r="N231" s="249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330</v>
      </c>
      <c r="AU231" s="19" t="s">
        <v>83</v>
      </c>
    </row>
    <row r="232" spans="1:65" s="2" customFormat="1" ht="16.5" customHeight="1">
      <c r="A232" s="40"/>
      <c r="B232" s="41"/>
      <c r="C232" s="233" t="s">
        <v>229</v>
      </c>
      <c r="D232" s="233" t="s">
        <v>324</v>
      </c>
      <c r="E232" s="234" t="s">
        <v>4107</v>
      </c>
      <c r="F232" s="235" t="s">
        <v>4108</v>
      </c>
      <c r="G232" s="236" t="s">
        <v>750</v>
      </c>
      <c r="H232" s="237">
        <v>5</v>
      </c>
      <c r="I232" s="238"/>
      <c r="J232" s="239">
        <f>ROUND(I232*H232,2)</f>
        <v>0</v>
      </c>
      <c r="K232" s="235" t="s">
        <v>532</v>
      </c>
      <c r="L232" s="46"/>
      <c r="M232" s="240" t="s">
        <v>19</v>
      </c>
      <c r="N232" s="241" t="s">
        <v>42</v>
      </c>
      <c r="O232" s="86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4" t="s">
        <v>418</v>
      </c>
      <c r="AT232" s="244" t="s">
        <v>324</v>
      </c>
      <c r="AU232" s="244" t="s">
        <v>83</v>
      </c>
      <c r="AY232" s="19" t="s">
        <v>322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19" t="s">
        <v>83</v>
      </c>
      <c r="BK232" s="245">
        <f>ROUND(I232*H232,2)</f>
        <v>0</v>
      </c>
      <c r="BL232" s="19" t="s">
        <v>418</v>
      </c>
      <c r="BM232" s="244" t="s">
        <v>4160</v>
      </c>
    </row>
    <row r="233" spans="1:47" s="2" customFormat="1" ht="12">
      <c r="A233" s="40"/>
      <c r="B233" s="41"/>
      <c r="C233" s="42"/>
      <c r="D233" s="246" t="s">
        <v>330</v>
      </c>
      <c r="E233" s="42"/>
      <c r="F233" s="247" t="s">
        <v>4108</v>
      </c>
      <c r="G233" s="42"/>
      <c r="H233" s="42"/>
      <c r="I233" s="150"/>
      <c r="J233" s="42"/>
      <c r="K233" s="42"/>
      <c r="L233" s="46"/>
      <c r="M233" s="248"/>
      <c r="N233" s="249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330</v>
      </c>
      <c r="AU233" s="19" t="s">
        <v>83</v>
      </c>
    </row>
    <row r="234" spans="1:65" s="2" customFormat="1" ht="16.5" customHeight="1">
      <c r="A234" s="40"/>
      <c r="B234" s="41"/>
      <c r="C234" s="233" t="s">
        <v>791</v>
      </c>
      <c r="D234" s="233" t="s">
        <v>324</v>
      </c>
      <c r="E234" s="234" t="s">
        <v>4113</v>
      </c>
      <c r="F234" s="235" t="s">
        <v>4114</v>
      </c>
      <c r="G234" s="236" t="s">
        <v>750</v>
      </c>
      <c r="H234" s="237">
        <v>2</v>
      </c>
      <c r="I234" s="238"/>
      <c r="J234" s="239">
        <f>ROUND(I234*H234,2)</f>
        <v>0</v>
      </c>
      <c r="K234" s="235" t="s">
        <v>532</v>
      </c>
      <c r="L234" s="46"/>
      <c r="M234" s="240" t="s">
        <v>19</v>
      </c>
      <c r="N234" s="241" t="s">
        <v>42</v>
      </c>
      <c r="O234" s="86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4" t="s">
        <v>418</v>
      </c>
      <c r="AT234" s="244" t="s">
        <v>324</v>
      </c>
      <c r="AU234" s="244" t="s">
        <v>83</v>
      </c>
      <c r="AY234" s="19" t="s">
        <v>322</v>
      </c>
      <c r="BE234" s="245">
        <f>IF(N234="základní",J234,0)</f>
        <v>0</v>
      </c>
      <c r="BF234" s="245">
        <f>IF(N234="snížená",J234,0)</f>
        <v>0</v>
      </c>
      <c r="BG234" s="245">
        <f>IF(N234="zákl. přenesená",J234,0)</f>
        <v>0</v>
      </c>
      <c r="BH234" s="245">
        <f>IF(N234="sníž. přenesená",J234,0)</f>
        <v>0</v>
      </c>
      <c r="BI234" s="245">
        <f>IF(N234="nulová",J234,0)</f>
        <v>0</v>
      </c>
      <c r="BJ234" s="19" t="s">
        <v>83</v>
      </c>
      <c r="BK234" s="245">
        <f>ROUND(I234*H234,2)</f>
        <v>0</v>
      </c>
      <c r="BL234" s="19" t="s">
        <v>418</v>
      </c>
      <c r="BM234" s="244" t="s">
        <v>4161</v>
      </c>
    </row>
    <row r="235" spans="1:47" s="2" customFormat="1" ht="12">
      <c r="A235" s="40"/>
      <c r="B235" s="41"/>
      <c r="C235" s="42"/>
      <c r="D235" s="246" t="s">
        <v>330</v>
      </c>
      <c r="E235" s="42"/>
      <c r="F235" s="247" t="s">
        <v>4114</v>
      </c>
      <c r="G235" s="42"/>
      <c r="H235" s="42"/>
      <c r="I235" s="150"/>
      <c r="J235" s="42"/>
      <c r="K235" s="42"/>
      <c r="L235" s="46"/>
      <c r="M235" s="248"/>
      <c r="N235" s="24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330</v>
      </c>
      <c r="AU235" s="19" t="s">
        <v>83</v>
      </c>
    </row>
    <row r="236" spans="1:65" s="2" customFormat="1" ht="16.5" customHeight="1">
      <c r="A236" s="40"/>
      <c r="B236" s="41"/>
      <c r="C236" s="233" t="s">
        <v>797</v>
      </c>
      <c r="D236" s="233" t="s">
        <v>324</v>
      </c>
      <c r="E236" s="234" t="s">
        <v>4125</v>
      </c>
      <c r="F236" s="235" t="s">
        <v>4126</v>
      </c>
      <c r="G236" s="236" t="s">
        <v>2688</v>
      </c>
      <c r="H236" s="237">
        <v>1</v>
      </c>
      <c r="I236" s="238"/>
      <c r="J236" s="239">
        <f>ROUND(I236*H236,2)</f>
        <v>0</v>
      </c>
      <c r="K236" s="235" t="s">
        <v>532</v>
      </c>
      <c r="L236" s="46"/>
      <c r="M236" s="240" t="s">
        <v>19</v>
      </c>
      <c r="N236" s="241" t="s">
        <v>42</v>
      </c>
      <c r="O236" s="86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4" t="s">
        <v>418</v>
      </c>
      <c r="AT236" s="244" t="s">
        <v>324</v>
      </c>
      <c r="AU236" s="244" t="s">
        <v>83</v>
      </c>
      <c r="AY236" s="19" t="s">
        <v>322</v>
      </c>
      <c r="BE236" s="245">
        <f>IF(N236="základní",J236,0)</f>
        <v>0</v>
      </c>
      <c r="BF236" s="245">
        <f>IF(N236="snížená",J236,0)</f>
        <v>0</v>
      </c>
      <c r="BG236" s="245">
        <f>IF(N236="zákl. přenesená",J236,0)</f>
        <v>0</v>
      </c>
      <c r="BH236" s="245">
        <f>IF(N236="sníž. přenesená",J236,0)</f>
        <v>0</v>
      </c>
      <c r="BI236" s="245">
        <f>IF(N236="nulová",J236,0)</f>
        <v>0</v>
      </c>
      <c r="BJ236" s="19" t="s">
        <v>83</v>
      </c>
      <c r="BK236" s="245">
        <f>ROUND(I236*H236,2)</f>
        <v>0</v>
      </c>
      <c r="BL236" s="19" t="s">
        <v>418</v>
      </c>
      <c r="BM236" s="244" t="s">
        <v>4162</v>
      </c>
    </row>
    <row r="237" spans="1:47" s="2" customFormat="1" ht="12">
      <c r="A237" s="40"/>
      <c r="B237" s="41"/>
      <c r="C237" s="42"/>
      <c r="D237" s="246" t="s">
        <v>330</v>
      </c>
      <c r="E237" s="42"/>
      <c r="F237" s="247" t="s">
        <v>4126</v>
      </c>
      <c r="G237" s="42"/>
      <c r="H237" s="42"/>
      <c r="I237" s="150"/>
      <c r="J237" s="42"/>
      <c r="K237" s="42"/>
      <c r="L237" s="46"/>
      <c r="M237" s="248"/>
      <c r="N237" s="249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330</v>
      </c>
      <c r="AU237" s="19" t="s">
        <v>83</v>
      </c>
    </row>
    <row r="238" spans="1:63" s="12" customFormat="1" ht="22.8" customHeight="1">
      <c r="A238" s="12"/>
      <c r="B238" s="217"/>
      <c r="C238" s="218"/>
      <c r="D238" s="219" t="s">
        <v>69</v>
      </c>
      <c r="E238" s="231" t="s">
        <v>153</v>
      </c>
      <c r="F238" s="231" t="s">
        <v>4163</v>
      </c>
      <c r="G238" s="218"/>
      <c r="H238" s="218"/>
      <c r="I238" s="221"/>
      <c r="J238" s="232">
        <f>BK238</f>
        <v>0</v>
      </c>
      <c r="K238" s="218"/>
      <c r="L238" s="223"/>
      <c r="M238" s="224"/>
      <c r="N238" s="225"/>
      <c r="O238" s="225"/>
      <c r="P238" s="226">
        <f>SUM(P239:P254)</f>
        <v>0</v>
      </c>
      <c r="Q238" s="225"/>
      <c r="R238" s="226">
        <f>SUM(R239:R254)</f>
        <v>0</v>
      </c>
      <c r="S238" s="225"/>
      <c r="T238" s="227">
        <f>SUM(T239:T254)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8" t="s">
        <v>83</v>
      </c>
      <c r="AT238" s="229" t="s">
        <v>69</v>
      </c>
      <c r="AU238" s="229" t="s">
        <v>77</v>
      </c>
      <c r="AY238" s="228" t="s">
        <v>322</v>
      </c>
      <c r="BK238" s="230">
        <f>SUM(BK239:BK254)</f>
        <v>0</v>
      </c>
    </row>
    <row r="239" spans="1:65" s="2" customFormat="1" ht="21.75" customHeight="1">
      <c r="A239" s="40"/>
      <c r="B239" s="41"/>
      <c r="C239" s="233" t="s">
        <v>804</v>
      </c>
      <c r="D239" s="233" t="s">
        <v>324</v>
      </c>
      <c r="E239" s="234" t="s">
        <v>4129</v>
      </c>
      <c r="F239" s="235" t="s">
        <v>4130</v>
      </c>
      <c r="G239" s="236" t="s">
        <v>750</v>
      </c>
      <c r="H239" s="237">
        <v>5</v>
      </c>
      <c r="I239" s="238"/>
      <c r="J239" s="239">
        <f>ROUND(I239*H239,2)</f>
        <v>0</v>
      </c>
      <c r="K239" s="235" t="s">
        <v>532</v>
      </c>
      <c r="L239" s="46"/>
      <c r="M239" s="240" t="s">
        <v>19</v>
      </c>
      <c r="N239" s="241" t="s">
        <v>42</v>
      </c>
      <c r="O239" s="86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4" t="s">
        <v>418</v>
      </c>
      <c r="AT239" s="244" t="s">
        <v>324</v>
      </c>
      <c r="AU239" s="244" t="s">
        <v>83</v>
      </c>
      <c r="AY239" s="19" t="s">
        <v>322</v>
      </c>
      <c r="BE239" s="245">
        <f>IF(N239="základní",J239,0)</f>
        <v>0</v>
      </c>
      <c r="BF239" s="245">
        <f>IF(N239="snížená",J239,0)</f>
        <v>0</v>
      </c>
      <c r="BG239" s="245">
        <f>IF(N239="zákl. přenesená",J239,0)</f>
        <v>0</v>
      </c>
      <c r="BH239" s="245">
        <f>IF(N239="sníž. přenesená",J239,0)</f>
        <v>0</v>
      </c>
      <c r="BI239" s="245">
        <f>IF(N239="nulová",J239,0)</f>
        <v>0</v>
      </c>
      <c r="BJ239" s="19" t="s">
        <v>83</v>
      </c>
      <c r="BK239" s="245">
        <f>ROUND(I239*H239,2)</f>
        <v>0</v>
      </c>
      <c r="BL239" s="19" t="s">
        <v>418</v>
      </c>
      <c r="BM239" s="244" t="s">
        <v>4164</v>
      </c>
    </row>
    <row r="240" spans="1:47" s="2" customFormat="1" ht="12">
      <c r="A240" s="40"/>
      <c r="B240" s="41"/>
      <c r="C240" s="42"/>
      <c r="D240" s="246" t="s">
        <v>330</v>
      </c>
      <c r="E240" s="42"/>
      <c r="F240" s="247" t="s">
        <v>4130</v>
      </c>
      <c r="G240" s="42"/>
      <c r="H240" s="42"/>
      <c r="I240" s="150"/>
      <c r="J240" s="42"/>
      <c r="K240" s="42"/>
      <c r="L240" s="46"/>
      <c r="M240" s="248"/>
      <c r="N240" s="249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330</v>
      </c>
      <c r="AU240" s="19" t="s">
        <v>83</v>
      </c>
    </row>
    <row r="241" spans="1:65" s="2" customFormat="1" ht="16.5" customHeight="1">
      <c r="A241" s="40"/>
      <c r="B241" s="41"/>
      <c r="C241" s="233" t="s">
        <v>811</v>
      </c>
      <c r="D241" s="233" t="s">
        <v>324</v>
      </c>
      <c r="E241" s="234" t="s">
        <v>4095</v>
      </c>
      <c r="F241" s="235" t="s">
        <v>4096</v>
      </c>
      <c r="G241" s="236" t="s">
        <v>750</v>
      </c>
      <c r="H241" s="237">
        <v>5</v>
      </c>
      <c r="I241" s="238"/>
      <c r="J241" s="239">
        <f>ROUND(I241*H241,2)</f>
        <v>0</v>
      </c>
      <c r="K241" s="235" t="s">
        <v>532</v>
      </c>
      <c r="L241" s="46"/>
      <c r="M241" s="240" t="s">
        <v>19</v>
      </c>
      <c r="N241" s="241" t="s">
        <v>42</v>
      </c>
      <c r="O241" s="86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4" t="s">
        <v>418</v>
      </c>
      <c r="AT241" s="244" t="s">
        <v>324</v>
      </c>
      <c r="AU241" s="244" t="s">
        <v>83</v>
      </c>
      <c r="AY241" s="19" t="s">
        <v>322</v>
      </c>
      <c r="BE241" s="245">
        <f>IF(N241="základní",J241,0)</f>
        <v>0</v>
      </c>
      <c r="BF241" s="245">
        <f>IF(N241="snížená",J241,0)</f>
        <v>0</v>
      </c>
      <c r="BG241" s="245">
        <f>IF(N241="zákl. přenesená",J241,0)</f>
        <v>0</v>
      </c>
      <c r="BH241" s="245">
        <f>IF(N241="sníž. přenesená",J241,0)</f>
        <v>0</v>
      </c>
      <c r="BI241" s="245">
        <f>IF(N241="nulová",J241,0)</f>
        <v>0</v>
      </c>
      <c r="BJ241" s="19" t="s">
        <v>83</v>
      </c>
      <c r="BK241" s="245">
        <f>ROUND(I241*H241,2)</f>
        <v>0</v>
      </c>
      <c r="BL241" s="19" t="s">
        <v>418</v>
      </c>
      <c r="BM241" s="244" t="s">
        <v>4165</v>
      </c>
    </row>
    <row r="242" spans="1:47" s="2" customFormat="1" ht="12">
      <c r="A242" s="40"/>
      <c r="B242" s="41"/>
      <c r="C242" s="42"/>
      <c r="D242" s="246" t="s">
        <v>330</v>
      </c>
      <c r="E242" s="42"/>
      <c r="F242" s="247" t="s">
        <v>4096</v>
      </c>
      <c r="G242" s="42"/>
      <c r="H242" s="42"/>
      <c r="I242" s="150"/>
      <c r="J242" s="42"/>
      <c r="K242" s="42"/>
      <c r="L242" s="46"/>
      <c r="M242" s="248"/>
      <c r="N242" s="249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330</v>
      </c>
      <c r="AU242" s="19" t="s">
        <v>83</v>
      </c>
    </row>
    <row r="243" spans="1:65" s="2" customFormat="1" ht="16.5" customHeight="1">
      <c r="A243" s="40"/>
      <c r="B243" s="41"/>
      <c r="C243" s="233" t="s">
        <v>818</v>
      </c>
      <c r="D243" s="233" t="s">
        <v>324</v>
      </c>
      <c r="E243" s="234" t="s">
        <v>4098</v>
      </c>
      <c r="F243" s="235" t="s">
        <v>4099</v>
      </c>
      <c r="G243" s="236" t="s">
        <v>750</v>
      </c>
      <c r="H243" s="237">
        <v>5</v>
      </c>
      <c r="I243" s="238"/>
      <c r="J243" s="239">
        <f>ROUND(I243*H243,2)</f>
        <v>0</v>
      </c>
      <c r="K243" s="235" t="s">
        <v>532</v>
      </c>
      <c r="L243" s="46"/>
      <c r="M243" s="240" t="s">
        <v>19</v>
      </c>
      <c r="N243" s="241" t="s">
        <v>42</v>
      </c>
      <c r="O243" s="86"/>
      <c r="P243" s="242">
        <f>O243*H243</f>
        <v>0</v>
      </c>
      <c r="Q243" s="242">
        <v>0</v>
      </c>
      <c r="R243" s="242">
        <f>Q243*H243</f>
        <v>0</v>
      </c>
      <c r="S243" s="242">
        <v>0</v>
      </c>
      <c r="T243" s="243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4" t="s">
        <v>418</v>
      </c>
      <c r="AT243" s="244" t="s">
        <v>324</v>
      </c>
      <c r="AU243" s="244" t="s">
        <v>83</v>
      </c>
      <c r="AY243" s="19" t="s">
        <v>322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19" t="s">
        <v>83</v>
      </c>
      <c r="BK243" s="245">
        <f>ROUND(I243*H243,2)</f>
        <v>0</v>
      </c>
      <c r="BL243" s="19" t="s">
        <v>418</v>
      </c>
      <c r="BM243" s="244" t="s">
        <v>4166</v>
      </c>
    </row>
    <row r="244" spans="1:47" s="2" customFormat="1" ht="12">
      <c r="A244" s="40"/>
      <c r="B244" s="41"/>
      <c r="C244" s="42"/>
      <c r="D244" s="246" t="s">
        <v>330</v>
      </c>
      <c r="E244" s="42"/>
      <c r="F244" s="247" t="s">
        <v>4099</v>
      </c>
      <c r="G244" s="42"/>
      <c r="H244" s="42"/>
      <c r="I244" s="150"/>
      <c r="J244" s="42"/>
      <c r="K244" s="42"/>
      <c r="L244" s="46"/>
      <c r="M244" s="248"/>
      <c r="N244" s="249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330</v>
      </c>
      <c r="AU244" s="19" t="s">
        <v>83</v>
      </c>
    </row>
    <row r="245" spans="1:65" s="2" customFormat="1" ht="16.5" customHeight="1">
      <c r="A245" s="40"/>
      <c r="B245" s="41"/>
      <c r="C245" s="233" t="s">
        <v>824</v>
      </c>
      <c r="D245" s="233" t="s">
        <v>324</v>
      </c>
      <c r="E245" s="234" t="s">
        <v>4134</v>
      </c>
      <c r="F245" s="235" t="s">
        <v>4135</v>
      </c>
      <c r="G245" s="236" t="s">
        <v>750</v>
      </c>
      <c r="H245" s="237">
        <v>5</v>
      </c>
      <c r="I245" s="238"/>
      <c r="J245" s="239">
        <f>ROUND(I245*H245,2)</f>
        <v>0</v>
      </c>
      <c r="K245" s="235" t="s">
        <v>532</v>
      </c>
      <c r="L245" s="46"/>
      <c r="M245" s="240" t="s">
        <v>19</v>
      </c>
      <c r="N245" s="241" t="s">
        <v>42</v>
      </c>
      <c r="O245" s="86"/>
      <c r="P245" s="242">
        <f>O245*H245</f>
        <v>0</v>
      </c>
      <c r="Q245" s="242">
        <v>0</v>
      </c>
      <c r="R245" s="242">
        <f>Q245*H245</f>
        <v>0</v>
      </c>
      <c r="S245" s="242">
        <v>0</v>
      </c>
      <c r="T245" s="24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4" t="s">
        <v>418</v>
      </c>
      <c r="AT245" s="244" t="s">
        <v>324</v>
      </c>
      <c r="AU245" s="244" t="s">
        <v>83</v>
      </c>
      <c r="AY245" s="19" t="s">
        <v>322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19" t="s">
        <v>83</v>
      </c>
      <c r="BK245" s="245">
        <f>ROUND(I245*H245,2)</f>
        <v>0</v>
      </c>
      <c r="BL245" s="19" t="s">
        <v>418</v>
      </c>
      <c r="BM245" s="244" t="s">
        <v>4167</v>
      </c>
    </row>
    <row r="246" spans="1:47" s="2" customFormat="1" ht="12">
      <c r="A246" s="40"/>
      <c r="B246" s="41"/>
      <c r="C246" s="42"/>
      <c r="D246" s="246" t="s">
        <v>330</v>
      </c>
      <c r="E246" s="42"/>
      <c r="F246" s="247" t="s">
        <v>4135</v>
      </c>
      <c r="G246" s="42"/>
      <c r="H246" s="42"/>
      <c r="I246" s="150"/>
      <c r="J246" s="42"/>
      <c r="K246" s="42"/>
      <c r="L246" s="46"/>
      <c r="M246" s="248"/>
      <c r="N246" s="24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330</v>
      </c>
      <c r="AU246" s="19" t="s">
        <v>83</v>
      </c>
    </row>
    <row r="247" spans="1:65" s="2" customFormat="1" ht="16.5" customHeight="1">
      <c r="A247" s="40"/>
      <c r="B247" s="41"/>
      <c r="C247" s="233" t="s">
        <v>830</v>
      </c>
      <c r="D247" s="233" t="s">
        <v>324</v>
      </c>
      <c r="E247" s="234" t="s">
        <v>4104</v>
      </c>
      <c r="F247" s="235" t="s">
        <v>4105</v>
      </c>
      <c r="G247" s="236" t="s">
        <v>750</v>
      </c>
      <c r="H247" s="237">
        <v>40</v>
      </c>
      <c r="I247" s="238"/>
      <c r="J247" s="239">
        <f>ROUND(I247*H247,2)</f>
        <v>0</v>
      </c>
      <c r="K247" s="235" t="s">
        <v>532</v>
      </c>
      <c r="L247" s="46"/>
      <c r="M247" s="240" t="s">
        <v>19</v>
      </c>
      <c r="N247" s="241" t="s">
        <v>42</v>
      </c>
      <c r="O247" s="86"/>
      <c r="P247" s="242">
        <f>O247*H247</f>
        <v>0</v>
      </c>
      <c r="Q247" s="242">
        <v>0</v>
      </c>
      <c r="R247" s="242">
        <f>Q247*H247</f>
        <v>0</v>
      </c>
      <c r="S247" s="242">
        <v>0</v>
      </c>
      <c r="T247" s="243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4" t="s">
        <v>418</v>
      </c>
      <c r="AT247" s="244" t="s">
        <v>324</v>
      </c>
      <c r="AU247" s="244" t="s">
        <v>83</v>
      </c>
      <c r="AY247" s="19" t="s">
        <v>322</v>
      </c>
      <c r="BE247" s="245">
        <f>IF(N247="základní",J247,0)</f>
        <v>0</v>
      </c>
      <c r="BF247" s="245">
        <f>IF(N247="snížená",J247,0)</f>
        <v>0</v>
      </c>
      <c r="BG247" s="245">
        <f>IF(N247="zákl. přenesená",J247,0)</f>
        <v>0</v>
      </c>
      <c r="BH247" s="245">
        <f>IF(N247="sníž. přenesená",J247,0)</f>
        <v>0</v>
      </c>
      <c r="BI247" s="245">
        <f>IF(N247="nulová",J247,0)</f>
        <v>0</v>
      </c>
      <c r="BJ247" s="19" t="s">
        <v>83</v>
      </c>
      <c r="BK247" s="245">
        <f>ROUND(I247*H247,2)</f>
        <v>0</v>
      </c>
      <c r="BL247" s="19" t="s">
        <v>418</v>
      </c>
      <c r="BM247" s="244" t="s">
        <v>4168</v>
      </c>
    </row>
    <row r="248" spans="1:47" s="2" customFormat="1" ht="12">
      <c r="A248" s="40"/>
      <c r="B248" s="41"/>
      <c r="C248" s="42"/>
      <c r="D248" s="246" t="s">
        <v>330</v>
      </c>
      <c r="E248" s="42"/>
      <c r="F248" s="247" t="s">
        <v>4105</v>
      </c>
      <c r="G248" s="42"/>
      <c r="H248" s="42"/>
      <c r="I248" s="150"/>
      <c r="J248" s="42"/>
      <c r="K248" s="42"/>
      <c r="L248" s="46"/>
      <c r="M248" s="248"/>
      <c r="N248" s="249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330</v>
      </c>
      <c r="AU248" s="19" t="s">
        <v>83</v>
      </c>
    </row>
    <row r="249" spans="1:65" s="2" customFormat="1" ht="16.5" customHeight="1">
      <c r="A249" s="40"/>
      <c r="B249" s="41"/>
      <c r="C249" s="233" t="s">
        <v>835</v>
      </c>
      <c r="D249" s="233" t="s">
        <v>324</v>
      </c>
      <c r="E249" s="234" t="s">
        <v>4107</v>
      </c>
      <c r="F249" s="235" t="s">
        <v>4108</v>
      </c>
      <c r="G249" s="236" t="s">
        <v>750</v>
      </c>
      <c r="H249" s="237">
        <v>20</v>
      </c>
      <c r="I249" s="238"/>
      <c r="J249" s="239">
        <f>ROUND(I249*H249,2)</f>
        <v>0</v>
      </c>
      <c r="K249" s="235" t="s">
        <v>532</v>
      </c>
      <c r="L249" s="46"/>
      <c r="M249" s="240" t="s">
        <v>19</v>
      </c>
      <c r="N249" s="241" t="s">
        <v>42</v>
      </c>
      <c r="O249" s="86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4" t="s">
        <v>418</v>
      </c>
      <c r="AT249" s="244" t="s">
        <v>324</v>
      </c>
      <c r="AU249" s="244" t="s">
        <v>83</v>
      </c>
      <c r="AY249" s="19" t="s">
        <v>322</v>
      </c>
      <c r="BE249" s="245">
        <f>IF(N249="základní",J249,0)</f>
        <v>0</v>
      </c>
      <c r="BF249" s="245">
        <f>IF(N249="snížená",J249,0)</f>
        <v>0</v>
      </c>
      <c r="BG249" s="245">
        <f>IF(N249="zákl. přenesená",J249,0)</f>
        <v>0</v>
      </c>
      <c r="BH249" s="245">
        <f>IF(N249="sníž. přenesená",J249,0)</f>
        <v>0</v>
      </c>
      <c r="BI249" s="245">
        <f>IF(N249="nulová",J249,0)</f>
        <v>0</v>
      </c>
      <c r="BJ249" s="19" t="s">
        <v>83</v>
      </c>
      <c r="BK249" s="245">
        <f>ROUND(I249*H249,2)</f>
        <v>0</v>
      </c>
      <c r="BL249" s="19" t="s">
        <v>418</v>
      </c>
      <c r="BM249" s="244" t="s">
        <v>4169</v>
      </c>
    </row>
    <row r="250" spans="1:47" s="2" customFormat="1" ht="12">
      <c r="A250" s="40"/>
      <c r="B250" s="41"/>
      <c r="C250" s="42"/>
      <c r="D250" s="246" t="s">
        <v>330</v>
      </c>
      <c r="E250" s="42"/>
      <c r="F250" s="247" t="s">
        <v>4108</v>
      </c>
      <c r="G250" s="42"/>
      <c r="H250" s="42"/>
      <c r="I250" s="150"/>
      <c r="J250" s="42"/>
      <c r="K250" s="42"/>
      <c r="L250" s="46"/>
      <c r="M250" s="248"/>
      <c r="N250" s="249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330</v>
      </c>
      <c r="AU250" s="19" t="s">
        <v>83</v>
      </c>
    </row>
    <row r="251" spans="1:65" s="2" customFormat="1" ht="16.5" customHeight="1">
      <c r="A251" s="40"/>
      <c r="B251" s="41"/>
      <c r="C251" s="233" t="s">
        <v>870</v>
      </c>
      <c r="D251" s="233" t="s">
        <v>324</v>
      </c>
      <c r="E251" s="234" t="s">
        <v>4113</v>
      </c>
      <c r="F251" s="235" t="s">
        <v>4114</v>
      </c>
      <c r="G251" s="236" t="s">
        <v>750</v>
      </c>
      <c r="H251" s="237">
        <v>5</v>
      </c>
      <c r="I251" s="238"/>
      <c r="J251" s="239">
        <f>ROUND(I251*H251,2)</f>
        <v>0</v>
      </c>
      <c r="K251" s="235" t="s">
        <v>532</v>
      </c>
      <c r="L251" s="46"/>
      <c r="M251" s="240" t="s">
        <v>19</v>
      </c>
      <c r="N251" s="241" t="s">
        <v>42</v>
      </c>
      <c r="O251" s="86"/>
      <c r="P251" s="242">
        <f>O251*H251</f>
        <v>0</v>
      </c>
      <c r="Q251" s="242">
        <v>0</v>
      </c>
      <c r="R251" s="242">
        <f>Q251*H251</f>
        <v>0</v>
      </c>
      <c r="S251" s="242">
        <v>0</v>
      </c>
      <c r="T251" s="243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4" t="s">
        <v>418</v>
      </c>
      <c r="AT251" s="244" t="s">
        <v>324</v>
      </c>
      <c r="AU251" s="244" t="s">
        <v>83</v>
      </c>
      <c r="AY251" s="19" t="s">
        <v>322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19" t="s">
        <v>83</v>
      </c>
      <c r="BK251" s="245">
        <f>ROUND(I251*H251,2)</f>
        <v>0</v>
      </c>
      <c r="BL251" s="19" t="s">
        <v>418</v>
      </c>
      <c r="BM251" s="244" t="s">
        <v>4170</v>
      </c>
    </row>
    <row r="252" spans="1:47" s="2" customFormat="1" ht="12">
      <c r="A252" s="40"/>
      <c r="B252" s="41"/>
      <c r="C252" s="42"/>
      <c r="D252" s="246" t="s">
        <v>330</v>
      </c>
      <c r="E252" s="42"/>
      <c r="F252" s="247" t="s">
        <v>4114</v>
      </c>
      <c r="G252" s="42"/>
      <c r="H252" s="42"/>
      <c r="I252" s="150"/>
      <c r="J252" s="42"/>
      <c r="K252" s="42"/>
      <c r="L252" s="46"/>
      <c r="M252" s="248"/>
      <c r="N252" s="249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330</v>
      </c>
      <c r="AU252" s="19" t="s">
        <v>83</v>
      </c>
    </row>
    <row r="253" spans="1:65" s="2" customFormat="1" ht="16.5" customHeight="1">
      <c r="A253" s="40"/>
      <c r="B253" s="41"/>
      <c r="C253" s="233" t="s">
        <v>876</v>
      </c>
      <c r="D253" s="233" t="s">
        <v>324</v>
      </c>
      <c r="E253" s="234" t="s">
        <v>4125</v>
      </c>
      <c r="F253" s="235" t="s">
        <v>4126</v>
      </c>
      <c r="G253" s="236" t="s">
        <v>2688</v>
      </c>
      <c r="H253" s="237">
        <v>1</v>
      </c>
      <c r="I253" s="238"/>
      <c r="J253" s="239">
        <f>ROUND(I253*H253,2)</f>
        <v>0</v>
      </c>
      <c r="K253" s="235" t="s">
        <v>532</v>
      </c>
      <c r="L253" s="46"/>
      <c r="M253" s="240" t="s">
        <v>19</v>
      </c>
      <c r="N253" s="241" t="s">
        <v>42</v>
      </c>
      <c r="O253" s="86"/>
      <c r="P253" s="242">
        <f>O253*H253</f>
        <v>0</v>
      </c>
      <c r="Q253" s="242">
        <v>0</v>
      </c>
      <c r="R253" s="242">
        <f>Q253*H253</f>
        <v>0</v>
      </c>
      <c r="S253" s="242">
        <v>0</v>
      </c>
      <c r="T253" s="243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4" t="s">
        <v>418</v>
      </c>
      <c r="AT253" s="244" t="s">
        <v>324</v>
      </c>
      <c r="AU253" s="244" t="s">
        <v>83</v>
      </c>
      <c r="AY253" s="19" t="s">
        <v>322</v>
      </c>
      <c r="BE253" s="245">
        <f>IF(N253="základní",J253,0)</f>
        <v>0</v>
      </c>
      <c r="BF253" s="245">
        <f>IF(N253="snížená",J253,0)</f>
        <v>0</v>
      </c>
      <c r="BG253" s="245">
        <f>IF(N253="zákl. přenesená",J253,0)</f>
        <v>0</v>
      </c>
      <c r="BH253" s="245">
        <f>IF(N253="sníž. přenesená",J253,0)</f>
        <v>0</v>
      </c>
      <c r="BI253" s="245">
        <f>IF(N253="nulová",J253,0)</f>
        <v>0</v>
      </c>
      <c r="BJ253" s="19" t="s">
        <v>83</v>
      </c>
      <c r="BK253" s="245">
        <f>ROUND(I253*H253,2)</f>
        <v>0</v>
      </c>
      <c r="BL253" s="19" t="s">
        <v>418</v>
      </c>
      <c r="BM253" s="244" t="s">
        <v>4171</v>
      </c>
    </row>
    <row r="254" spans="1:47" s="2" customFormat="1" ht="12">
      <c r="A254" s="40"/>
      <c r="B254" s="41"/>
      <c r="C254" s="42"/>
      <c r="D254" s="246" t="s">
        <v>330</v>
      </c>
      <c r="E254" s="42"/>
      <c r="F254" s="247" t="s">
        <v>4126</v>
      </c>
      <c r="G254" s="42"/>
      <c r="H254" s="42"/>
      <c r="I254" s="150"/>
      <c r="J254" s="42"/>
      <c r="K254" s="42"/>
      <c r="L254" s="46"/>
      <c r="M254" s="248"/>
      <c r="N254" s="249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330</v>
      </c>
      <c r="AU254" s="19" t="s">
        <v>83</v>
      </c>
    </row>
    <row r="255" spans="1:63" s="12" customFormat="1" ht="22.8" customHeight="1">
      <c r="A255" s="12"/>
      <c r="B255" s="217"/>
      <c r="C255" s="218"/>
      <c r="D255" s="219" t="s">
        <v>69</v>
      </c>
      <c r="E255" s="231" t="s">
        <v>155</v>
      </c>
      <c r="F255" s="231" t="s">
        <v>4172</v>
      </c>
      <c r="G255" s="218"/>
      <c r="H255" s="218"/>
      <c r="I255" s="221"/>
      <c r="J255" s="232">
        <f>BK255</f>
        <v>0</v>
      </c>
      <c r="K255" s="218"/>
      <c r="L255" s="223"/>
      <c r="M255" s="224"/>
      <c r="N255" s="225"/>
      <c r="O255" s="225"/>
      <c r="P255" s="226">
        <f>SUM(P256:P286)</f>
        <v>0</v>
      </c>
      <c r="Q255" s="225"/>
      <c r="R255" s="226">
        <f>SUM(R256:R286)</f>
        <v>0</v>
      </c>
      <c r="S255" s="225"/>
      <c r="T255" s="227">
        <f>SUM(T256:T286)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8" t="s">
        <v>83</v>
      </c>
      <c r="AT255" s="229" t="s">
        <v>69</v>
      </c>
      <c r="AU255" s="229" t="s">
        <v>77</v>
      </c>
      <c r="AY255" s="228" t="s">
        <v>322</v>
      </c>
      <c r="BK255" s="230">
        <f>SUM(BK256:BK286)</f>
        <v>0</v>
      </c>
    </row>
    <row r="256" spans="1:65" s="2" customFormat="1" ht="21.75" customHeight="1">
      <c r="A256" s="40"/>
      <c r="B256" s="41"/>
      <c r="C256" s="233" t="s">
        <v>887</v>
      </c>
      <c r="D256" s="233" t="s">
        <v>324</v>
      </c>
      <c r="E256" s="234" t="s">
        <v>4173</v>
      </c>
      <c r="F256" s="235" t="s">
        <v>4174</v>
      </c>
      <c r="G256" s="236" t="s">
        <v>750</v>
      </c>
      <c r="H256" s="237">
        <v>25</v>
      </c>
      <c r="I256" s="238"/>
      <c r="J256" s="239">
        <f>ROUND(I256*H256,2)</f>
        <v>0</v>
      </c>
      <c r="K256" s="235" t="s">
        <v>532</v>
      </c>
      <c r="L256" s="46"/>
      <c r="M256" s="240" t="s">
        <v>19</v>
      </c>
      <c r="N256" s="241" t="s">
        <v>42</v>
      </c>
      <c r="O256" s="86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4" t="s">
        <v>418</v>
      </c>
      <c r="AT256" s="244" t="s">
        <v>324</v>
      </c>
      <c r="AU256" s="244" t="s">
        <v>83</v>
      </c>
      <c r="AY256" s="19" t="s">
        <v>322</v>
      </c>
      <c r="BE256" s="245">
        <f>IF(N256="základní",J256,0)</f>
        <v>0</v>
      </c>
      <c r="BF256" s="245">
        <f>IF(N256="snížená",J256,0)</f>
        <v>0</v>
      </c>
      <c r="BG256" s="245">
        <f>IF(N256="zákl. přenesená",J256,0)</f>
        <v>0</v>
      </c>
      <c r="BH256" s="245">
        <f>IF(N256="sníž. přenesená",J256,0)</f>
        <v>0</v>
      </c>
      <c r="BI256" s="245">
        <f>IF(N256="nulová",J256,0)</f>
        <v>0</v>
      </c>
      <c r="BJ256" s="19" t="s">
        <v>83</v>
      </c>
      <c r="BK256" s="245">
        <f>ROUND(I256*H256,2)</f>
        <v>0</v>
      </c>
      <c r="BL256" s="19" t="s">
        <v>418</v>
      </c>
      <c r="BM256" s="244" t="s">
        <v>4175</v>
      </c>
    </row>
    <row r="257" spans="1:47" s="2" customFormat="1" ht="12">
      <c r="A257" s="40"/>
      <c r="B257" s="41"/>
      <c r="C257" s="42"/>
      <c r="D257" s="246" t="s">
        <v>330</v>
      </c>
      <c r="E257" s="42"/>
      <c r="F257" s="247" t="s">
        <v>4174</v>
      </c>
      <c r="G257" s="42"/>
      <c r="H257" s="42"/>
      <c r="I257" s="150"/>
      <c r="J257" s="42"/>
      <c r="K257" s="42"/>
      <c r="L257" s="46"/>
      <c r="M257" s="248"/>
      <c r="N257" s="249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330</v>
      </c>
      <c r="AU257" s="19" t="s">
        <v>83</v>
      </c>
    </row>
    <row r="258" spans="1:51" s="13" customFormat="1" ht="12">
      <c r="A258" s="13"/>
      <c r="B258" s="250"/>
      <c r="C258" s="251"/>
      <c r="D258" s="246" t="s">
        <v>332</v>
      </c>
      <c r="E258" s="252" t="s">
        <v>19</v>
      </c>
      <c r="F258" s="253" t="s">
        <v>4176</v>
      </c>
      <c r="G258" s="251"/>
      <c r="H258" s="254">
        <v>25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332</v>
      </c>
      <c r="AU258" s="260" t="s">
        <v>83</v>
      </c>
      <c r="AV258" s="13" t="s">
        <v>83</v>
      </c>
      <c r="AW258" s="13" t="s">
        <v>32</v>
      </c>
      <c r="AX258" s="13" t="s">
        <v>77</v>
      </c>
      <c r="AY258" s="260" t="s">
        <v>322</v>
      </c>
    </row>
    <row r="259" spans="1:65" s="2" customFormat="1" ht="16.5" customHeight="1">
      <c r="A259" s="40"/>
      <c r="B259" s="41"/>
      <c r="C259" s="233" t="s">
        <v>892</v>
      </c>
      <c r="D259" s="233" t="s">
        <v>324</v>
      </c>
      <c r="E259" s="234" t="s">
        <v>4177</v>
      </c>
      <c r="F259" s="235" t="s">
        <v>4178</v>
      </c>
      <c r="G259" s="236" t="s">
        <v>750</v>
      </c>
      <c r="H259" s="237">
        <v>17</v>
      </c>
      <c r="I259" s="238"/>
      <c r="J259" s="239">
        <f>ROUND(I259*H259,2)</f>
        <v>0</v>
      </c>
      <c r="K259" s="235" t="s">
        <v>532</v>
      </c>
      <c r="L259" s="46"/>
      <c r="M259" s="240" t="s">
        <v>19</v>
      </c>
      <c r="N259" s="241" t="s">
        <v>42</v>
      </c>
      <c r="O259" s="86"/>
      <c r="P259" s="242">
        <f>O259*H259</f>
        <v>0</v>
      </c>
      <c r="Q259" s="242">
        <v>0</v>
      </c>
      <c r="R259" s="242">
        <f>Q259*H259</f>
        <v>0</v>
      </c>
      <c r="S259" s="242">
        <v>0</v>
      </c>
      <c r="T259" s="243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4" t="s">
        <v>418</v>
      </c>
      <c r="AT259" s="244" t="s">
        <v>324</v>
      </c>
      <c r="AU259" s="244" t="s">
        <v>83</v>
      </c>
      <c r="AY259" s="19" t="s">
        <v>322</v>
      </c>
      <c r="BE259" s="245">
        <f>IF(N259="základní",J259,0)</f>
        <v>0</v>
      </c>
      <c r="BF259" s="245">
        <f>IF(N259="snížená",J259,0)</f>
        <v>0</v>
      </c>
      <c r="BG259" s="245">
        <f>IF(N259="zákl. přenesená",J259,0)</f>
        <v>0</v>
      </c>
      <c r="BH259" s="245">
        <f>IF(N259="sníž. přenesená",J259,0)</f>
        <v>0</v>
      </c>
      <c r="BI259" s="245">
        <f>IF(N259="nulová",J259,0)</f>
        <v>0</v>
      </c>
      <c r="BJ259" s="19" t="s">
        <v>83</v>
      </c>
      <c r="BK259" s="245">
        <f>ROUND(I259*H259,2)</f>
        <v>0</v>
      </c>
      <c r="BL259" s="19" t="s">
        <v>418</v>
      </c>
      <c r="BM259" s="244" t="s">
        <v>4179</v>
      </c>
    </row>
    <row r="260" spans="1:47" s="2" customFormat="1" ht="12">
      <c r="A260" s="40"/>
      <c r="B260" s="41"/>
      <c r="C260" s="42"/>
      <c r="D260" s="246" t="s">
        <v>330</v>
      </c>
      <c r="E260" s="42"/>
      <c r="F260" s="247" t="s">
        <v>4178</v>
      </c>
      <c r="G260" s="42"/>
      <c r="H260" s="42"/>
      <c r="I260" s="150"/>
      <c r="J260" s="42"/>
      <c r="K260" s="42"/>
      <c r="L260" s="46"/>
      <c r="M260" s="248"/>
      <c r="N260" s="249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330</v>
      </c>
      <c r="AU260" s="19" t="s">
        <v>83</v>
      </c>
    </row>
    <row r="261" spans="1:65" s="2" customFormat="1" ht="21.75" customHeight="1">
      <c r="A261" s="40"/>
      <c r="B261" s="41"/>
      <c r="C261" s="233" t="s">
        <v>897</v>
      </c>
      <c r="D261" s="233" t="s">
        <v>324</v>
      </c>
      <c r="E261" s="234" t="s">
        <v>4180</v>
      </c>
      <c r="F261" s="235" t="s">
        <v>4181</v>
      </c>
      <c r="G261" s="236" t="s">
        <v>750</v>
      </c>
      <c r="H261" s="237">
        <v>18</v>
      </c>
      <c r="I261" s="238"/>
      <c r="J261" s="239">
        <f>ROUND(I261*H261,2)</f>
        <v>0</v>
      </c>
      <c r="K261" s="235" t="s">
        <v>532</v>
      </c>
      <c r="L261" s="46"/>
      <c r="M261" s="240" t="s">
        <v>19</v>
      </c>
      <c r="N261" s="241" t="s">
        <v>42</v>
      </c>
      <c r="O261" s="86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4" t="s">
        <v>418</v>
      </c>
      <c r="AT261" s="244" t="s">
        <v>324</v>
      </c>
      <c r="AU261" s="244" t="s">
        <v>83</v>
      </c>
      <c r="AY261" s="19" t="s">
        <v>322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19" t="s">
        <v>83</v>
      </c>
      <c r="BK261" s="245">
        <f>ROUND(I261*H261,2)</f>
        <v>0</v>
      </c>
      <c r="BL261" s="19" t="s">
        <v>418</v>
      </c>
      <c r="BM261" s="244" t="s">
        <v>4182</v>
      </c>
    </row>
    <row r="262" spans="1:47" s="2" customFormat="1" ht="12">
      <c r="A262" s="40"/>
      <c r="B262" s="41"/>
      <c r="C262" s="42"/>
      <c r="D262" s="246" t="s">
        <v>330</v>
      </c>
      <c r="E262" s="42"/>
      <c r="F262" s="247" t="s">
        <v>4181</v>
      </c>
      <c r="G262" s="42"/>
      <c r="H262" s="42"/>
      <c r="I262" s="150"/>
      <c r="J262" s="42"/>
      <c r="K262" s="42"/>
      <c r="L262" s="46"/>
      <c r="M262" s="248"/>
      <c r="N262" s="249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330</v>
      </c>
      <c r="AU262" s="19" t="s">
        <v>83</v>
      </c>
    </row>
    <row r="263" spans="1:65" s="2" customFormat="1" ht="16.5" customHeight="1">
      <c r="A263" s="40"/>
      <c r="B263" s="41"/>
      <c r="C263" s="233" t="s">
        <v>954</v>
      </c>
      <c r="D263" s="233" t="s">
        <v>324</v>
      </c>
      <c r="E263" s="234" t="s">
        <v>4183</v>
      </c>
      <c r="F263" s="235" t="s">
        <v>4184</v>
      </c>
      <c r="G263" s="236" t="s">
        <v>750</v>
      </c>
      <c r="H263" s="237">
        <v>1</v>
      </c>
      <c r="I263" s="238"/>
      <c r="J263" s="239">
        <f>ROUND(I263*H263,2)</f>
        <v>0</v>
      </c>
      <c r="K263" s="235" t="s">
        <v>532</v>
      </c>
      <c r="L263" s="46"/>
      <c r="M263" s="240" t="s">
        <v>19</v>
      </c>
      <c r="N263" s="241" t="s">
        <v>42</v>
      </c>
      <c r="O263" s="86"/>
      <c r="P263" s="242">
        <f>O263*H263</f>
        <v>0</v>
      </c>
      <c r="Q263" s="242">
        <v>0</v>
      </c>
      <c r="R263" s="242">
        <f>Q263*H263</f>
        <v>0</v>
      </c>
      <c r="S263" s="242">
        <v>0</v>
      </c>
      <c r="T263" s="243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4" t="s">
        <v>418</v>
      </c>
      <c r="AT263" s="244" t="s">
        <v>324</v>
      </c>
      <c r="AU263" s="244" t="s">
        <v>83</v>
      </c>
      <c r="AY263" s="19" t="s">
        <v>322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19" t="s">
        <v>83</v>
      </c>
      <c r="BK263" s="245">
        <f>ROUND(I263*H263,2)</f>
        <v>0</v>
      </c>
      <c r="BL263" s="19" t="s">
        <v>418</v>
      </c>
      <c r="BM263" s="244" t="s">
        <v>4185</v>
      </c>
    </row>
    <row r="264" spans="1:47" s="2" customFormat="1" ht="12">
      <c r="A264" s="40"/>
      <c r="B264" s="41"/>
      <c r="C264" s="42"/>
      <c r="D264" s="246" t="s">
        <v>330</v>
      </c>
      <c r="E264" s="42"/>
      <c r="F264" s="247" t="s">
        <v>4184</v>
      </c>
      <c r="G264" s="42"/>
      <c r="H264" s="42"/>
      <c r="I264" s="150"/>
      <c r="J264" s="42"/>
      <c r="K264" s="42"/>
      <c r="L264" s="46"/>
      <c r="M264" s="248"/>
      <c r="N264" s="249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330</v>
      </c>
      <c r="AU264" s="19" t="s">
        <v>83</v>
      </c>
    </row>
    <row r="265" spans="1:65" s="2" customFormat="1" ht="21.75" customHeight="1">
      <c r="A265" s="40"/>
      <c r="B265" s="41"/>
      <c r="C265" s="233" t="s">
        <v>961</v>
      </c>
      <c r="D265" s="233" t="s">
        <v>324</v>
      </c>
      <c r="E265" s="234" t="s">
        <v>4186</v>
      </c>
      <c r="F265" s="235" t="s">
        <v>4187</v>
      </c>
      <c r="G265" s="236" t="s">
        <v>750</v>
      </c>
      <c r="H265" s="237">
        <v>2</v>
      </c>
      <c r="I265" s="238"/>
      <c r="J265" s="239">
        <f>ROUND(I265*H265,2)</f>
        <v>0</v>
      </c>
      <c r="K265" s="235" t="s">
        <v>532</v>
      </c>
      <c r="L265" s="46"/>
      <c r="M265" s="240" t="s">
        <v>19</v>
      </c>
      <c r="N265" s="241" t="s">
        <v>42</v>
      </c>
      <c r="O265" s="86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4" t="s">
        <v>418</v>
      </c>
      <c r="AT265" s="244" t="s">
        <v>324</v>
      </c>
      <c r="AU265" s="244" t="s">
        <v>83</v>
      </c>
      <c r="AY265" s="19" t="s">
        <v>322</v>
      </c>
      <c r="BE265" s="245">
        <f>IF(N265="základní",J265,0)</f>
        <v>0</v>
      </c>
      <c r="BF265" s="245">
        <f>IF(N265="snížená",J265,0)</f>
        <v>0</v>
      </c>
      <c r="BG265" s="245">
        <f>IF(N265="zákl. přenesená",J265,0)</f>
        <v>0</v>
      </c>
      <c r="BH265" s="245">
        <f>IF(N265="sníž. přenesená",J265,0)</f>
        <v>0</v>
      </c>
      <c r="BI265" s="245">
        <f>IF(N265="nulová",J265,0)</f>
        <v>0</v>
      </c>
      <c r="BJ265" s="19" t="s">
        <v>83</v>
      </c>
      <c r="BK265" s="245">
        <f>ROUND(I265*H265,2)</f>
        <v>0</v>
      </c>
      <c r="BL265" s="19" t="s">
        <v>418</v>
      </c>
      <c r="BM265" s="244" t="s">
        <v>4188</v>
      </c>
    </row>
    <row r="266" spans="1:47" s="2" customFormat="1" ht="12">
      <c r="A266" s="40"/>
      <c r="B266" s="41"/>
      <c r="C266" s="42"/>
      <c r="D266" s="246" t="s">
        <v>330</v>
      </c>
      <c r="E266" s="42"/>
      <c r="F266" s="247" t="s">
        <v>4187</v>
      </c>
      <c r="G266" s="42"/>
      <c r="H266" s="42"/>
      <c r="I266" s="150"/>
      <c r="J266" s="42"/>
      <c r="K266" s="42"/>
      <c r="L266" s="46"/>
      <c r="M266" s="248"/>
      <c r="N266" s="249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330</v>
      </c>
      <c r="AU266" s="19" t="s">
        <v>83</v>
      </c>
    </row>
    <row r="267" spans="1:65" s="2" customFormat="1" ht="16.5" customHeight="1">
      <c r="A267" s="40"/>
      <c r="B267" s="41"/>
      <c r="C267" s="233" t="s">
        <v>967</v>
      </c>
      <c r="D267" s="233" t="s">
        <v>324</v>
      </c>
      <c r="E267" s="234" t="s">
        <v>4189</v>
      </c>
      <c r="F267" s="235" t="s">
        <v>4190</v>
      </c>
      <c r="G267" s="236" t="s">
        <v>750</v>
      </c>
      <c r="H267" s="237">
        <v>11</v>
      </c>
      <c r="I267" s="238"/>
      <c r="J267" s="239">
        <f>ROUND(I267*H267,2)</f>
        <v>0</v>
      </c>
      <c r="K267" s="235" t="s">
        <v>532</v>
      </c>
      <c r="L267" s="46"/>
      <c r="M267" s="240" t="s">
        <v>19</v>
      </c>
      <c r="N267" s="241" t="s">
        <v>42</v>
      </c>
      <c r="O267" s="86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4" t="s">
        <v>418</v>
      </c>
      <c r="AT267" s="244" t="s">
        <v>324</v>
      </c>
      <c r="AU267" s="244" t="s">
        <v>83</v>
      </c>
      <c r="AY267" s="19" t="s">
        <v>322</v>
      </c>
      <c r="BE267" s="245">
        <f>IF(N267="základní",J267,0)</f>
        <v>0</v>
      </c>
      <c r="BF267" s="245">
        <f>IF(N267="snížená",J267,0)</f>
        <v>0</v>
      </c>
      <c r="BG267" s="245">
        <f>IF(N267="zákl. přenesená",J267,0)</f>
        <v>0</v>
      </c>
      <c r="BH267" s="245">
        <f>IF(N267="sníž. přenesená",J267,0)</f>
        <v>0</v>
      </c>
      <c r="BI267" s="245">
        <f>IF(N267="nulová",J267,0)</f>
        <v>0</v>
      </c>
      <c r="BJ267" s="19" t="s">
        <v>83</v>
      </c>
      <c r="BK267" s="245">
        <f>ROUND(I267*H267,2)</f>
        <v>0</v>
      </c>
      <c r="BL267" s="19" t="s">
        <v>418</v>
      </c>
      <c r="BM267" s="244" t="s">
        <v>4191</v>
      </c>
    </row>
    <row r="268" spans="1:47" s="2" customFormat="1" ht="12">
      <c r="A268" s="40"/>
      <c r="B268" s="41"/>
      <c r="C268" s="42"/>
      <c r="D268" s="246" t="s">
        <v>330</v>
      </c>
      <c r="E268" s="42"/>
      <c r="F268" s="247" t="s">
        <v>4190</v>
      </c>
      <c r="G268" s="42"/>
      <c r="H268" s="42"/>
      <c r="I268" s="150"/>
      <c r="J268" s="42"/>
      <c r="K268" s="42"/>
      <c r="L268" s="46"/>
      <c r="M268" s="248"/>
      <c r="N268" s="249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330</v>
      </c>
      <c r="AU268" s="19" t="s">
        <v>83</v>
      </c>
    </row>
    <row r="269" spans="1:65" s="2" customFormat="1" ht="21.75" customHeight="1">
      <c r="A269" s="40"/>
      <c r="B269" s="41"/>
      <c r="C269" s="233" t="s">
        <v>972</v>
      </c>
      <c r="D269" s="233" t="s">
        <v>324</v>
      </c>
      <c r="E269" s="234" t="s">
        <v>4192</v>
      </c>
      <c r="F269" s="235" t="s">
        <v>4193</v>
      </c>
      <c r="G269" s="236" t="s">
        <v>750</v>
      </c>
      <c r="H269" s="237">
        <v>2</v>
      </c>
      <c r="I269" s="238"/>
      <c r="J269" s="239">
        <f>ROUND(I269*H269,2)</f>
        <v>0</v>
      </c>
      <c r="K269" s="235" t="s">
        <v>532</v>
      </c>
      <c r="L269" s="46"/>
      <c r="M269" s="240" t="s">
        <v>19</v>
      </c>
      <c r="N269" s="241" t="s">
        <v>42</v>
      </c>
      <c r="O269" s="86"/>
      <c r="P269" s="242">
        <f>O269*H269</f>
        <v>0</v>
      </c>
      <c r="Q269" s="242">
        <v>0</v>
      </c>
      <c r="R269" s="242">
        <f>Q269*H269</f>
        <v>0</v>
      </c>
      <c r="S269" s="242">
        <v>0</v>
      </c>
      <c r="T269" s="243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4" t="s">
        <v>418</v>
      </c>
      <c r="AT269" s="244" t="s">
        <v>324</v>
      </c>
      <c r="AU269" s="244" t="s">
        <v>83</v>
      </c>
      <c r="AY269" s="19" t="s">
        <v>322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19" t="s">
        <v>83</v>
      </c>
      <c r="BK269" s="245">
        <f>ROUND(I269*H269,2)</f>
        <v>0</v>
      </c>
      <c r="BL269" s="19" t="s">
        <v>418</v>
      </c>
      <c r="BM269" s="244" t="s">
        <v>4194</v>
      </c>
    </row>
    <row r="270" spans="1:47" s="2" customFormat="1" ht="12">
      <c r="A270" s="40"/>
      <c r="B270" s="41"/>
      <c r="C270" s="42"/>
      <c r="D270" s="246" t="s">
        <v>330</v>
      </c>
      <c r="E270" s="42"/>
      <c r="F270" s="247" t="s">
        <v>4193</v>
      </c>
      <c r="G270" s="42"/>
      <c r="H270" s="42"/>
      <c r="I270" s="150"/>
      <c r="J270" s="42"/>
      <c r="K270" s="42"/>
      <c r="L270" s="46"/>
      <c r="M270" s="248"/>
      <c r="N270" s="249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330</v>
      </c>
      <c r="AU270" s="19" t="s">
        <v>83</v>
      </c>
    </row>
    <row r="271" spans="1:65" s="2" customFormat="1" ht="16.5" customHeight="1">
      <c r="A271" s="40"/>
      <c r="B271" s="41"/>
      <c r="C271" s="233" t="s">
        <v>977</v>
      </c>
      <c r="D271" s="233" t="s">
        <v>324</v>
      </c>
      <c r="E271" s="234" t="s">
        <v>4195</v>
      </c>
      <c r="F271" s="235" t="s">
        <v>4196</v>
      </c>
      <c r="G271" s="236" t="s">
        <v>750</v>
      </c>
      <c r="H271" s="237">
        <v>1</v>
      </c>
      <c r="I271" s="238"/>
      <c r="J271" s="239">
        <f>ROUND(I271*H271,2)</f>
        <v>0</v>
      </c>
      <c r="K271" s="235" t="s">
        <v>532</v>
      </c>
      <c r="L271" s="46"/>
      <c r="M271" s="240" t="s">
        <v>19</v>
      </c>
      <c r="N271" s="241" t="s">
        <v>42</v>
      </c>
      <c r="O271" s="86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4" t="s">
        <v>418</v>
      </c>
      <c r="AT271" s="244" t="s">
        <v>324</v>
      </c>
      <c r="AU271" s="244" t="s">
        <v>83</v>
      </c>
      <c r="AY271" s="19" t="s">
        <v>322</v>
      </c>
      <c r="BE271" s="245">
        <f>IF(N271="základní",J271,0)</f>
        <v>0</v>
      </c>
      <c r="BF271" s="245">
        <f>IF(N271="snížená",J271,0)</f>
        <v>0</v>
      </c>
      <c r="BG271" s="245">
        <f>IF(N271="zákl. přenesená",J271,0)</f>
        <v>0</v>
      </c>
      <c r="BH271" s="245">
        <f>IF(N271="sníž. přenesená",J271,0)</f>
        <v>0</v>
      </c>
      <c r="BI271" s="245">
        <f>IF(N271="nulová",J271,0)</f>
        <v>0</v>
      </c>
      <c r="BJ271" s="19" t="s">
        <v>83</v>
      </c>
      <c r="BK271" s="245">
        <f>ROUND(I271*H271,2)</f>
        <v>0</v>
      </c>
      <c r="BL271" s="19" t="s">
        <v>418</v>
      </c>
      <c r="BM271" s="244" t="s">
        <v>4197</v>
      </c>
    </row>
    <row r="272" spans="1:47" s="2" customFormat="1" ht="12">
      <c r="A272" s="40"/>
      <c r="B272" s="41"/>
      <c r="C272" s="42"/>
      <c r="D272" s="246" t="s">
        <v>330</v>
      </c>
      <c r="E272" s="42"/>
      <c r="F272" s="247" t="s">
        <v>4196</v>
      </c>
      <c r="G272" s="42"/>
      <c r="H272" s="42"/>
      <c r="I272" s="150"/>
      <c r="J272" s="42"/>
      <c r="K272" s="42"/>
      <c r="L272" s="46"/>
      <c r="M272" s="248"/>
      <c r="N272" s="249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330</v>
      </c>
      <c r="AU272" s="19" t="s">
        <v>83</v>
      </c>
    </row>
    <row r="273" spans="1:65" s="2" customFormat="1" ht="21.75" customHeight="1">
      <c r="A273" s="40"/>
      <c r="B273" s="41"/>
      <c r="C273" s="233" t="s">
        <v>982</v>
      </c>
      <c r="D273" s="233" t="s">
        <v>324</v>
      </c>
      <c r="E273" s="234" t="s">
        <v>4198</v>
      </c>
      <c r="F273" s="235" t="s">
        <v>4199</v>
      </c>
      <c r="G273" s="236" t="s">
        <v>750</v>
      </c>
      <c r="H273" s="237">
        <v>190</v>
      </c>
      <c r="I273" s="238"/>
      <c r="J273" s="239">
        <f>ROUND(I273*H273,2)</f>
        <v>0</v>
      </c>
      <c r="K273" s="235" t="s">
        <v>532</v>
      </c>
      <c r="L273" s="46"/>
      <c r="M273" s="240" t="s">
        <v>19</v>
      </c>
      <c r="N273" s="241" t="s">
        <v>42</v>
      </c>
      <c r="O273" s="86"/>
      <c r="P273" s="242">
        <f>O273*H273</f>
        <v>0</v>
      </c>
      <c r="Q273" s="242">
        <v>0</v>
      </c>
      <c r="R273" s="242">
        <f>Q273*H273</f>
        <v>0</v>
      </c>
      <c r="S273" s="242">
        <v>0</v>
      </c>
      <c r="T273" s="243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4" t="s">
        <v>418</v>
      </c>
      <c r="AT273" s="244" t="s">
        <v>324</v>
      </c>
      <c r="AU273" s="244" t="s">
        <v>83</v>
      </c>
      <c r="AY273" s="19" t="s">
        <v>322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19" t="s">
        <v>83</v>
      </c>
      <c r="BK273" s="245">
        <f>ROUND(I273*H273,2)</f>
        <v>0</v>
      </c>
      <c r="BL273" s="19" t="s">
        <v>418</v>
      </c>
      <c r="BM273" s="244" t="s">
        <v>4200</v>
      </c>
    </row>
    <row r="274" spans="1:47" s="2" customFormat="1" ht="12">
      <c r="A274" s="40"/>
      <c r="B274" s="41"/>
      <c r="C274" s="42"/>
      <c r="D274" s="246" t="s">
        <v>330</v>
      </c>
      <c r="E274" s="42"/>
      <c r="F274" s="247" t="s">
        <v>4199</v>
      </c>
      <c r="G274" s="42"/>
      <c r="H274" s="42"/>
      <c r="I274" s="150"/>
      <c r="J274" s="42"/>
      <c r="K274" s="42"/>
      <c r="L274" s="46"/>
      <c r="M274" s="248"/>
      <c r="N274" s="249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330</v>
      </c>
      <c r="AU274" s="19" t="s">
        <v>83</v>
      </c>
    </row>
    <row r="275" spans="1:65" s="2" customFormat="1" ht="21.75" customHeight="1">
      <c r="A275" s="40"/>
      <c r="B275" s="41"/>
      <c r="C275" s="233" t="s">
        <v>987</v>
      </c>
      <c r="D275" s="233" t="s">
        <v>324</v>
      </c>
      <c r="E275" s="234" t="s">
        <v>4201</v>
      </c>
      <c r="F275" s="235" t="s">
        <v>4202</v>
      </c>
      <c r="G275" s="236" t="s">
        <v>750</v>
      </c>
      <c r="H275" s="237">
        <v>2</v>
      </c>
      <c r="I275" s="238"/>
      <c r="J275" s="239">
        <f>ROUND(I275*H275,2)</f>
        <v>0</v>
      </c>
      <c r="K275" s="235" t="s">
        <v>532</v>
      </c>
      <c r="L275" s="46"/>
      <c r="M275" s="240" t="s">
        <v>19</v>
      </c>
      <c r="N275" s="241" t="s">
        <v>42</v>
      </c>
      <c r="O275" s="86"/>
      <c r="P275" s="242">
        <f>O275*H275</f>
        <v>0</v>
      </c>
      <c r="Q275" s="242">
        <v>0</v>
      </c>
      <c r="R275" s="242">
        <f>Q275*H275</f>
        <v>0</v>
      </c>
      <c r="S275" s="242">
        <v>0</v>
      </c>
      <c r="T275" s="243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4" t="s">
        <v>418</v>
      </c>
      <c r="AT275" s="244" t="s">
        <v>324</v>
      </c>
      <c r="AU275" s="244" t="s">
        <v>83</v>
      </c>
      <c r="AY275" s="19" t="s">
        <v>322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19" t="s">
        <v>83</v>
      </c>
      <c r="BK275" s="245">
        <f>ROUND(I275*H275,2)</f>
        <v>0</v>
      </c>
      <c r="BL275" s="19" t="s">
        <v>418</v>
      </c>
      <c r="BM275" s="244" t="s">
        <v>4203</v>
      </c>
    </row>
    <row r="276" spans="1:47" s="2" customFormat="1" ht="12">
      <c r="A276" s="40"/>
      <c r="B276" s="41"/>
      <c r="C276" s="42"/>
      <c r="D276" s="246" t="s">
        <v>330</v>
      </c>
      <c r="E276" s="42"/>
      <c r="F276" s="247" t="s">
        <v>4202</v>
      </c>
      <c r="G276" s="42"/>
      <c r="H276" s="42"/>
      <c r="I276" s="150"/>
      <c r="J276" s="42"/>
      <c r="K276" s="42"/>
      <c r="L276" s="46"/>
      <c r="M276" s="248"/>
      <c r="N276" s="249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330</v>
      </c>
      <c r="AU276" s="19" t="s">
        <v>83</v>
      </c>
    </row>
    <row r="277" spans="1:65" s="2" customFormat="1" ht="16.5" customHeight="1">
      <c r="A277" s="40"/>
      <c r="B277" s="41"/>
      <c r="C277" s="233" t="s">
        <v>992</v>
      </c>
      <c r="D277" s="233" t="s">
        <v>324</v>
      </c>
      <c r="E277" s="234" t="s">
        <v>4204</v>
      </c>
      <c r="F277" s="235" t="s">
        <v>4205</v>
      </c>
      <c r="G277" s="236" t="s">
        <v>750</v>
      </c>
      <c r="H277" s="237">
        <v>1</v>
      </c>
      <c r="I277" s="238"/>
      <c r="J277" s="239">
        <f>ROUND(I277*H277,2)</f>
        <v>0</v>
      </c>
      <c r="K277" s="235" t="s">
        <v>532</v>
      </c>
      <c r="L277" s="46"/>
      <c r="M277" s="240" t="s">
        <v>19</v>
      </c>
      <c r="N277" s="241" t="s">
        <v>42</v>
      </c>
      <c r="O277" s="86"/>
      <c r="P277" s="242">
        <f>O277*H277</f>
        <v>0</v>
      </c>
      <c r="Q277" s="242">
        <v>0</v>
      </c>
      <c r="R277" s="242">
        <f>Q277*H277</f>
        <v>0</v>
      </c>
      <c r="S277" s="242">
        <v>0</v>
      </c>
      <c r="T277" s="243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4" t="s">
        <v>418</v>
      </c>
      <c r="AT277" s="244" t="s">
        <v>324</v>
      </c>
      <c r="AU277" s="244" t="s">
        <v>83</v>
      </c>
      <c r="AY277" s="19" t="s">
        <v>322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19" t="s">
        <v>83</v>
      </c>
      <c r="BK277" s="245">
        <f>ROUND(I277*H277,2)</f>
        <v>0</v>
      </c>
      <c r="BL277" s="19" t="s">
        <v>418</v>
      </c>
      <c r="BM277" s="244" t="s">
        <v>4206</v>
      </c>
    </row>
    <row r="278" spans="1:47" s="2" customFormat="1" ht="12">
      <c r="A278" s="40"/>
      <c r="B278" s="41"/>
      <c r="C278" s="42"/>
      <c r="D278" s="246" t="s">
        <v>330</v>
      </c>
      <c r="E278" s="42"/>
      <c r="F278" s="247" t="s">
        <v>4205</v>
      </c>
      <c r="G278" s="42"/>
      <c r="H278" s="42"/>
      <c r="I278" s="150"/>
      <c r="J278" s="42"/>
      <c r="K278" s="42"/>
      <c r="L278" s="46"/>
      <c r="M278" s="248"/>
      <c r="N278" s="24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330</v>
      </c>
      <c r="AU278" s="19" t="s">
        <v>83</v>
      </c>
    </row>
    <row r="279" spans="1:65" s="2" customFormat="1" ht="16.5" customHeight="1">
      <c r="A279" s="40"/>
      <c r="B279" s="41"/>
      <c r="C279" s="233" t="s">
        <v>1051</v>
      </c>
      <c r="D279" s="233" t="s">
        <v>324</v>
      </c>
      <c r="E279" s="234" t="s">
        <v>4207</v>
      </c>
      <c r="F279" s="235" t="s">
        <v>4208</v>
      </c>
      <c r="G279" s="236" t="s">
        <v>750</v>
      </c>
      <c r="H279" s="237">
        <v>10</v>
      </c>
      <c r="I279" s="238"/>
      <c r="J279" s="239">
        <f>ROUND(I279*H279,2)</f>
        <v>0</v>
      </c>
      <c r="K279" s="235" t="s">
        <v>532</v>
      </c>
      <c r="L279" s="46"/>
      <c r="M279" s="240" t="s">
        <v>19</v>
      </c>
      <c r="N279" s="241" t="s">
        <v>42</v>
      </c>
      <c r="O279" s="86"/>
      <c r="P279" s="242">
        <f>O279*H279</f>
        <v>0</v>
      </c>
      <c r="Q279" s="242">
        <v>0</v>
      </c>
      <c r="R279" s="242">
        <f>Q279*H279</f>
        <v>0</v>
      </c>
      <c r="S279" s="242">
        <v>0</v>
      </c>
      <c r="T279" s="243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44" t="s">
        <v>418</v>
      </c>
      <c r="AT279" s="244" t="s">
        <v>324</v>
      </c>
      <c r="AU279" s="244" t="s">
        <v>83</v>
      </c>
      <c r="AY279" s="19" t="s">
        <v>322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19" t="s">
        <v>83</v>
      </c>
      <c r="BK279" s="245">
        <f>ROUND(I279*H279,2)</f>
        <v>0</v>
      </c>
      <c r="BL279" s="19" t="s">
        <v>418</v>
      </c>
      <c r="BM279" s="244" t="s">
        <v>4209</v>
      </c>
    </row>
    <row r="280" spans="1:47" s="2" customFormat="1" ht="12">
      <c r="A280" s="40"/>
      <c r="B280" s="41"/>
      <c r="C280" s="42"/>
      <c r="D280" s="246" t="s">
        <v>330</v>
      </c>
      <c r="E280" s="42"/>
      <c r="F280" s="247" t="s">
        <v>4208</v>
      </c>
      <c r="G280" s="42"/>
      <c r="H280" s="42"/>
      <c r="I280" s="150"/>
      <c r="J280" s="42"/>
      <c r="K280" s="42"/>
      <c r="L280" s="46"/>
      <c r="M280" s="248"/>
      <c r="N280" s="249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330</v>
      </c>
      <c r="AU280" s="19" t="s">
        <v>83</v>
      </c>
    </row>
    <row r="281" spans="1:65" s="2" customFormat="1" ht="16.5" customHeight="1">
      <c r="A281" s="40"/>
      <c r="B281" s="41"/>
      <c r="C281" s="233" t="s">
        <v>1057</v>
      </c>
      <c r="D281" s="233" t="s">
        <v>324</v>
      </c>
      <c r="E281" s="234" t="s">
        <v>4210</v>
      </c>
      <c r="F281" s="235" t="s">
        <v>4211</v>
      </c>
      <c r="G281" s="236" t="s">
        <v>750</v>
      </c>
      <c r="H281" s="237">
        <v>278</v>
      </c>
      <c r="I281" s="238"/>
      <c r="J281" s="239">
        <f>ROUND(I281*H281,2)</f>
        <v>0</v>
      </c>
      <c r="K281" s="235" t="s">
        <v>532</v>
      </c>
      <c r="L281" s="46"/>
      <c r="M281" s="240" t="s">
        <v>19</v>
      </c>
      <c r="N281" s="241" t="s">
        <v>42</v>
      </c>
      <c r="O281" s="86"/>
      <c r="P281" s="242">
        <f>O281*H281</f>
        <v>0</v>
      </c>
      <c r="Q281" s="242">
        <v>0</v>
      </c>
      <c r="R281" s="242">
        <f>Q281*H281</f>
        <v>0</v>
      </c>
      <c r="S281" s="242">
        <v>0</v>
      </c>
      <c r="T281" s="243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44" t="s">
        <v>418</v>
      </c>
      <c r="AT281" s="244" t="s">
        <v>324</v>
      </c>
      <c r="AU281" s="244" t="s">
        <v>83</v>
      </c>
      <c r="AY281" s="19" t="s">
        <v>322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19" t="s">
        <v>83</v>
      </c>
      <c r="BK281" s="245">
        <f>ROUND(I281*H281,2)</f>
        <v>0</v>
      </c>
      <c r="BL281" s="19" t="s">
        <v>418</v>
      </c>
      <c r="BM281" s="244" t="s">
        <v>4212</v>
      </c>
    </row>
    <row r="282" spans="1:47" s="2" customFormat="1" ht="12">
      <c r="A282" s="40"/>
      <c r="B282" s="41"/>
      <c r="C282" s="42"/>
      <c r="D282" s="246" t="s">
        <v>330</v>
      </c>
      <c r="E282" s="42"/>
      <c r="F282" s="247" t="s">
        <v>4211</v>
      </c>
      <c r="G282" s="42"/>
      <c r="H282" s="42"/>
      <c r="I282" s="150"/>
      <c r="J282" s="42"/>
      <c r="K282" s="42"/>
      <c r="L282" s="46"/>
      <c r="M282" s="248"/>
      <c r="N282" s="249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330</v>
      </c>
      <c r="AU282" s="19" t="s">
        <v>83</v>
      </c>
    </row>
    <row r="283" spans="1:65" s="2" customFormat="1" ht="16.5" customHeight="1">
      <c r="A283" s="40"/>
      <c r="B283" s="41"/>
      <c r="C283" s="233" t="s">
        <v>1063</v>
      </c>
      <c r="D283" s="233" t="s">
        <v>324</v>
      </c>
      <c r="E283" s="234" t="s">
        <v>4213</v>
      </c>
      <c r="F283" s="235" t="s">
        <v>4214</v>
      </c>
      <c r="G283" s="236" t="s">
        <v>750</v>
      </c>
      <c r="H283" s="237">
        <v>160</v>
      </c>
      <c r="I283" s="238"/>
      <c r="J283" s="239">
        <f>ROUND(I283*H283,2)</f>
        <v>0</v>
      </c>
      <c r="K283" s="235" t="s">
        <v>532</v>
      </c>
      <c r="L283" s="46"/>
      <c r="M283" s="240" t="s">
        <v>19</v>
      </c>
      <c r="N283" s="241" t="s">
        <v>42</v>
      </c>
      <c r="O283" s="86"/>
      <c r="P283" s="242">
        <f>O283*H283</f>
        <v>0</v>
      </c>
      <c r="Q283" s="242">
        <v>0</v>
      </c>
      <c r="R283" s="242">
        <f>Q283*H283</f>
        <v>0</v>
      </c>
      <c r="S283" s="242">
        <v>0</v>
      </c>
      <c r="T283" s="243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44" t="s">
        <v>418</v>
      </c>
      <c r="AT283" s="244" t="s">
        <v>324</v>
      </c>
      <c r="AU283" s="244" t="s">
        <v>83</v>
      </c>
      <c r="AY283" s="19" t="s">
        <v>322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19" t="s">
        <v>83</v>
      </c>
      <c r="BK283" s="245">
        <f>ROUND(I283*H283,2)</f>
        <v>0</v>
      </c>
      <c r="BL283" s="19" t="s">
        <v>418</v>
      </c>
      <c r="BM283" s="244" t="s">
        <v>4215</v>
      </c>
    </row>
    <row r="284" spans="1:47" s="2" customFormat="1" ht="12">
      <c r="A284" s="40"/>
      <c r="B284" s="41"/>
      <c r="C284" s="42"/>
      <c r="D284" s="246" t="s">
        <v>330</v>
      </c>
      <c r="E284" s="42"/>
      <c r="F284" s="247" t="s">
        <v>4214</v>
      </c>
      <c r="G284" s="42"/>
      <c r="H284" s="42"/>
      <c r="I284" s="150"/>
      <c r="J284" s="42"/>
      <c r="K284" s="42"/>
      <c r="L284" s="46"/>
      <c r="M284" s="248"/>
      <c r="N284" s="249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330</v>
      </c>
      <c r="AU284" s="19" t="s">
        <v>83</v>
      </c>
    </row>
    <row r="285" spans="1:65" s="2" customFormat="1" ht="16.5" customHeight="1">
      <c r="A285" s="40"/>
      <c r="B285" s="41"/>
      <c r="C285" s="233" t="s">
        <v>1068</v>
      </c>
      <c r="D285" s="233" t="s">
        <v>324</v>
      </c>
      <c r="E285" s="234" t="s">
        <v>4216</v>
      </c>
      <c r="F285" s="235" t="s">
        <v>4217</v>
      </c>
      <c r="G285" s="236" t="s">
        <v>2688</v>
      </c>
      <c r="H285" s="237">
        <v>1</v>
      </c>
      <c r="I285" s="238"/>
      <c r="J285" s="239">
        <f>ROUND(I285*H285,2)</f>
        <v>0</v>
      </c>
      <c r="K285" s="235" t="s">
        <v>532</v>
      </c>
      <c r="L285" s="46"/>
      <c r="M285" s="240" t="s">
        <v>19</v>
      </c>
      <c r="N285" s="241" t="s">
        <v>42</v>
      </c>
      <c r="O285" s="86"/>
      <c r="P285" s="242">
        <f>O285*H285</f>
        <v>0</v>
      </c>
      <c r="Q285" s="242">
        <v>0</v>
      </c>
      <c r="R285" s="242">
        <f>Q285*H285</f>
        <v>0</v>
      </c>
      <c r="S285" s="242">
        <v>0</v>
      </c>
      <c r="T285" s="243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4" t="s">
        <v>418</v>
      </c>
      <c r="AT285" s="244" t="s">
        <v>324</v>
      </c>
      <c r="AU285" s="244" t="s">
        <v>83</v>
      </c>
      <c r="AY285" s="19" t="s">
        <v>322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19" t="s">
        <v>83</v>
      </c>
      <c r="BK285" s="245">
        <f>ROUND(I285*H285,2)</f>
        <v>0</v>
      </c>
      <c r="BL285" s="19" t="s">
        <v>418</v>
      </c>
      <c r="BM285" s="244" t="s">
        <v>4218</v>
      </c>
    </row>
    <row r="286" spans="1:47" s="2" customFormat="1" ht="12">
      <c r="A286" s="40"/>
      <c r="B286" s="41"/>
      <c r="C286" s="42"/>
      <c r="D286" s="246" t="s">
        <v>330</v>
      </c>
      <c r="E286" s="42"/>
      <c r="F286" s="247" t="s">
        <v>4217</v>
      </c>
      <c r="G286" s="42"/>
      <c r="H286" s="42"/>
      <c r="I286" s="150"/>
      <c r="J286" s="42"/>
      <c r="K286" s="42"/>
      <c r="L286" s="46"/>
      <c r="M286" s="248"/>
      <c r="N286" s="24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330</v>
      </c>
      <c r="AU286" s="19" t="s">
        <v>83</v>
      </c>
    </row>
    <row r="287" spans="1:63" s="12" customFormat="1" ht="22.8" customHeight="1">
      <c r="A287" s="12"/>
      <c r="B287" s="217"/>
      <c r="C287" s="218"/>
      <c r="D287" s="219" t="s">
        <v>69</v>
      </c>
      <c r="E287" s="231" t="s">
        <v>4219</v>
      </c>
      <c r="F287" s="231" t="s">
        <v>4220</v>
      </c>
      <c r="G287" s="218"/>
      <c r="H287" s="218"/>
      <c r="I287" s="221"/>
      <c r="J287" s="232">
        <f>BK287</f>
        <v>0</v>
      </c>
      <c r="K287" s="218"/>
      <c r="L287" s="223"/>
      <c r="M287" s="224"/>
      <c r="N287" s="225"/>
      <c r="O287" s="225"/>
      <c r="P287" s="226">
        <f>SUM(P288:P312)</f>
        <v>0</v>
      </c>
      <c r="Q287" s="225"/>
      <c r="R287" s="226">
        <f>SUM(R288:R312)</f>
        <v>0</v>
      </c>
      <c r="S287" s="225"/>
      <c r="T287" s="227">
        <f>SUM(T288:T312)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8" t="s">
        <v>83</v>
      </c>
      <c r="AT287" s="229" t="s">
        <v>69</v>
      </c>
      <c r="AU287" s="229" t="s">
        <v>77</v>
      </c>
      <c r="AY287" s="228" t="s">
        <v>322</v>
      </c>
      <c r="BK287" s="230">
        <f>SUM(BK288:BK312)</f>
        <v>0</v>
      </c>
    </row>
    <row r="288" spans="1:65" s="2" customFormat="1" ht="21.75" customHeight="1">
      <c r="A288" s="40"/>
      <c r="B288" s="41"/>
      <c r="C288" s="233" t="s">
        <v>1073</v>
      </c>
      <c r="D288" s="233" t="s">
        <v>324</v>
      </c>
      <c r="E288" s="234" t="s">
        <v>4221</v>
      </c>
      <c r="F288" s="235" t="s">
        <v>4222</v>
      </c>
      <c r="G288" s="236" t="s">
        <v>750</v>
      </c>
      <c r="H288" s="237">
        <v>7</v>
      </c>
      <c r="I288" s="238"/>
      <c r="J288" s="239">
        <f>ROUND(I288*H288,2)</f>
        <v>0</v>
      </c>
      <c r="K288" s="235" t="s">
        <v>532</v>
      </c>
      <c r="L288" s="46"/>
      <c r="M288" s="240" t="s">
        <v>19</v>
      </c>
      <c r="N288" s="241" t="s">
        <v>42</v>
      </c>
      <c r="O288" s="86"/>
      <c r="P288" s="242">
        <f>O288*H288</f>
        <v>0</v>
      </c>
      <c r="Q288" s="242">
        <v>0</v>
      </c>
      <c r="R288" s="242">
        <f>Q288*H288</f>
        <v>0</v>
      </c>
      <c r="S288" s="242">
        <v>0</v>
      </c>
      <c r="T288" s="243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44" t="s">
        <v>418</v>
      </c>
      <c r="AT288" s="244" t="s">
        <v>324</v>
      </c>
      <c r="AU288" s="244" t="s">
        <v>83</v>
      </c>
      <c r="AY288" s="19" t="s">
        <v>322</v>
      </c>
      <c r="BE288" s="245">
        <f>IF(N288="základní",J288,0)</f>
        <v>0</v>
      </c>
      <c r="BF288" s="245">
        <f>IF(N288="snížená",J288,0)</f>
        <v>0</v>
      </c>
      <c r="BG288" s="245">
        <f>IF(N288="zákl. přenesená",J288,0)</f>
        <v>0</v>
      </c>
      <c r="BH288" s="245">
        <f>IF(N288="sníž. přenesená",J288,0)</f>
        <v>0</v>
      </c>
      <c r="BI288" s="245">
        <f>IF(N288="nulová",J288,0)</f>
        <v>0</v>
      </c>
      <c r="BJ288" s="19" t="s">
        <v>83</v>
      </c>
      <c r="BK288" s="245">
        <f>ROUND(I288*H288,2)</f>
        <v>0</v>
      </c>
      <c r="BL288" s="19" t="s">
        <v>418</v>
      </c>
      <c r="BM288" s="244" t="s">
        <v>4223</v>
      </c>
    </row>
    <row r="289" spans="1:47" s="2" customFormat="1" ht="12">
      <c r="A289" s="40"/>
      <c r="B289" s="41"/>
      <c r="C289" s="42"/>
      <c r="D289" s="246" t="s">
        <v>330</v>
      </c>
      <c r="E289" s="42"/>
      <c r="F289" s="247" t="s">
        <v>4222</v>
      </c>
      <c r="G289" s="42"/>
      <c r="H289" s="42"/>
      <c r="I289" s="150"/>
      <c r="J289" s="42"/>
      <c r="K289" s="42"/>
      <c r="L289" s="46"/>
      <c r="M289" s="248"/>
      <c r="N289" s="249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330</v>
      </c>
      <c r="AU289" s="19" t="s">
        <v>83</v>
      </c>
    </row>
    <row r="290" spans="1:65" s="2" customFormat="1" ht="21.75" customHeight="1">
      <c r="A290" s="40"/>
      <c r="B290" s="41"/>
      <c r="C290" s="233" t="s">
        <v>1077</v>
      </c>
      <c r="D290" s="233" t="s">
        <v>324</v>
      </c>
      <c r="E290" s="234" t="s">
        <v>4224</v>
      </c>
      <c r="F290" s="235" t="s">
        <v>4225</v>
      </c>
      <c r="G290" s="236" t="s">
        <v>750</v>
      </c>
      <c r="H290" s="237">
        <v>25</v>
      </c>
      <c r="I290" s="238"/>
      <c r="J290" s="239">
        <f>ROUND(I290*H290,2)</f>
        <v>0</v>
      </c>
      <c r="K290" s="235" t="s">
        <v>532</v>
      </c>
      <c r="L290" s="46"/>
      <c r="M290" s="240" t="s">
        <v>19</v>
      </c>
      <c r="N290" s="241" t="s">
        <v>42</v>
      </c>
      <c r="O290" s="86"/>
      <c r="P290" s="242">
        <f>O290*H290</f>
        <v>0</v>
      </c>
      <c r="Q290" s="242">
        <v>0</v>
      </c>
      <c r="R290" s="242">
        <f>Q290*H290</f>
        <v>0</v>
      </c>
      <c r="S290" s="242">
        <v>0</v>
      </c>
      <c r="T290" s="243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44" t="s">
        <v>418</v>
      </c>
      <c r="AT290" s="244" t="s">
        <v>324</v>
      </c>
      <c r="AU290" s="244" t="s">
        <v>83</v>
      </c>
      <c r="AY290" s="19" t="s">
        <v>322</v>
      </c>
      <c r="BE290" s="245">
        <f>IF(N290="základní",J290,0)</f>
        <v>0</v>
      </c>
      <c r="BF290" s="245">
        <f>IF(N290="snížená",J290,0)</f>
        <v>0</v>
      </c>
      <c r="BG290" s="245">
        <f>IF(N290="zákl. přenesená",J290,0)</f>
        <v>0</v>
      </c>
      <c r="BH290" s="245">
        <f>IF(N290="sníž. přenesená",J290,0)</f>
        <v>0</v>
      </c>
      <c r="BI290" s="245">
        <f>IF(N290="nulová",J290,0)</f>
        <v>0</v>
      </c>
      <c r="BJ290" s="19" t="s">
        <v>83</v>
      </c>
      <c r="BK290" s="245">
        <f>ROUND(I290*H290,2)</f>
        <v>0</v>
      </c>
      <c r="BL290" s="19" t="s">
        <v>418</v>
      </c>
      <c r="BM290" s="244" t="s">
        <v>4226</v>
      </c>
    </row>
    <row r="291" spans="1:47" s="2" customFormat="1" ht="12">
      <c r="A291" s="40"/>
      <c r="B291" s="41"/>
      <c r="C291" s="42"/>
      <c r="D291" s="246" t="s">
        <v>330</v>
      </c>
      <c r="E291" s="42"/>
      <c r="F291" s="247" t="s">
        <v>4225</v>
      </c>
      <c r="G291" s="42"/>
      <c r="H291" s="42"/>
      <c r="I291" s="150"/>
      <c r="J291" s="42"/>
      <c r="K291" s="42"/>
      <c r="L291" s="46"/>
      <c r="M291" s="248"/>
      <c r="N291" s="249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330</v>
      </c>
      <c r="AU291" s="19" t="s">
        <v>83</v>
      </c>
    </row>
    <row r="292" spans="1:51" s="13" customFormat="1" ht="12">
      <c r="A292" s="13"/>
      <c r="B292" s="250"/>
      <c r="C292" s="251"/>
      <c r="D292" s="246" t="s">
        <v>332</v>
      </c>
      <c r="E292" s="252" t="s">
        <v>19</v>
      </c>
      <c r="F292" s="253" t="s">
        <v>4176</v>
      </c>
      <c r="G292" s="251"/>
      <c r="H292" s="254">
        <v>25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332</v>
      </c>
      <c r="AU292" s="260" t="s">
        <v>83</v>
      </c>
      <c r="AV292" s="13" t="s">
        <v>83</v>
      </c>
      <c r="AW292" s="13" t="s">
        <v>32</v>
      </c>
      <c r="AX292" s="13" t="s">
        <v>77</v>
      </c>
      <c r="AY292" s="260" t="s">
        <v>322</v>
      </c>
    </row>
    <row r="293" spans="1:65" s="2" customFormat="1" ht="21.75" customHeight="1">
      <c r="A293" s="40"/>
      <c r="B293" s="41"/>
      <c r="C293" s="233" t="s">
        <v>1081</v>
      </c>
      <c r="D293" s="233" t="s">
        <v>324</v>
      </c>
      <c r="E293" s="234" t="s">
        <v>4227</v>
      </c>
      <c r="F293" s="235" t="s">
        <v>4228</v>
      </c>
      <c r="G293" s="236" t="s">
        <v>750</v>
      </c>
      <c r="H293" s="237">
        <v>10</v>
      </c>
      <c r="I293" s="238"/>
      <c r="J293" s="239">
        <f>ROUND(I293*H293,2)</f>
        <v>0</v>
      </c>
      <c r="K293" s="235" t="s">
        <v>532</v>
      </c>
      <c r="L293" s="46"/>
      <c r="M293" s="240" t="s">
        <v>19</v>
      </c>
      <c r="N293" s="241" t="s">
        <v>42</v>
      </c>
      <c r="O293" s="86"/>
      <c r="P293" s="242">
        <f>O293*H293</f>
        <v>0</v>
      </c>
      <c r="Q293" s="242">
        <v>0</v>
      </c>
      <c r="R293" s="242">
        <f>Q293*H293</f>
        <v>0</v>
      </c>
      <c r="S293" s="242">
        <v>0</v>
      </c>
      <c r="T293" s="243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44" t="s">
        <v>418</v>
      </c>
      <c r="AT293" s="244" t="s">
        <v>324</v>
      </c>
      <c r="AU293" s="244" t="s">
        <v>83</v>
      </c>
      <c r="AY293" s="19" t="s">
        <v>322</v>
      </c>
      <c r="BE293" s="245">
        <f>IF(N293="základní",J293,0)</f>
        <v>0</v>
      </c>
      <c r="BF293" s="245">
        <f>IF(N293="snížená",J293,0)</f>
        <v>0</v>
      </c>
      <c r="BG293" s="245">
        <f>IF(N293="zákl. přenesená",J293,0)</f>
        <v>0</v>
      </c>
      <c r="BH293" s="245">
        <f>IF(N293="sníž. přenesená",J293,0)</f>
        <v>0</v>
      </c>
      <c r="BI293" s="245">
        <f>IF(N293="nulová",J293,0)</f>
        <v>0</v>
      </c>
      <c r="BJ293" s="19" t="s">
        <v>83</v>
      </c>
      <c r="BK293" s="245">
        <f>ROUND(I293*H293,2)</f>
        <v>0</v>
      </c>
      <c r="BL293" s="19" t="s">
        <v>418</v>
      </c>
      <c r="BM293" s="244" t="s">
        <v>4229</v>
      </c>
    </row>
    <row r="294" spans="1:47" s="2" customFormat="1" ht="12">
      <c r="A294" s="40"/>
      <c r="B294" s="41"/>
      <c r="C294" s="42"/>
      <c r="D294" s="246" t="s">
        <v>330</v>
      </c>
      <c r="E294" s="42"/>
      <c r="F294" s="247" t="s">
        <v>4228</v>
      </c>
      <c r="G294" s="42"/>
      <c r="H294" s="42"/>
      <c r="I294" s="150"/>
      <c r="J294" s="42"/>
      <c r="K294" s="42"/>
      <c r="L294" s="46"/>
      <c r="M294" s="248"/>
      <c r="N294" s="249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330</v>
      </c>
      <c r="AU294" s="19" t="s">
        <v>83</v>
      </c>
    </row>
    <row r="295" spans="1:65" s="2" customFormat="1" ht="16.5" customHeight="1">
      <c r="A295" s="40"/>
      <c r="B295" s="41"/>
      <c r="C295" s="233" t="s">
        <v>1085</v>
      </c>
      <c r="D295" s="233" t="s">
        <v>324</v>
      </c>
      <c r="E295" s="234" t="s">
        <v>4230</v>
      </c>
      <c r="F295" s="235" t="s">
        <v>4231</v>
      </c>
      <c r="G295" s="236" t="s">
        <v>750</v>
      </c>
      <c r="H295" s="237">
        <v>1</v>
      </c>
      <c r="I295" s="238"/>
      <c r="J295" s="239">
        <f>ROUND(I295*H295,2)</f>
        <v>0</v>
      </c>
      <c r="K295" s="235" t="s">
        <v>532</v>
      </c>
      <c r="L295" s="46"/>
      <c r="M295" s="240" t="s">
        <v>19</v>
      </c>
      <c r="N295" s="241" t="s">
        <v>42</v>
      </c>
      <c r="O295" s="86"/>
      <c r="P295" s="242">
        <f>O295*H295</f>
        <v>0</v>
      </c>
      <c r="Q295" s="242">
        <v>0</v>
      </c>
      <c r="R295" s="242">
        <f>Q295*H295</f>
        <v>0</v>
      </c>
      <c r="S295" s="242">
        <v>0</v>
      </c>
      <c r="T295" s="243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4" t="s">
        <v>418</v>
      </c>
      <c r="AT295" s="244" t="s">
        <v>324</v>
      </c>
      <c r="AU295" s="244" t="s">
        <v>83</v>
      </c>
      <c r="AY295" s="19" t="s">
        <v>322</v>
      </c>
      <c r="BE295" s="245">
        <f>IF(N295="základní",J295,0)</f>
        <v>0</v>
      </c>
      <c r="BF295" s="245">
        <f>IF(N295="snížená",J295,0)</f>
        <v>0</v>
      </c>
      <c r="BG295" s="245">
        <f>IF(N295="zákl. přenesená",J295,0)</f>
        <v>0</v>
      </c>
      <c r="BH295" s="245">
        <f>IF(N295="sníž. přenesená",J295,0)</f>
        <v>0</v>
      </c>
      <c r="BI295" s="245">
        <f>IF(N295="nulová",J295,0)</f>
        <v>0</v>
      </c>
      <c r="BJ295" s="19" t="s">
        <v>83</v>
      </c>
      <c r="BK295" s="245">
        <f>ROUND(I295*H295,2)</f>
        <v>0</v>
      </c>
      <c r="BL295" s="19" t="s">
        <v>418</v>
      </c>
      <c r="BM295" s="244" t="s">
        <v>4232</v>
      </c>
    </row>
    <row r="296" spans="1:47" s="2" customFormat="1" ht="12">
      <c r="A296" s="40"/>
      <c r="B296" s="41"/>
      <c r="C296" s="42"/>
      <c r="D296" s="246" t="s">
        <v>330</v>
      </c>
      <c r="E296" s="42"/>
      <c r="F296" s="247" t="s">
        <v>4231</v>
      </c>
      <c r="G296" s="42"/>
      <c r="H296" s="42"/>
      <c r="I296" s="150"/>
      <c r="J296" s="42"/>
      <c r="K296" s="42"/>
      <c r="L296" s="46"/>
      <c r="M296" s="248"/>
      <c r="N296" s="249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330</v>
      </c>
      <c r="AU296" s="19" t="s">
        <v>83</v>
      </c>
    </row>
    <row r="297" spans="1:65" s="2" customFormat="1" ht="16.5" customHeight="1">
      <c r="A297" s="40"/>
      <c r="B297" s="41"/>
      <c r="C297" s="233" t="s">
        <v>1089</v>
      </c>
      <c r="D297" s="233" t="s">
        <v>324</v>
      </c>
      <c r="E297" s="234" t="s">
        <v>4233</v>
      </c>
      <c r="F297" s="235" t="s">
        <v>4234</v>
      </c>
      <c r="G297" s="236" t="s">
        <v>750</v>
      </c>
      <c r="H297" s="237">
        <v>8</v>
      </c>
      <c r="I297" s="238"/>
      <c r="J297" s="239">
        <f>ROUND(I297*H297,2)</f>
        <v>0</v>
      </c>
      <c r="K297" s="235" t="s">
        <v>532</v>
      </c>
      <c r="L297" s="46"/>
      <c r="M297" s="240" t="s">
        <v>19</v>
      </c>
      <c r="N297" s="241" t="s">
        <v>42</v>
      </c>
      <c r="O297" s="86"/>
      <c r="P297" s="242">
        <f>O297*H297</f>
        <v>0</v>
      </c>
      <c r="Q297" s="242">
        <v>0</v>
      </c>
      <c r="R297" s="242">
        <f>Q297*H297</f>
        <v>0</v>
      </c>
      <c r="S297" s="242">
        <v>0</v>
      </c>
      <c r="T297" s="243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44" t="s">
        <v>418</v>
      </c>
      <c r="AT297" s="244" t="s">
        <v>324</v>
      </c>
      <c r="AU297" s="244" t="s">
        <v>83</v>
      </c>
      <c r="AY297" s="19" t="s">
        <v>322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19" t="s">
        <v>83</v>
      </c>
      <c r="BK297" s="245">
        <f>ROUND(I297*H297,2)</f>
        <v>0</v>
      </c>
      <c r="BL297" s="19" t="s">
        <v>418</v>
      </c>
      <c r="BM297" s="244" t="s">
        <v>4235</v>
      </c>
    </row>
    <row r="298" spans="1:47" s="2" customFormat="1" ht="12">
      <c r="A298" s="40"/>
      <c r="B298" s="41"/>
      <c r="C298" s="42"/>
      <c r="D298" s="246" t="s">
        <v>330</v>
      </c>
      <c r="E298" s="42"/>
      <c r="F298" s="247" t="s">
        <v>4234</v>
      </c>
      <c r="G298" s="42"/>
      <c r="H298" s="42"/>
      <c r="I298" s="150"/>
      <c r="J298" s="42"/>
      <c r="K298" s="42"/>
      <c r="L298" s="46"/>
      <c r="M298" s="248"/>
      <c r="N298" s="249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330</v>
      </c>
      <c r="AU298" s="19" t="s">
        <v>83</v>
      </c>
    </row>
    <row r="299" spans="1:65" s="2" customFormat="1" ht="21.75" customHeight="1">
      <c r="A299" s="40"/>
      <c r="B299" s="41"/>
      <c r="C299" s="233" t="s">
        <v>1093</v>
      </c>
      <c r="D299" s="233" t="s">
        <v>324</v>
      </c>
      <c r="E299" s="234" t="s">
        <v>4236</v>
      </c>
      <c r="F299" s="235" t="s">
        <v>4237</v>
      </c>
      <c r="G299" s="236" t="s">
        <v>750</v>
      </c>
      <c r="H299" s="237">
        <v>2</v>
      </c>
      <c r="I299" s="238"/>
      <c r="J299" s="239">
        <f>ROUND(I299*H299,2)</f>
        <v>0</v>
      </c>
      <c r="K299" s="235" t="s">
        <v>532</v>
      </c>
      <c r="L299" s="46"/>
      <c r="M299" s="240" t="s">
        <v>19</v>
      </c>
      <c r="N299" s="241" t="s">
        <v>42</v>
      </c>
      <c r="O299" s="86"/>
      <c r="P299" s="242">
        <f>O299*H299</f>
        <v>0</v>
      </c>
      <c r="Q299" s="242">
        <v>0</v>
      </c>
      <c r="R299" s="242">
        <f>Q299*H299</f>
        <v>0</v>
      </c>
      <c r="S299" s="242">
        <v>0</v>
      </c>
      <c r="T299" s="243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44" t="s">
        <v>418</v>
      </c>
      <c r="AT299" s="244" t="s">
        <v>324</v>
      </c>
      <c r="AU299" s="244" t="s">
        <v>83</v>
      </c>
      <c r="AY299" s="19" t="s">
        <v>322</v>
      </c>
      <c r="BE299" s="245">
        <f>IF(N299="základní",J299,0)</f>
        <v>0</v>
      </c>
      <c r="BF299" s="245">
        <f>IF(N299="snížená",J299,0)</f>
        <v>0</v>
      </c>
      <c r="BG299" s="245">
        <f>IF(N299="zákl. přenesená",J299,0)</f>
        <v>0</v>
      </c>
      <c r="BH299" s="245">
        <f>IF(N299="sníž. přenesená",J299,0)</f>
        <v>0</v>
      </c>
      <c r="BI299" s="245">
        <f>IF(N299="nulová",J299,0)</f>
        <v>0</v>
      </c>
      <c r="BJ299" s="19" t="s">
        <v>83</v>
      </c>
      <c r="BK299" s="245">
        <f>ROUND(I299*H299,2)</f>
        <v>0</v>
      </c>
      <c r="BL299" s="19" t="s">
        <v>418</v>
      </c>
      <c r="BM299" s="244" t="s">
        <v>4238</v>
      </c>
    </row>
    <row r="300" spans="1:47" s="2" customFormat="1" ht="12">
      <c r="A300" s="40"/>
      <c r="B300" s="41"/>
      <c r="C300" s="42"/>
      <c r="D300" s="246" t="s">
        <v>330</v>
      </c>
      <c r="E300" s="42"/>
      <c r="F300" s="247" t="s">
        <v>4237</v>
      </c>
      <c r="G300" s="42"/>
      <c r="H300" s="42"/>
      <c r="I300" s="150"/>
      <c r="J300" s="42"/>
      <c r="K300" s="42"/>
      <c r="L300" s="46"/>
      <c r="M300" s="248"/>
      <c r="N300" s="249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330</v>
      </c>
      <c r="AU300" s="19" t="s">
        <v>83</v>
      </c>
    </row>
    <row r="301" spans="1:65" s="2" customFormat="1" ht="16.5" customHeight="1">
      <c r="A301" s="40"/>
      <c r="B301" s="41"/>
      <c r="C301" s="233" t="s">
        <v>1097</v>
      </c>
      <c r="D301" s="233" t="s">
        <v>324</v>
      </c>
      <c r="E301" s="234" t="s">
        <v>4239</v>
      </c>
      <c r="F301" s="235" t="s">
        <v>4240</v>
      </c>
      <c r="G301" s="236" t="s">
        <v>750</v>
      </c>
      <c r="H301" s="237">
        <v>6</v>
      </c>
      <c r="I301" s="238"/>
      <c r="J301" s="239">
        <f>ROUND(I301*H301,2)</f>
        <v>0</v>
      </c>
      <c r="K301" s="235" t="s">
        <v>532</v>
      </c>
      <c r="L301" s="46"/>
      <c r="M301" s="240" t="s">
        <v>19</v>
      </c>
      <c r="N301" s="241" t="s">
        <v>42</v>
      </c>
      <c r="O301" s="86"/>
      <c r="P301" s="242">
        <f>O301*H301</f>
        <v>0</v>
      </c>
      <c r="Q301" s="242">
        <v>0</v>
      </c>
      <c r="R301" s="242">
        <f>Q301*H301</f>
        <v>0</v>
      </c>
      <c r="S301" s="242">
        <v>0</v>
      </c>
      <c r="T301" s="243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4" t="s">
        <v>418</v>
      </c>
      <c r="AT301" s="244" t="s">
        <v>324</v>
      </c>
      <c r="AU301" s="244" t="s">
        <v>83</v>
      </c>
      <c r="AY301" s="19" t="s">
        <v>322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19" t="s">
        <v>83</v>
      </c>
      <c r="BK301" s="245">
        <f>ROUND(I301*H301,2)</f>
        <v>0</v>
      </c>
      <c r="BL301" s="19" t="s">
        <v>418</v>
      </c>
      <c r="BM301" s="244" t="s">
        <v>4241</v>
      </c>
    </row>
    <row r="302" spans="1:47" s="2" customFormat="1" ht="12">
      <c r="A302" s="40"/>
      <c r="B302" s="41"/>
      <c r="C302" s="42"/>
      <c r="D302" s="246" t="s">
        <v>330</v>
      </c>
      <c r="E302" s="42"/>
      <c r="F302" s="247" t="s">
        <v>4240</v>
      </c>
      <c r="G302" s="42"/>
      <c r="H302" s="42"/>
      <c r="I302" s="150"/>
      <c r="J302" s="42"/>
      <c r="K302" s="42"/>
      <c r="L302" s="46"/>
      <c r="M302" s="248"/>
      <c r="N302" s="249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330</v>
      </c>
      <c r="AU302" s="19" t="s">
        <v>83</v>
      </c>
    </row>
    <row r="303" spans="1:65" s="2" customFormat="1" ht="16.5" customHeight="1">
      <c r="A303" s="40"/>
      <c r="B303" s="41"/>
      <c r="C303" s="233" t="s">
        <v>1102</v>
      </c>
      <c r="D303" s="233" t="s">
        <v>324</v>
      </c>
      <c r="E303" s="234" t="s">
        <v>4242</v>
      </c>
      <c r="F303" s="235" t="s">
        <v>4243</v>
      </c>
      <c r="G303" s="236" t="s">
        <v>750</v>
      </c>
      <c r="H303" s="237">
        <v>2</v>
      </c>
      <c r="I303" s="238"/>
      <c r="J303" s="239">
        <f>ROUND(I303*H303,2)</f>
        <v>0</v>
      </c>
      <c r="K303" s="235" t="s">
        <v>532</v>
      </c>
      <c r="L303" s="46"/>
      <c r="M303" s="240" t="s">
        <v>19</v>
      </c>
      <c r="N303" s="241" t="s">
        <v>42</v>
      </c>
      <c r="O303" s="86"/>
      <c r="P303" s="242">
        <f>O303*H303</f>
        <v>0</v>
      </c>
      <c r="Q303" s="242">
        <v>0</v>
      </c>
      <c r="R303" s="242">
        <f>Q303*H303</f>
        <v>0</v>
      </c>
      <c r="S303" s="242">
        <v>0</v>
      </c>
      <c r="T303" s="243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4" t="s">
        <v>418</v>
      </c>
      <c r="AT303" s="244" t="s">
        <v>324</v>
      </c>
      <c r="AU303" s="244" t="s">
        <v>83</v>
      </c>
      <c r="AY303" s="19" t="s">
        <v>322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19" t="s">
        <v>83</v>
      </c>
      <c r="BK303" s="245">
        <f>ROUND(I303*H303,2)</f>
        <v>0</v>
      </c>
      <c r="BL303" s="19" t="s">
        <v>418</v>
      </c>
      <c r="BM303" s="244" t="s">
        <v>4244</v>
      </c>
    </row>
    <row r="304" spans="1:47" s="2" customFormat="1" ht="12">
      <c r="A304" s="40"/>
      <c r="B304" s="41"/>
      <c r="C304" s="42"/>
      <c r="D304" s="246" t="s">
        <v>330</v>
      </c>
      <c r="E304" s="42"/>
      <c r="F304" s="247" t="s">
        <v>4243</v>
      </c>
      <c r="G304" s="42"/>
      <c r="H304" s="42"/>
      <c r="I304" s="150"/>
      <c r="J304" s="42"/>
      <c r="K304" s="42"/>
      <c r="L304" s="46"/>
      <c r="M304" s="248"/>
      <c r="N304" s="249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330</v>
      </c>
      <c r="AU304" s="19" t="s">
        <v>83</v>
      </c>
    </row>
    <row r="305" spans="1:65" s="2" customFormat="1" ht="16.5" customHeight="1">
      <c r="A305" s="40"/>
      <c r="B305" s="41"/>
      <c r="C305" s="233" t="s">
        <v>1106</v>
      </c>
      <c r="D305" s="233" t="s">
        <v>324</v>
      </c>
      <c r="E305" s="234" t="s">
        <v>4245</v>
      </c>
      <c r="F305" s="235" t="s">
        <v>4246</v>
      </c>
      <c r="G305" s="236" t="s">
        <v>750</v>
      </c>
      <c r="H305" s="237">
        <v>8</v>
      </c>
      <c r="I305" s="238"/>
      <c r="J305" s="239">
        <f>ROUND(I305*H305,2)</f>
        <v>0</v>
      </c>
      <c r="K305" s="235" t="s">
        <v>532</v>
      </c>
      <c r="L305" s="46"/>
      <c r="M305" s="240" t="s">
        <v>19</v>
      </c>
      <c r="N305" s="241" t="s">
        <v>42</v>
      </c>
      <c r="O305" s="86"/>
      <c r="P305" s="242">
        <f>O305*H305</f>
        <v>0</v>
      </c>
      <c r="Q305" s="242">
        <v>0</v>
      </c>
      <c r="R305" s="242">
        <f>Q305*H305</f>
        <v>0</v>
      </c>
      <c r="S305" s="242">
        <v>0</v>
      </c>
      <c r="T305" s="243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4" t="s">
        <v>418</v>
      </c>
      <c r="AT305" s="244" t="s">
        <v>324</v>
      </c>
      <c r="AU305" s="244" t="s">
        <v>83</v>
      </c>
      <c r="AY305" s="19" t="s">
        <v>322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19" t="s">
        <v>83</v>
      </c>
      <c r="BK305" s="245">
        <f>ROUND(I305*H305,2)</f>
        <v>0</v>
      </c>
      <c r="BL305" s="19" t="s">
        <v>418</v>
      </c>
      <c r="BM305" s="244" t="s">
        <v>4247</v>
      </c>
    </row>
    <row r="306" spans="1:47" s="2" customFormat="1" ht="12">
      <c r="A306" s="40"/>
      <c r="B306" s="41"/>
      <c r="C306" s="42"/>
      <c r="D306" s="246" t="s">
        <v>330</v>
      </c>
      <c r="E306" s="42"/>
      <c r="F306" s="247" t="s">
        <v>4246</v>
      </c>
      <c r="G306" s="42"/>
      <c r="H306" s="42"/>
      <c r="I306" s="150"/>
      <c r="J306" s="42"/>
      <c r="K306" s="42"/>
      <c r="L306" s="46"/>
      <c r="M306" s="248"/>
      <c r="N306" s="249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330</v>
      </c>
      <c r="AU306" s="19" t="s">
        <v>83</v>
      </c>
    </row>
    <row r="307" spans="1:65" s="2" customFormat="1" ht="21.75" customHeight="1">
      <c r="A307" s="40"/>
      <c r="B307" s="41"/>
      <c r="C307" s="233" t="s">
        <v>1110</v>
      </c>
      <c r="D307" s="233" t="s">
        <v>324</v>
      </c>
      <c r="E307" s="234" t="s">
        <v>4248</v>
      </c>
      <c r="F307" s="235" t="s">
        <v>4249</v>
      </c>
      <c r="G307" s="236" t="s">
        <v>2688</v>
      </c>
      <c r="H307" s="237">
        <v>18</v>
      </c>
      <c r="I307" s="238"/>
      <c r="J307" s="239">
        <f>ROUND(I307*H307,2)</f>
        <v>0</v>
      </c>
      <c r="K307" s="235" t="s">
        <v>532</v>
      </c>
      <c r="L307" s="46"/>
      <c r="M307" s="240" t="s">
        <v>19</v>
      </c>
      <c r="N307" s="241" t="s">
        <v>42</v>
      </c>
      <c r="O307" s="86"/>
      <c r="P307" s="242">
        <f>O307*H307</f>
        <v>0</v>
      </c>
      <c r="Q307" s="242">
        <v>0</v>
      </c>
      <c r="R307" s="242">
        <f>Q307*H307</f>
        <v>0</v>
      </c>
      <c r="S307" s="242">
        <v>0</v>
      </c>
      <c r="T307" s="243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4" t="s">
        <v>418</v>
      </c>
      <c r="AT307" s="244" t="s">
        <v>324</v>
      </c>
      <c r="AU307" s="244" t="s">
        <v>83</v>
      </c>
      <c r="AY307" s="19" t="s">
        <v>322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19" t="s">
        <v>83</v>
      </c>
      <c r="BK307" s="245">
        <f>ROUND(I307*H307,2)</f>
        <v>0</v>
      </c>
      <c r="BL307" s="19" t="s">
        <v>418</v>
      </c>
      <c r="BM307" s="244" t="s">
        <v>4250</v>
      </c>
    </row>
    <row r="308" spans="1:47" s="2" customFormat="1" ht="12">
      <c r="A308" s="40"/>
      <c r="B308" s="41"/>
      <c r="C308" s="42"/>
      <c r="D308" s="246" t="s">
        <v>330</v>
      </c>
      <c r="E308" s="42"/>
      <c r="F308" s="247" t="s">
        <v>4249</v>
      </c>
      <c r="G308" s="42"/>
      <c r="H308" s="42"/>
      <c r="I308" s="150"/>
      <c r="J308" s="42"/>
      <c r="K308" s="42"/>
      <c r="L308" s="46"/>
      <c r="M308" s="248"/>
      <c r="N308" s="249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330</v>
      </c>
      <c r="AU308" s="19" t="s">
        <v>83</v>
      </c>
    </row>
    <row r="309" spans="1:65" s="2" customFormat="1" ht="21.75" customHeight="1">
      <c r="A309" s="40"/>
      <c r="B309" s="41"/>
      <c r="C309" s="233" t="s">
        <v>1115</v>
      </c>
      <c r="D309" s="233" t="s">
        <v>324</v>
      </c>
      <c r="E309" s="234" t="s">
        <v>4251</v>
      </c>
      <c r="F309" s="235" t="s">
        <v>4252</v>
      </c>
      <c r="G309" s="236" t="s">
        <v>750</v>
      </c>
      <c r="H309" s="237">
        <v>9</v>
      </c>
      <c r="I309" s="238"/>
      <c r="J309" s="239">
        <f>ROUND(I309*H309,2)</f>
        <v>0</v>
      </c>
      <c r="K309" s="235" t="s">
        <v>532</v>
      </c>
      <c r="L309" s="46"/>
      <c r="M309" s="240" t="s">
        <v>19</v>
      </c>
      <c r="N309" s="241" t="s">
        <v>42</v>
      </c>
      <c r="O309" s="86"/>
      <c r="P309" s="242">
        <f>O309*H309</f>
        <v>0</v>
      </c>
      <c r="Q309" s="242">
        <v>0</v>
      </c>
      <c r="R309" s="242">
        <f>Q309*H309</f>
        <v>0</v>
      </c>
      <c r="S309" s="242">
        <v>0</v>
      </c>
      <c r="T309" s="243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4" t="s">
        <v>418</v>
      </c>
      <c r="AT309" s="244" t="s">
        <v>324</v>
      </c>
      <c r="AU309" s="244" t="s">
        <v>83</v>
      </c>
      <c r="AY309" s="19" t="s">
        <v>322</v>
      </c>
      <c r="BE309" s="245">
        <f>IF(N309="základní",J309,0)</f>
        <v>0</v>
      </c>
      <c r="BF309" s="245">
        <f>IF(N309="snížená",J309,0)</f>
        <v>0</v>
      </c>
      <c r="BG309" s="245">
        <f>IF(N309="zákl. přenesená",J309,0)</f>
        <v>0</v>
      </c>
      <c r="BH309" s="245">
        <f>IF(N309="sníž. přenesená",J309,0)</f>
        <v>0</v>
      </c>
      <c r="BI309" s="245">
        <f>IF(N309="nulová",J309,0)</f>
        <v>0</v>
      </c>
      <c r="BJ309" s="19" t="s">
        <v>83</v>
      </c>
      <c r="BK309" s="245">
        <f>ROUND(I309*H309,2)</f>
        <v>0</v>
      </c>
      <c r="BL309" s="19" t="s">
        <v>418</v>
      </c>
      <c r="BM309" s="244" t="s">
        <v>4253</v>
      </c>
    </row>
    <row r="310" spans="1:47" s="2" customFormat="1" ht="12">
      <c r="A310" s="40"/>
      <c r="B310" s="41"/>
      <c r="C310" s="42"/>
      <c r="D310" s="246" t="s">
        <v>330</v>
      </c>
      <c r="E310" s="42"/>
      <c r="F310" s="247" t="s">
        <v>4252</v>
      </c>
      <c r="G310" s="42"/>
      <c r="H310" s="42"/>
      <c r="I310" s="150"/>
      <c r="J310" s="42"/>
      <c r="K310" s="42"/>
      <c r="L310" s="46"/>
      <c r="M310" s="248"/>
      <c r="N310" s="249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330</v>
      </c>
      <c r="AU310" s="19" t="s">
        <v>83</v>
      </c>
    </row>
    <row r="311" spans="1:65" s="2" customFormat="1" ht="16.5" customHeight="1">
      <c r="A311" s="40"/>
      <c r="B311" s="41"/>
      <c r="C311" s="233" t="s">
        <v>1121</v>
      </c>
      <c r="D311" s="233" t="s">
        <v>324</v>
      </c>
      <c r="E311" s="234" t="s">
        <v>4254</v>
      </c>
      <c r="F311" s="235" t="s">
        <v>4217</v>
      </c>
      <c r="G311" s="236" t="s">
        <v>750</v>
      </c>
      <c r="H311" s="237">
        <v>1</v>
      </c>
      <c r="I311" s="238"/>
      <c r="J311" s="239">
        <f>ROUND(I311*H311,2)</f>
        <v>0</v>
      </c>
      <c r="K311" s="235" t="s">
        <v>532</v>
      </c>
      <c r="L311" s="46"/>
      <c r="M311" s="240" t="s">
        <v>19</v>
      </c>
      <c r="N311" s="241" t="s">
        <v>42</v>
      </c>
      <c r="O311" s="86"/>
      <c r="P311" s="242">
        <f>O311*H311</f>
        <v>0</v>
      </c>
      <c r="Q311" s="242">
        <v>0</v>
      </c>
      <c r="R311" s="242">
        <f>Q311*H311</f>
        <v>0</v>
      </c>
      <c r="S311" s="242">
        <v>0</v>
      </c>
      <c r="T311" s="243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44" t="s">
        <v>418</v>
      </c>
      <c r="AT311" s="244" t="s">
        <v>324</v>
      </c>
      <c r="AU311" s="244" t="s">
        <v>83</v>
      </c>
      <c r="AY311" s="19" t="s">
        <v>322</v>
      </c>
      <c r="BE311" s="245">
        <f>IF(N311="základní",J311,0)</f>
        <v>0</v>
      </c>
      <c r="BF311" s="245">
        <f>IF(N311="snížená",J311,0)</f>
        <v>0</v>
      </c>
      <c r="BG311" s="245">
        <f>IF(N311="zákl. přenesená",J311,0)</f>
        <v>0</v>
      </c>
      <c r="BH311" s="245">
        <f>IF(N311="sníž. přenesená",J311,0)</f>
        <v>0</v>
      </c>
      <c r="BI311" s="245">
        <f>IF(N311="nulová",J311,0)</f>
        <v>0</v>
      </c>
      <c r="BJ311" s="19" t="s">
        <v>83</v>
      </c>
      <c r="BK311" s="245">
        <f>ROUND(I311*H311,2)</f>
        <v>0</v>
      </c>
      <c r="BL311" s="19" t="s">
        <v>418</v>
      </c>
      <c r="BM311" s="244" t="s">
        <v>4255</v>
      </c>
    </row>
    <row r="312" spans="1:47" s="2" customFormat="1" ht="12">
      <c r="A312" s="40"/>
      <c r="B312" s="41"/>
      <c r="C312" s="42"/>
      <c r="D312" s="246" t="s">
        <v>330</v>
      </c>
      <c r="E312" s="42"/>
      <c r="F312" s="247" t="s">
        <v>4217</v>
      </c>
      <c r="G312" s="42"/>
      <c r="H312" s="42"/>
      <c r="I312" s="150"/>
      <c r="J312" s="42"/>
      <c r="K312" s="42"/>
      <c r="L312" s="46"/>
      <c r="M312" s="248"/>
      <c r="N312" s="249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330</v>
      </c>
      <c r="AU312" s="19" t="s">
        <v>83</v>
      </c>
    </row>
    <row r="313" spans="1:63" s="12" customFormat="1" ht="22.8" customHeight="1">
      <c r="A313" s="12"/>
      <c r="B313" s="217"/>
      <c r="C313" s="218"/>
      <c r="D313" s="219" t="s">
        <v>69</v>
      </c>
      <c r="E313" s="231" t="s">
        <v>4256</v>
      </c>
      <c r="F313" s="231" t="s">
        <v>4257</v>
      </c>
      <c r="G313" s="218"/>
      <c r="H313" s="218"/>
      <c r="I313" s="221"/>
      <c r="J313" s="232">
        <f>BK313</f>
        <v>0</v>
      </c>
      <c r="K313" s="218"/>
      <c r="L313" s="223"/>
      <c r="M313" s="224"/>
      <c r="N313" s="225"/>
      <c r="O313" s="225"/>
      <c r="P313" s="226">
        <f>SUM(P314:P345)</f>
        <v>0</v>
      </c>
      <c r="Q313" s="225"/>
      <c r="R313" s="226">
        <f>SUM(R314:R345)</f>
        <v>0</v>
      </c>
      <c r="S313" s="225"/>
      <c r="T313" s="227">
        <f>SUM(T314:T345)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8" t="s">
        <v>83</v>
      </c>
      <c r="AT313" s="229" t="s">
        <v>69</v>
      </c>
      <c r="AU313" s="229" t="s">
        <v>77</v>
      </c>
      <c r="AY313" s="228" t="s">
        <v>322</v>
      </c>
      <c r="BK313" s="230">
        <f>SUM(BK314:BK345)</f>
        <v>0</v>
      </c>
    </row>
    <row r="314" spans="1:65" s="2" customFormat="1" ht="16.5" customHeight="1">
      <c r="A314" s="40"/>
      <c r="B314" s="41"/>
      <c r="C314" s="233" t="s">
        <v>1129</v>
      </c>
      <c r="D314" s="233" t="s">
        <v>324</v>
      </c>
      <c r="E314" s="234" t="s">
        <v>4258</v>
      </c>
      <c r="F314" s="235" t="s">
        <v>4259</v>
      </c>
      <c r="G314" s="236" t="s">
        <v>750</v>
      </c>
      <c r="H314" s="237">
        <v>4</v>
      </c>
      <c r="I314" s="238"/>
      <c r="J314" s="239">
        <f>ROUND(I314*H314,2)</f>
        <v>0</v>
      </c>
      <c r="K314" s="235" t="s">
        <v>532</v>
      </c>
      <c r="L314" s="46"/>
      <c r="M314" s="240" t="s">
        <v>19</v>
      </c>
      <c r="N314" s="241" t="s">
        <v>42</v>
      </c>
      <c r="O314" s="86"/>
      <c r="P314" s="242">
        <f>O314*H314</f>
        <v>0</v>
      </c>
      <c r="Q314" s="242">
        <v>0</v>
      </c>
      <c r="R314" s="242">
        <f>Q314*H314</f>
        <v>0</v>
      </c>
      <c r="S314" s="242">
        <v>0</v>
      </c>
      <c r="T314" s="243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4" t="s">
        <v>418</v>
      </c>
      <c r="AT314" s="244" t="s">
        <v>324</v>
      </c>
      <c r="AU314" s="244" t="s">
        <v>83</v>
      </c>
      <c r="AY314" s="19" t="s">
        <v>322</v>
      </c>
      <c r="BE314" s="245">
        <f>IF(N314="základní",J314,0)</f>
        <v>0</v>
      </c>
      <c r="BF314" s="245">
        <f>IF(N314="snížená",J314,0)</f>
        <v>0</v>
      </c>
      <c r="BG314" s="245">
        <f>IF(N314="zákl. přenesená",J314,0)</f>
        <v>0</v>
      </c>
      <c r="BH314" s="245">
        <f>IF(N314="sníž. přenesená",J314,0)</f>
        <v>0</v>
      </c>
      <c r="BI314" s="245">
        <f>IF(N314="nulová",J314,0)</f>
        <v>0</v>
      </c>
      <c r="BJ314" s="19" t="s">
        <v>83</v>
      </c>
      <c r="BK314" s="245">
        <f>ROUND(I314*H314,2)</f>
        <v>0</v>
      </c>
      <c r="BL314" s="19" t="s">
        <v>418</v>
      </c>
      <c r="BM314" s="244" t="s">
        <v>4260</v>
      </c>
    </row>
    <row r="315" spans="1:47" s="2" customFormat="1" ht="12">
      <c r="A315" s="40"/>
      <c r="B315" s="41"/>
      <c r="C315" s="42"/>
      <c r="D315" s="246" t="s">
        <v>330</v>
      </c>
      <c r="E315" s="42"/>
      <c r="F315" s="247" t="s">
        <v>4259</v>
      </c>
      <c r="G315" s="42"/>
      <c r="H315" s="42"/>
      <c r="I315" s="150"/>
      <c r="J315" s="42"/>
      <c r="K315" s="42"/>
      <c r="L315" s="46"/>
      <c r="M315" s="248"/>
      <c r="N315" s="249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330</v>
      </c>
      <c r="AU315" s="19" t="s">
        <v>83</v>
      </c>
    </row>
    <row r="316" spans="1:65" s="2" customFormat="1" ht="16.5" customHeight="1">
      <c r="A316" s="40"/>
      <c r="B316" s="41"/>
      <c r="C316" s="233" t="s">
        <v>1135</v>
      </c>
      <c r="D316" s="233" t="s">
        <v>324</v>
      </c>
      <c r="E316" s="234" t="s">
        <v>4261</v>
      </c>
      <c r="F316" s="235" t="s">
        <v>4262</v>
      </c>
      <c r="G316" s="236" t="s">
        <v>750</v>
      </c>
      <c r="H316" s="237">
        <v>4</v>
      </c>
      <c r="I316" s="238"/>
      <c r="J316" s="239">
        <f>ROUND(I316*H316,2)</f>
        <v>0</v>
      </c>
      <c r="K316" s="235" t="s">
        <v>532</v>
      </c>
      <c r="L316" s="46"/>
      <c r="M316" s="240" t="s">
        <v>19</v>
      </c>
      <c r="N316" s="241" t="s">
        <v>42</v>
      </c>
      <c r="O316" s="86"/>
      <c r="P316" s="242">
        <f>O316*H316</f>
        <v>0</v>
      </c>
      <c r="Q316" s="242">
        <v>0</v>
      </c>
      <c r="R316" s="242">
        <f>Q316*H316</f>
        <v>0</v>
      </c>
      <c r="S316" s="242">
        <v>0</v>
      </c>
      <c r="T316" s="243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44" t="s">
        <v>418</v>
      </c>
      <c r="AT316" s="244" t="s">
        <v>324</v>
      </c>
      <c r="AU316" s="244" t="s">
        <v>83</v>
      </c>
      <c r="AY316" s="19" t="s">
        <v>322</v>
      </c>
      <c r="BE316" s="245">
        <f>IF(N316="základní",J316,0)</f>
        <v>0</v>
      </c>
      <c r="BF316" s="245">
        <f>IF(N316="snížená",J316,0)</f>
        <v>0</v>
      </c>
      <c r="BG316" s="245">
        <f>IF(N316="zákl. přenesená",J316,0)</f>
        <v>0</v>
      </c>
      <c r="BH316" s="245">
        <f>IF(N316="sníž. přenesená",J316,0)</f>
        <v>0</v>
      </c>
      <c r="BI316" s="245">
        <f>IF(N316="nulová",J316,0)</f>
        <v>0</v>
      </c>
      <c r="BJ316" s="19" t="s">
        <v>83</v>
      </c>
      <c r="BK316" s="245">
        <f>ROUND(I316*H316,2)</f>
        <v>0</v>
      </c>
      <c r="BL316" s="19" t="s">
        <v>418</v>
      </c>
      <c r="BM316" s="244" t="s">
        <v>4263</v>
      </c>
    </row>
    <row r="317" spans="1:47" s="2" customFormat="1" ht="12">
      <c r="A317" s="40"/>
      <c r="B317" s="41"/>
      <c r="C317" s="42"/>
      <c r="D317" s="246" t="s">
        <v>330</v>
      </c>
      <c r="E317" s="42"/>
      <c r="F317" s="247" t="s">
        <v>4262</v>
      </c>
      <c r="G317" s="42"/>
      <c r="H317" s="42"/>
      <c r="I317" s="150"/>
      <c r="J317" s="42"/>
      <c r="K317" s="42"/>
      <c r="L317" s="46"/>
      <c r="M317" s="248"/>
      <c r="N317" s="249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330</v>
      </c>
      <c r="AU317" s="19" t="s">
        <v>83</v>
      </c>
    </row>
    <row r="318" spans="1:65" s="2" customFormat="1" ht="16.5" customHeight="1">
      <c r="A318" s="40"/>
      <c r="B318" s="41"/>
      <c r="C318" s="233" t="s">
        <v>1148</v>
      </c>
      <c r="D318" s="233" t="s">
        <v>324</v>
      </c>
      <c r="E318" s="234" t="s">
        <v>4264</v>
      </c>
      <c r="F318" s="235" t="s">
        <v>4265</v>
      </c>
      <c r="G318" s="236" t="s">
        <v>750</v>
      </c>
      <c r="H318" s="237">
        <v>2</v>
      </c>
      <c r="I318" s="238"/>
      <c r="J318" s="239">
        <f>ROUND(I318*H318,2)</f>
        <v>0</v>
      </c>
      <c r="K318" s="235" t="s">
        <v>532</v>
      </c>
      <c r="L318" s="46"/>
      <c r="M318" s="240" t="s">
        <v>19</v>
      </c>
      <c r="N318" s="241" t="s">
        <v>42</v>
      </c>
      <c r="O318" s="86"/>
      <c r="P318" s="242">
        <f>O318*H318</f>
        <v>0</v>
      </c>
      <c r="Q318" s="242">
        <v>0</v>
      </c>
      <c r="R318" s="242">
        <f>Q318*H318</f>
        <v>0</v>
      </c>
      <c r="S318" s="242">
        <v>0</v>
      </c>
      <c r="T318" s="243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44" t="s">
        <v>418</v>
      </c>
      <c r="AT318" s="244" t="s">
        <v>324</v>
      </c>
      <c r="AU318" s="244" t="s">
        <v>83</v>
      </c>
      <c r="AY318" s="19" t="s">
        <v>322</v>
      </c>
      <c r="BE318" s="245">
        <f>IF(N318="základní",J318,0)</f>
        <v>0</v>
      </c>
      <c r="BF318" s="245">
        <f>IF(N318="snížená",J318,0)</f>
        <v>0</v>
      </c>
      <c r="BG318" s="245">
        <f>IF(N318="zákl. přenesená",J318,0)</f>
        <v>0</v>
      </c>
      <c r="BH318" s="245">
        <f>IF(N318="sníž. přenesená",J318,0)</f>
        <v>0</v>
      </c>
      <c r="BI318" s="245">
        <f>IF(N318="nulová",J318,0)</f>
        <v>0</v>
      </c>
      <c r="BJ318" s="19" t="s">
        <v>83</v>
      </c>
      <c r="BK318" s="245">
        <f>ROUND(I318*H318,2)</f>
        <v>0</v>
      </c>
      <c r="BL318" s="19" t="s">
        <v>418</v>
      </c>
      <c r="BM318" s="244" t="s">
        <v>4266</v>
      </c>
    </row>
    <row r="319" spans="1:47" s="2" customFormat="1" ht="12">
      <c r="A319" s="40"/>
      <c r="B319" s="41"/>
      <c r="C319" s="42"/>
      <c r="D319" s="246" t="s">
        <v>330</v>
      </c>
      <c r="E319" s="42"/>
      <c r="F319" s="247" t="s">
        <v>4265</v>
      </c>
      <c r="G319" s="42"/>
      <c r="H319" s="42"/>
      <c r="I319" s="150"/>
      <c r="J319" s="42"/>
      <c r="K319" s="42"/>
      <c r="L319" s="46"/>
      <c r="M319" s="248"/>
      <c r="N319" s="24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330</v>
      </c>
      <c r="AU319" s="19" t="s">
        <v>83</v>
      </c>
    </row>
    <row r="320" spans="1:65" s="2" customFormat="1" ht="16.5" customHeight="1">
      <c r="A320" s="40"/>
      <c r="B320" s="41"/>
      <c r="C320" s="233" t="s">
        <v>1153</v>
      </c>
      <c r="D320" s="233" t="s">
        <v>324</v>
      </c>
      <c r="E320" s="234" t="s">
        <v>4267</v>
      </c>
      <c r="F320" s="235" t="s">
        <v>4268</v>
      </c>
      <c r="G320" s="236" t="s">
        <v>135</v>
      </c>
      <c r="H320" s="237">
        <v>80</v>
      </c>
      <c r="I320" s="238"/>
      <c r="J320" s="239">
        <f>ROUND(I320*H320,2)</f>
        <v>0</v>
      </c>
      <c r="K320" s="235" t="s">
        <v>532</v>
      </c>
      <c r="L320" s="46"/>
      <c r="M320" s="240" t="s">
        <v>19</v>
      </c>
      <c r="N320" s="241" t="s">
        <v>42</v>
      </c>
      <c r="O320" s="86"/>
      <c r="P320" s="242">
        <f>O320*H320</f>
        <v>0</v>
      </c>
      <c r="Q320" s="242">
        <v>0</v>
      </c>
      <c r="R320" s="242">
        <f>Q320*H320</f>
        <v>0</v>
      </c>
      <c r="S320" s="242">
        <v>0</v>
      </c>
      <c r="T320" s="243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44" t="s">
        <v>418</v>
      </c>
      <c r="AT320" s="244" t="s">
        <v>324</v>
      </c>
      <c r="AU320" s="244" t="s">
        <v>83</v>
      </c>
      <c r="AY320" s="19" t="s">
        <v>322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19" t="s">
        <v>83</v>
      </c>
      <c r="BK320" s="245">
        <f>ROUND(I320*H320,2)</f>
        <v>0</v>
      </c>
      <c r="BL320" s="19" t="s">
        <v>418</v>
      </c>
      <c r="BM320" s="244" t="s">
        <v>4269</v>
      </c>
    </row>
    <row r="321" spans="1:47" s="2" customFormat="1" ht="12">
      <c r="A321" s="40"/>
      <c r="B321" s="41"/>
      <c r="C321" s="42"/>
      <c r="D321" s="246" t="s">
        <v>330</v>
      </c>
      <c r="E321" s="42"/>
      <c r="F321" s="247" t="s">
        <v>4268</v>
      </c>
      <c r="G321" s="42"/>
      <c r="H321" s="42"/>
      <c r="I321" s="150"/>
      <c r="J321" s="42"/>
      <c r="K321" s="42"/>
      <c r="L321" s="46"/>
      <c r="M321" s="248"/>
      <c r="N321" s="249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330</v>
      </c>
      <c r="AU321" s="19" t="s">
        <v>83</v>
      </c>
    </row>
    <row r="322" spans="1:65" s="2" customFormat="1" ht="16.5" customHeight="1">
      <c r="A322" s="40"/>
      <c r="B322" s="41"/>
      <c r="C322" s="233" t="s">
        <v>1159</v>
      </c>
      <c r="D322" s="233" t="s">
        <v>324</v>
      </c>
      <c r="E322" s="234" t="s">
        <v>4270</v>
      </c>
      <c r="F322" s="235" t="s">
        <v>4271</v>
      </c>
      <c r="G322" s="236" t="s">
        <v>135</v>
      </c>
      <c r="H322" s="237">
        <v>10</v>
      </c>
      <c r="I322" s="238"/>
      <c r="J322" s="239">
        <f>ROUND(I322*H322,2)</f>
        <v>0</v>
      </c>
      <c r="K322" s="235" t="s">
        <v>532</v>
      </c>
      <c r="L322" s="46"/>
      <c r="M322" s="240" t="s">
        <v>19</v>
      </c>
      <c r="N322" s="241" t="s">
        <v>42</v>
      </c>
      <c r="O322" s="86"/>
      <c r="P322" s="242">
        <f>O322*H322</f>
        <v>0</v>
      </c>
      <c r="Q322" s="242">
        <v>0</v>
      </c>
      <c r="R322" s="242">
        <f>Q322*H322</f>
        <v>0</v>
      </c>
      <c r="S322" s="242">
        <v>0</v>
      </c>
      <c r="T322" s="243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4" t="s">
        <v>418</v>
      </c>
      <c r="AT322" s="244" t="s">
        <v>324</v>
      </c>
      <c r="AU322" s="244" t="s">
        <v>83</v>
      </c>
      <c r="AY322" s="19" t="s">
        <v>322</v>
      </c>
      <c r="BE322" s="245">
        <f>IF(N322="základní",J322,0)</f>
        <v>0</v>
      </c>
      <c r="BF322" s="245">
        <f>IF(N322="snížená",J322,0)</f>
        <v>0</v>
      </c>
      <c r="BG322" s="245">
        <f>IF(N322="zákl. přenesená",J322,0)</f>
        <v>0</v>
      </c>
      <c r="BH322" s="245">
        <f>IF(N322="sníž. přenesená",J322,0)</f>
        <v>0</v>
      </c>
      <c r="BI322" s="245">
        <f>IF(N322="nulová",J322,0)</f>
        <v>0</v>
      </c>
      <c r="BJ322" s="19" t="s">
        <v>83</v>
      </c>
      <c r="BK322" s="245">
        <f>ROUND(I322*H322,2)</f>
        <v>0</v>
      </c>
      <c r="BL322" s="19" t="s">
        <v>418</v>
      </c>
      <c r="BM322" s="244" t="s">
        <v>4272</v>
      </c>
    </row>
    <row r="323" spans="1:47" s="2" customFormat="1" ht="12">
      <c r="A323" s="40"/>
      <c r="B323" s="41"/>
      <c r="C323" s="42"/>
      <c r="D323" s="246" t="s">
        <v>330</v>
      </c>
      <c r="E323" s="42"/>
      <c r="F323" s="247" t="s">
        <v>4271</v>
      </c>
      <c r="G323" s="42"/>
      <c r="H323" s="42"/>
      <c r="I323" s="150"/>
      <c r="J323" s="42"/>
      <c r="K323" s="42"/>
      <c r="L323" s="46"/>
      <c r="M323" s="248"/>
      <c r="N323" s="249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330</v>
      </c>
      <c r="AU323" s="19" t="s">
        <v>83</v>
      </c>
    </row>
    <row r="324" spans="1:65" s="2" customFormat="1" ht="16.5" customHeight="1">
      <c r="A324" s="40"/>
      <c r="B324" s="41"/>
      <c r="C324" s="233" t="s">
        <v>1166</v>
      </c>
      <c r="D324" s="233" t="s">
        <v>324</v>
      </c>
      <c r="E324" s="234" t="s">
        <v>4273</v>
      </c>
      <c r="F324" s="235" t="s">
        <v>4274</v>
      </c>
      <c r="G324" s="236" t="s">
        <v>135</v>
      </c>
      <c r="H324" s="237">
        <v>60</v>
      </c>
      <c r="I324" s="238"/>
      <c r="J324" s="239">
        <f>ROUND(I324*H324,2)</f>
        <v>0</v>
      </c>
      <c r="K324" s="235" t="s">
        <v>532</v>
      </c>
      <c r="L324" s="46"/>
      <c r="M324" s="240" t="s">
        <v>19</v>
      </c>
      <c r="N324" s="241" t="s">
        <v>42</v>
      </c>
      <c r="O324" s="86"/>
      <c r="P324" s="242">
        <f>O324*H324</f>
        <v>0</v>
      </c>
      <c r="Q324" s="242">
        <v>0</v>
      </c>
      <c r="R324" s="242">
        <f>Q324*H324</f>
        <v>0</v>
      </c>
      <c r="S324" s="242">
        <v>0</v>
      </c>
      <c r="T324" s="243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44" t="s">
        <v>418</v>
      </c>
      <c r="AT324" s="244" t="s">
        <v>324</v>
      </c>
      <c r="AU324" s="244" t="s">
        <v>83</v>
      </c>
      <c r="AY324" s="19" t="s">
        <v>322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19" t="s">
        <v>83</v>
      </c>
      <c r="BK324" s="245">
        <f>ROUND(I324*H324,2)</f>
        <v>0</v>
      </c>
      <c r="BL324" s="19" t="s">
        <v>418</v>
      </c>
      <c r="BM324" s="244" t="s">
        <v>4275</v>
      </c>
    </row>
    <row r="325" spans="1:47" s="2" customFormat="1" ht="12">
      <c r="A325" s="40"/>
      <c r="B325" s="41"/>
      <c r="C325" s="42"/>
      <c r="D325" s="246" t="s">
        <v>330</v>
      </c>
      <c r="E325" s="42"/>
      <c r="F325" s="247" t="s">
        <v>4274</v>
      </c>
      <c r="G325" s="42"/>
      <c r="H325" s="42"/>
      <c r="I325" s="150"/>
      <c r="J325" s="42"/>
      <c r="K325" s="42"/>
      <c r="L325" s="46"/>
      <c r="M325" s="248"/>
      <c r="N325" s="249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330</v>
      </c>
      <c r="AU325" s="19" t="s">
        <v>83</v>
      </c>
    </row>
    <row r="326" spans="1:65" s="2" customFormat="1" ht="16.5" customHeight="1">
      <c r="A326" s="40"/>
      <c r="B326" s="41"/>
      <c r="C326" s="233" t="s">
        <v>1173</v>
      </c>
      <c r="D326" s="233" t="s">
        <v>324</v>
      </c>
      <c r="E326" s="234" t="s">
        <v>4276</v>
      </c>
      <c r="F326" s="235" t="s">
        <v>4277</v>
      </c>
      <c r="G326" s="236" t="s">
        <v>750</v>
      </c>
      <c r="H326" s="237">
        <v>4</v>
      </c>
      <c r="I326" s="238"/>
      <c r="J326" s="239">
        <f>ROUND(I326*H326,2)</f>
        <v>0</v>
      </c>
      <c r="K326" s="235" t="s">
        <v>532</v>
      </c>
      <c r="L326" s="46"/>
      <c r="M326" s="240" t="s">
        <v>19</v>
      </c>
      <c r="N326" s="241" t="s">
        <v>42</v>
      </c>
      <c r="O326" s="86"/>
      <c r="P326" s="242">
        <f>O326*H326</f>
        <v>0</v>
      </c>
      <c r="Q326" s="242">
        <v>0</v>
      </c>
      <c r="R326" s="242">
        <f>Q326*H326</f>
        <v>0</v>
      </c>
      <c r="S326" s="242">
        <v>0</v>
      </c>
      <c r="T326" s="243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44" t="s">
        <v>418</v>
      </c>
      <c r="AT326" s="244" t="s">
        <v>324</v>
      </c>
      <c r="AU326" s="244" t="s">
        <v>83</v>
      </c>
      <c r="AY326" s="19" t="s">
        <v>322</v>
      </c>
      <c r="BE326" s="245">
        <f>IF(N326="základní",J326,0)</f>
        <v>0</v>
      </c>
      <c r="BF326" s="245">
        <f>IF(N326="snížená",J326,0)</f>
        <v>0</v>
      </c>
      <c r="BG326" s="245">
        <f>IF(N326="zákl. přenesená",J326,0)</f>
        <v>0</v>
      </c>
      <c r="BH326" s="245">
        <f>IF(N326="sníž. přenesená",J326,0)</f>
        <v>0</v>
      </c>
      <c r="BI326" s="245">
        <f>IF(N326="nulová",J326,0)</f>
        <v>0</v>
      </c>
      <c r="BJ326" s="19" t="s">
        <v>83</v>
      </c>
      <c r="BK326" s="245">
        <f>ROUND(I326*H326,2)</f>
        <v>0</v>
      </c>
      <c r="BL326" s="19" t="s">
        <v>418</v>
      </c>
      <c r="BM326" s="244" t="s">
        <v>4278</v>
      </c>
    </row>
    <row r="327" spans="1:47" s="2" customFormat="1" ht="12">
      <c r="A327" s="40"/>
      <c r="B327" s="41"/>
      <c r="C327" s="42"/>
      <c r="D327" s="246" t="s">
        <v>330</v>
      </c>
      <c r="E327" s="42"/>
      <c r="F327" s="247" t="s">
        <v>4277</v>
      </c>
      <c r="G327" s="42"/>
      <c r="H327" s="42"/>
      <c r="I327" s="150"/>
      <c r="J327" s="42"/>
      <c r="K327" s="42"/>
      <c r="L327" s="46"/>
      <c r="M327" s="248"/>
      <c r="N327" s="249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330</v>
      </c>
      <c r="AU327" s="19" t="s">
        <v>83</v>
      </c>
    </row>
    <row r="328" spans="1:65" s="2" customFormat="1" ht="16.5" customHeight="1">
      <c r="A328" s="40"/>
      <c r="B328" s="41"/>
      <c r="C328" s="233" t="s">
        <v>1179</v>
      </c>
      <c r="D328" s="233" t="s">
        <v>324</v>
      </c>
      <c r="E328" s="234" t="s">
        <v>4279</v>
      </c>
      <c r="F328" s="235" t="s">
        <v>4280</v>
      </c>
      <c r="G328" s="236" t="s">
        <v>750</v>
      </c>
      <c r="H328" s="237">
        <v>5</v>
      </c>
      <c r="I328" s="238"/>
      <c r="J328" s="239">
        <f>ROUND(I328*H328,2)</f>
        <v>0</v>
      </c>
      <c r="K328" s="235" t="s">
        <v>532</v>
      </c>
      <c r="L328" s="46"/>
      <c r="M328" s="240" t="s">
        <v>19</v>
      </c>
      <c r="N328" s="241" t="s">
        <v>42</v>
      </c>
      <c r="O328" s="86"/>
      <c r="P328" s="242">
        <f>O328*H328</f>
        <v>0</v>
      </c>
      <c r="Q328" s="242">
        <v>0</v>
      </c>
      <c r="R328" s="242">
        <f>Q328*H328</f>
        <v>0</v>
      </c>
      <c r="S328" s="242">
        <v>0</v>
      </c>
      <c r="T328" s="243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44" t="s">
        <v>418</v>
      </c>
      <c r="AT328" s="244" t="s">
        <v>324</v>
      </c>
      <c r="AU328" s="244" t="s">
        <v>83</v>
      </c>
      <c r="AY328" s="19" t="s">
        <v>322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19" t="s">
        <v>83</v>
      </c>
      <c r="BK328" s="245">
        <f>ROUND(I328*H328,2)</f>
        <v>0</v>
      </c>
      <c r="BL328" s="19" t="s">
        <v>418</v>
      </c>
      <c r="BM328" s="244" t="s">
        <v>4281</v>
      </c>
    </row>
    <row r="329" spans="1:47" s="2" customFormat="1" ht="12">
      <c r="A329" s="40"/>
      <c r="B329" s="41"/>
      <c r="C329" s="42"/>
      <c r="D329" s="246" t="s">
        <v>330</v>
      </c>
      <c r="E329" s="42"/>
      <c r="F329" s="247" t="s">
        <v>4280</v>
      </c>
      <c r="G329" s="42"/>
      <c r="H329" s="42"/>
      <c r="I329" s="150"/>
      <c r="J329" s="42"/>
      <c r="K329" s="42"/>
      <c r="L329" s="46"/>
      <c r="M329" s="248"/>
      <c r="N329" s="249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330</v>
      </c>
      <c r="AU329" s="19" t="s">
        <v>83</v>
      </c>
    </row>
    <row r="330" spans="1:65" s="2" customFormat="1" ht="16.5" customHeight="1">
      <c r="A330" s="40"/>
      <c r="B330" s="41"/>
      <c r="C330" s="233" t="s">
        <v>1186</v>
      </c>
      <c r="D330" s="233" t="s">
        <v>324</v>
      </c>
      <c r="E330" s="234" t="s">
        <v>4282</v>
      </c>
      <c r="F330" s="235" t="s">
        <v>4283</v>
      </c>
      <c r="G330" s="236" t="s">
        <v>750</v>
      </c>
      <c r="H330" s="237">
        <v>2</v>
      </c>
      <c r="I330" s="238"/>
      <c r="J330" s="239">
        <f>ROUND(I330*H330,2)</f>
        <v>0</v>
      </c>
      <c r="K330" s="235" t="s">
        <v>532</v>
      </c>
      <c r="L330" s="46"/>
      <c r="M330" s="240" t="s">
        <v>19</v>
      </c>
      <c r="N330" s="241" t="s">
        <v>42</v>
      </c>
      <c r="O330" s="86"/>
      <c r="P330" s="242">
        <f>O330*H330</f>
        <v>0</v>
      </c>
      <c r="Q330" s="242">
        <v>0</v>
      </c>
      <c r="R330" s="242">
        <f>Q330*H330</f>
        <v>0</v>
      </c>
      <c r="S330" s="242">
        <v>0</v>
      </c>
      <c r="T330" s="243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44" t="s">
        <v>418</v>
      </c>
      <c r="AT330" s="244" t="s">
        <v>324</v>
      </c>
      <c r="AU330" s="244" t="s">
        <v>83</v>
      </c>
      <c r="AY330" s="19" t="s">
        <v>322</v>
      </c>
      <c r="BE330" s="245">
        <f>IF(N330="základní",J330,0)</f>
        <v>0</v>
      </c>
      <c r="BF330" s="245">
        <f>IF(N330="snížená",J330,0)</f>
        <v>0</v>
      </c>
      <c r="BG330" s="245">
        <f>IF(N330="zákl. přenesená",J330,0)</f>
        <v>0</v>
      </c>
      <c r="BH330" s="245">
        <f>IF(N330="sníž. přenesená",J330,0)</f>
        <v>0</v>
      </c>
      <c r="BI330" s="245">
        <f>IF(N330="nulová",J330,0)</f>
        <v>0</v>
      </c>
      <c r="BJ330" s="19" t="s">
        <v>83</v>
      </c>
      <c r="BK330" s="245">
        <f>ROUND(I330*H330,2)</f>
        <v>0</v>
      </c>
      <c r="BL330" s="19" t="s">
        <v>418</v>
      </c>
      <c r="BM330" s="244" t="s">
        <v>4284</v>
      </c>
    </row>
    <row r="331" spans="1:47" s="2" customFormat="1" ht="12">
      <c r="A331" s="40"/>
      <c r="B331" s="41"/>
      <c r="C331" s="42"/>
      <c r="D331" s="246" t="s">
        <v>330</v>
      </c>
      <c r="E331" s="42"/>
      <c r="F331" s="247" t="s">
        <v>4283</v>
      </c>
      <c r="G331" s="42"/>
      <c r="H331" s="42"/>
      <c r="I331" s="150"/>
      <c r="J331" s="42"/>
      <c r="K331" s="42"/>
      <c r="L331" s="46"/>
      <c r="M331" s="248"/>
      <c r="N331" s="24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330</v>
      </c>
      <c r="AU331" s="19" t="s">
        <v>83</v>
      </c>
    </row>
    <row r="332" spans="1:65" s="2" customFormat="1" ht="16.5" customHeight="1">
      <c r="A332" s="40"/>
      <c r="B332" s="41"/>
      <c r="C332" s="233" t="s">
        <v>1193</v>
      </c>
      <c r="D332" s="233" t="s">
        <v>324</v>
      </c>
      <c r="E332" s="234" t="s">
        <v>4285</v>
      </c>
      <c r="F332" s="235" t="s">
        <v>4286</v>
      </c>
      <c r="G332" s="236" t="s">
        <v>750</v>
      </c>
      <c r="H332" s="237">
        <v>2</v>
      </c>
      <c r="I332" s="238"/>
      <c r="J332" s="239">
        <f>ROUND(I332*H332,2)</f>
        <v>0</v>
      </c>
      <c r="K332" s="235" t="s">
        <v>532</v>
      </c>
      <c r="L332" s="46"/>
      <c r="M332" s="240" t="s">
        <v>19</v>
      </c>
      <c r="N332" s="241" t="s">
        <v>42</v>
      </c>
      <c r="O332" s="86"/>
      <c r="P332" s="242">
        <f>O332*H332</f>
        <v>0</v>
      </c>
      <c r="Q332" s="242">
        <v>0</v>
      </c>
      <c r="R332" s="242">
        <f>Q332*H332</f>
        <v>0</v>
      </c>
      <c r="S332" s="242">
        <v>0</v>
      </c>
      <c r="T332" s="243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44" t="s">
        <v>418</v>
      </c>
      <c r="AT332" s="244" t="s">
        <v>324</v>
      </c>
      <c r="AU332" s="244" t="s">
        <v>83</v>
      </c>
      <c r="AY332" s="19" t="s">
        <v>322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19" t="s">
        <v>83</v>
      </c>
      <c r="BK332" s="245">
        <f>ROUND(I332*H332,2)</f>
        <v>0</v>
      </c>
      <c r="BL332" s="19" t="s">
        <v>418</v>
      </c>
      <c r="BM332" s="244" t="s">
        <v>4287</v>
      </c>
    </row>
    <row r="333" spans="1:47" s="2" customFormat="1" ht="12">
      <c r="A333" s="40"/>
      <c r="B333" s="41"/>
      <c r="C333" s="42"/>
      <c r="D333" s="246" t="s">
        <v>330</v>
      </c>
      <c r="E333" s="42"/>
      <c r="F333" s="247" t="s">
        <v>4286</v>
      </c>
      <c r="G333" s="42"/>
      <c r="H333" s="42"/>
      <c r="I333" s="150"/>
      <c r="J333" s="42"/>
      <c r="K333" s="42"/>
      <c r="L333" s="46"/>
      <c r="M333" s="248"/>
      <c r="N333" s="249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330</v>
      </c>
      <c r="AU333" s="19" t="s">
        <v>83</v>
      </c>
    </row>
    <row r="334" spans="1:65" s="2" customFormat="1" ht="16.5" customHeight="1">
      <c r="A334" s="40"/>
      <c r="B334" s="41"/>
      <c r="C334" s="233" t="s">
        <v>1199</v>
      </c>
      <c r="D334" s="233" t="s">
        <v>324</v>
      </c>
      <c r="E334" s="234" t="s">
        <v>4288</v>
      </c>
      <c r="F334" s="235" t="s">
        <v>4289</v>
      </c>
      <c r="G334" s="236" t="s">
        <v>750</v>
      </c>
      <c r="H334" s="237">
        <v>110</v>
      </c>
      <c r="I334" s="238"/>
      <c r="J334" s="239">
        <f>ROUND(I334*H334,2)</f>
        <v>0</v>
      </c>
      <c r="K334" s="235" t="s">
        <v>532</v>
      </c>
      <c r="L334" s="46"/>
      <c r="M334" s="240" t="s">
        <v>19</v>
      </c>
      <c r="N334" s="241" t="s">
        <v>42</v>
      </c>
      <c r="O334" s="86"/>
      <c r="P334" s="242">
        <f>O334*H334</f>
        <v>0</v>
      </c>
      <c r="Q334" s="242">
        <v>0</v>
      </c>
      <c r="R334" s="242">
        <f>Q334*H334</f>
        <v>0</v>
      </c>
      <c r="S334" s="242">
        <v>0</v>
      </c>
      <c r="T334" s="243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44" t="s">
        <v>418</v>
      </c>
      <c r="AT334" s="244" t="s">
        <v>324</v>
      </c>
      <c r="AU334" s="244" t="s">
        <v>83</v>
      </c>
      <c r="AY334" s="19" t="s">
        <v>322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19" t="s">
        <v>83</v>
      </c>
      <c r="BK334" s="245">
        <f>ROUND(I334*H334,2)</f>
        <v>0</v>
      </c>
      <c r="BL334" s="19" t="s">
        <v>418</v>
      </c>
      <c r="BM334" s="244" t="s">
        <v>4290</v>
      </c>
    </row>
    <row r="335" spans="1:47" s="2" customFormat="1" ht="12">
      <c r="A335" s="40"/>
      <c r="B335" s="41"/>
      <c r="C335" s="42"/>
      <c r="D335" s="246" t="s">
        <v>330</v>
      </c>
      <c r="E335" s="42"/>
      <c r="F335" s="247" t="s">
        <v>4289</v>
      </c>
      <c r="G335" s="42"/>
      <c r="H335" s="42"/>
      <c r="I335" s="150"/>
      <c r="J335" s="42"/>
      <c r="K335" s="42"/>
      <c r="L335" s="46"/>
      <c r="M335" s="248"/>
      <c r="N335" s="249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330</v>
      </c>
      <c r="AU335" s="19" t="s">
        <v>83</v>
      </c>
    </row>
    <row r="336" spans="1:65" s="2" customFormat="1" ht="16.5" customHeight="1">
      <c r="A336" s="40"/>
      <c r="B336" s="41"/>
      <c r="C336" s="233" t="s">
        <v>1205</v>
      </c>
      <c r="D336" s="233" t="s">
        <v>324</v>
      </c>
      <c r="E336" s="234" t="s">
        <v>4291</v>
      </c>
      <c r="F336" s="235" t="s">
        <v>4292</v>
      </c>
      <c r="G336" s="236" t="s">
        <v>750</v>
      </c>
      <c r="H336" s="237">
        <v>80</v>
      </c>
      <c r="I336" s="238"/>
      <c r="J336" s="239">
        <f>ROUND(I336*H336,2)</f>
        <v>0</v>
      </c>
      <c r="K336" s="235" t="s">
        <v>532</v>
      </c>
      <c r="L336" s="46"/>
      <c r="M336" s="240" t="s">
        <v>19</v>
      </c>
      <c r="N336" s="241" t="s">
        <v>42</v>
      </c>
      <c r="O336" s="86"/>
      <c r="P336" s="242">
        <f>O336*H336</f>
        <v>0</v>
      </c>
      <c r="Q336" s="242">
        <v>0</v>
      </c>
      <c r="R336" s="242">
        <f>Q336*H336</f>
        <v>0</v>
      </c>
      <c r="S336" s="242">
        <v>0</v>
      </c>
      <c r="T336" s="24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4" t="s">
        <v>418</v>
      </c>
      <c r="AT336" s="244" t="s">
        <v>324</v>
      </c>
      <c r="AU336" s="244" t="s">
        <v>83</v>
      </c>
      <c r="AY336" s="19" t="s">
        <v>322</v>
      </c>
      <c r="BE336" s="245">
        <f>IF(N336="základní",J336,0)</f>
        <v>0</v>
      </c>
      <c r="BF336" s="245">
        <f>IF(N336="snížená",J336,0)</f>
        <v>0</v>
      </c>
      <c r="BG336" s="245">
        <f>IF(N336="zákl. přenesená",J336,0)</f>
        <v>0</v>
      </c>
      <c r="BH336" s="245">
        <f>IF(N336="sníž. přenesená",J336,0)</f>
        <v>0</v>
      </c>
      <c r="BI336" s="245">
        <f>IF(N336="nulová",J336,0)</f>
        <v>0</v>
      </c>
      <c r="BJ336" s="19" t="s">
        <v>83</v>
      </c>
      <c r="BK336" s="245">
        <f>ROUND(I336*H336,2)</f>
        <v>0</v>
      </c>
      <c r="BL336" s="19" t="s">
        <v>418</v>
      </c>
      <c r="BM336" s="244" t="s">
        <v>4293</v>
      </c>
    </row>
    <row r="337" spans="1:47" s="2" customFormat="1" ht="12">
      <c r="A337" s="40"/>
      <c r="B337" s="41"/>
      <c r="C337" s="42"/>
      <c r="D337" s="246" t="s">
        <v>330</v>
      </c>
      <c r="E337" s="42"/>
      <c r="F337" s="247" t="s">
        <v>4292</v>
      </c>
      <c r="G337" s="42"/>
      <c r="H337" s="42"/>
      <c r="I337" s="150"/>
      <c r="J337" s="42"/>
      <c r="K337" s="42"/>
      <c r="L337" s="46"/>
      <c r="M337" s="248"/>
      <c r="N337" s="249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330</v>
      </c>
      <c r="AU337" s="19" t="s">
        <v>83</v>
      </c>
    </row>
    <row r="338" spans="1:65" s="2" customFormat="1" ht="16.5" customHeight="1">
      <c r="A338" s="40"/>
      <c r="B338" s="41"/>
      <c r="C338" s="233" t="s">
        <v>1212</v>
      </c>
      <c r="D338" s="233" t="s">
        <v>324</v>
      </c>
      <c r="E338" s="234" t="s">
        <v>4294</v>
      </c>
      <c r="F338" s="235" t="s">
        <v>4295</v>
      </c>
      <c r="G338" s="236" t="s">
        <v>750</v>
      </c>
      <c r="H338" s="237">
        <v>2</v>
      </c>
      <c r="I338" s="238"/>
      <c r="J338" s="239">
        <f>ROUND(I338*H338,2)</f>
        <v>0</v>
      </c>
      <c r="K338" s="235" t="s">
        <v>532</v>
      </c>
      <c r="L338" s="46"/>
      <c r="M338" s="240" t="s">
        <v>19</v>
      </c>
      <c r="N338" s="241" t="s">
        <v>42</v>
      </c>
      <c r="O338" s="86"/>
      <c r="P338" s="242">
        <f>O338*H338</f>
        <v>0</v>
      </c>
      <c r="Q338" s="242">
        <v>0</v>
      </c>
      <c r="R338" s="242">
        <f>Q338*H338</f>
        <v>0</v>
      </c>
      <c r="S338" s="242">
        <v>0</v>
      </c>
      <c r="T338" s="243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44" t="s">
        <v>418</v>
      </c>
      <c r="AT338" s="244" t="s">
        <v>324</v>
      </c>
      <c r="AU338" s="244" t="s">
        <v>83</v>
      </c>
      <c r="AY338" s="19" t="s">
        <v>322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19" t="s">
        <v>83</v>
      </c>
      <c r="BK338" s="245">
        <f>ROUND(I338*H338,2)</f>
        <v>0</v>
      </c>
      <c r="BL338" s="19" t="s">
        <v>418</v>
      </c>
      <c r="BM338" s="244" t="s">
        <v>4296</v>
      </c>
    </row>
    <row r="339" spans="1:47" s="2" customFormat="1" ht="12">
      <c r="A339" s="40"/>
      <c r="B339" s="41"/>
      <c r="C339" s="42"/>
      <c r="D339" s="246" t="s">
        <v>330</v>
      </c>
      <c r="E339" s="42"/>
      <c r="F339" s="247" t="s">
        <v>4295</v>
      </c>
      <c r="G339" s="42"/>
      <c r="H339" s="42"/>
      <c r="I339" s="150"/>
      <c r="J339" s="42"/>
      <c r="K339" s="42"/>
      <c r="L339" s="46"/>
      <c r="M339" s="248"/>
      <c r="N339" s="249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330</v>
      </c>
      <c r="AU339" s="19" t="s">
        <v>83</v>
      </c>
    </row>
    <row r="340" spans="1:65" s="2" customFormat="1" ht="16.5" customHeight="1">
      <c r="A340" s="40"/>
      <c r="B340" s="41"/>
      <c r="C340" s="233" t="s">
        <v>1217</v>
      </c>
      <c r="D340" s="233" t="s">
        <v>324</v>
      </c>
      <c r="E340" s="234" t="s">
        <v>4297</v>
      </c>
      <c r="F340" s="235" t="s">
        <v>4298</v>
      </c>
      <c r="G340" s="236" t="s">
        <v>750</v>
      </c>
      <c r="H340" s="237">
        <v>2</v>
      </c>
      <c r="I340" s="238"/>
      <c r="J340" s="239">
        <f>ROUND(I340*H340,2)</f>
        <v>0</v>
      </c>
      <c r="K340" s="235" t="s">
        <v>532</v>
      </c>
      <c r="L340" s="46"/>
      <c r="M340" s="240" t="s">
        <v>19</v>
      </c>
      <c r="N340" s="241" t="s">
        <v>42</v>
      </c>
      <c r="O340" s="86"/>
      <c r="P340" s="242">
        <f>O340*H340</f>
        <v>0</v>
      </c>
      <c r="Q340" s="242">
        <v>0</v>
      </c>
      <c r="R340" s="242">
        <f>Q340*H340</f>
        <v>0</v>
      </c>
      <c r="S340" s="242">
        <v>0</v>
      </c>
      <c r="T340" s="243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44" t="s">
        <v>418</v>
      </c>
      <c r="AT340" s="244" t="s">
        <v>324</v>
      </c>
      <c r="AU340" s="244" t="s">
        <v>83</v>
      </c>
      <c r="AY340" s="19" t="s">
        <v>322</v>
      </c>
      <c r="BE340" s="245">
        <f>IF(N340="základní",J340,0)</f>
        <v>0</v>
      </c>
      <c r="BF340" s="245">
        <f>IF(N340="snížená",J340,0)</f>
        <v>0</v>
      </c>
      <c r="BG340" s="245">
        <f>IF(N340="zákl. přenesená",J340,0)</f>
        <v>0</v>
      </c>
      <c r="BH340" s="245">
        <f>IF(N340="sníž. přenesená",J340,0)</f>
        <v>0</v>
      </c>
      <c r="BI340" s="245">
        <f>IF(N340="nulová",J340,0)</f>
        <v>0</v>
      </c>
      <c r="BJ340" s="19" t="s">
        <v>83</v>
      </c>
      <c r="BK340" s="245">
        <f>ROUND(I340*H340,2)</f>
        <v>0</v>
      </c>
      <c r="BL340" s="19" t="s">
        <v>418</v>
      </c>
      <c r="BM340" s="244" t="s">
        <v>4299</v>
      </c>
    </row>
    <row r="341" spans="1:47" s="2" customFormat="1" ht="12">
      <c r="A341" s="40"/>
      <c r="B341" s="41"/>
      <c r="C341" s="42"/>
      <c r="D341" s="246" t="s">
        <v>330</v>
      </c>
      <c r="E341" s="42"/>
      <c r="F341" s="247" t="s">
        <v>4298</v>
      </c>
      <c r="G341" s="42"/>
      <c r="H341" s="42"/>
      <c r="I341" s="150"/>
      <c r="J341" s="42"/>
      <c r="K341" s="42"/>
      <c r="L341" s="46"/>
      <c r="M341" s="248"/>
      <c r="N341" s="249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330</v>
      </c>
      <c r="AU341" s="19" t="s">
        <v>83</v>
      </c>
    </row>
    <row r="342" spans="1:65" s="2" customFormat="1" ht="21.75" customHeight="1">
      <c r="A342" s="40"/>
      <c r="B342" s="41"/>
      <c r="C342" s="233" t="s">
        <v>1222</v>
      </c>
      <c r="D342" s="233" t="s">
        <v>324</v>
      </c>
      <c r="E342" s="234" t="s">
        <v>4300</v>
      </c>
      <c r="F342" s="235" t="s">
        <v>4301</v>
      </c>
      <c r="G342" s="236" t="s">
        <v>2688</v>
      </c>
      <c r="H342" s="237">
        <v>1</v>
      </c>
      <c r="I342" s="238"/>
      <c r="J342" s="239">
        <f>ROUND(I342*H342,2)</f>
        <v>0</v>
      </c>
      <c r="K342" s="235" t="s">
        <v>532</v>
      </c>
      <c r="L342" s="46"/>
      <c r="M342" s="240" t="s">
        <v>19</v>
      </c>
      <c r="N342" s="241" t="s">
        <v>42</v>
      </c>
      <c r="O342" s="86"/>
      <c r="P342" s="242">
        <f>O342*H342</f>
        <v>0</v>
      </c>
      <c r="Q342" s="242">
        <v>0</v>
      </c>
      <c r="R342" s="242">
        <f>Q342*H342</f>
        <v>0</v>
      </c>
      <c r="S342" s="242">
        <v>0</v>
      </c>
      <c r="T342" s="24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4" t="s">
        <v>418</v>
      </c>
      <c r="AT342" s="244" t="s">
        <v>324</v>
      </c>
      <c r="AU342" s="244" t="s">
        <v>83</v>
      </c>
      <c r="AY342" s="19" t="s">
        <v>322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19" t="s">
        <v>83</v>
      </c>
      <c r="BK342" s="245">
        <f>ROUND(I342*H342,2)</f>
        <v>0</v>
      </c>
      <c r="BL342" s="19" t="s">
        <v>418</v>
      </c>
      <c r="BM342" s="244" t="s">
        <v>4302</v>
      </c>
    </row>
    <row r="343" spans="1:47" s="2" customFormat="1" ht="12">
      <c r="A343" s="40"/>
      <c r="B343" s="41"/>
      <c r="C343" s="42"/>
      <c r="D343" s="246" t="s">
        <v>330</v>
      </c>
      <c r="E343" s="42"/>
      <c r="F343" s="247" t="s">
        <v>4301</v>
      </c>
      <c r="G343" s="42"/>
      <c r="H343" s="42"/>
      <c r="I343" s="150"/>
      <c r="J343" s="42"/>
      <c r="K343" s="42"/>
      <c r="L343" s="46"/>
      <c r="M343" s="248"/>
      <c r="N343" s="249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330</v>
      </c>
      <c r="AU343" s="19" t="s">
        <v>83</v>
      </c>
    </row>
    <row r="344" spans="1:65" s="2" customFormat="1" ht="16.5" customHeight="1">
      <c r="A344" s="40"/>
      <c r="B344" s="41"/>
      <c r="C344" s="233" t="s">
        <v>1229</v>
      </c>
      <c r="D344" s="233" t="s">
        <v>324</v>
      </c>
      <c r="E344" s="234" t="s">
        <v>4303</v>
      </c>
      <c r="F344" s="235" t="s">
        <v>4304</v>
      </c>
      <c r="G344" s="236" t="s">
        <v>2688</v>
      </c>
      <c r="H344" s="237">
        <v>1</v>
      </c>
      <c r="I344" s="238"/>
      <c r="J344" s="239">
        <f>ROUND(I344*H344,2)</f>
        <v>0</v>
      </c>
      <c r="K344" s="235" t="s">
        <v>532</v>
      </c>
      <c r="L344" s="46"/>
      <c r="M344" s="240" t="s">
        <v>19</v>
      </c>
      <c r="N344" s="241" t="s">
        <v>42</v>
      </c>
      <c r="O344" s="86"/>
      <c r="P344" s="242">
        <f>O344*H344</f>
        <v>0</v>
      </c>
      <c r="Q344" s="242">
        <v>0</v>
      </c>
      <c r="R344" s="242">
        <f>Q344*H344</f>
        <v>0</v>
      </c>
      <c r="S344" s="242">
        <v>0</v>
      </c>
      <c r="T344" s="243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4" t="s">
        <v>418</v>
      </c>
      <c r="AT344" s="244" t="s">
        <v>324</v>
      </c>
      <c r="AU344" s="244" t="s">
        <v>83</v>
      </c>
      <c r="AY344" s="19" t="s">
        <v>322</v>
      </c>
      <c r="BE344" s="245">
        <f>IF(N344="základní",J344,0)</f>
        <v>0</v>
      </c>
      <c r="BF344" s="245">
        <f>IF(N344="snížená",J344,0)</f>
        <v>0</v>
      </c>
      <c r="BG344" s="245">
        <f>IF(N344="zákl. přenesená",J344,0)</f>
        <v>0</v>
      </c>
      <c r="BH344" s="245">
        <f>IF(N344="sníž. přenesená",J344,0)</f>
        <v>0</v>
      </c>
      <c r="BI344" s="245">
        <f>IF(N344="nulová",J344,0)</f>
        <v>0</v>
      </c>
      <c r="BJ344" s="19" t="s">
        <v>83</v>
      </c>
      <c r="BK344" s="245">
        <f>ROUND(I344*H344,2)</f>
        <v>0</v>
      </c>
      <c r="BL344" s="19" t="s">
        <v>418</v>
      </c>
      <c r="BM344" s="244" t="s">
        <v>4305</v>
      </c>
    </row>
    <row r="345" spans="1:47" s="2" customFormat="1" ht="12">
      <c r="A345" s="40"/>
      <c r="B345" s="41"/>
      <c r="C345" s="42"/>
      <c r="D345" s="246" t="s">
        <v>330</v>
      </c>
      <c r="E345" s="42"/>
      <c r="F345" s="247" t="s">
        <v>4304</v>
      </c>
      <c r="G345" s="42"/>
      <c r="H345" s="42"/>
      <c r="I345" s="150"/>
      <c r="J345" s="42"/>
      <c r="K345" s="42"/>
      <c r="L345" s="46"/>
      <c r="M345" s="248"/>
      <c r="N345" s="249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330</v>
      </c>
      <c r="AU345" s="19" t="s">
        <v>83</v>
      </c>
    </row>
    <row r="346" spans="1:63" s="12" customFormat="1" ht="22.8" customHeight="1">
      <c r="A346" s="12"/>
      <c r="B346" s="217"/>
      <c r="C346" s="218"/>
      <c r="D346" s="219" t="s">
        <v>69</v>
      </c>
      <c r="E346" s="231" t="s">
        <v>4306</v>
      </c>
      <c r="F346" s="231" t="s">
        <v>4307</v>
      </c>
      <c r="G346" s="218"/>
      <c r="H346" s="218"/>
      <c r="I346" s="221"/>
      <c r="J346" s="232">
        <f>BK346</f>
        <v>0</v>
      </c>
      <c r="K346" s="218"/>
      <c r="L346" s="223"/>
      <c r="M346" s="224"/>
      <c r="N346" s="225"/>
      <c r="O346" s="225"/>
      <c r="P346" s="226">
        <f>SUM(P347:P358)</f>
        <v>0</v>
      </c>
      <c r="Q346" s="225"/>
      <c r="R346" s="226">
        <f>SUM(R347:R358)</f>
        <v>0</v>
      </c>
      <c r="S346" s="225"/>
      <c r="T346" s="227">
        <f>SUM(T347:T358)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8" t="s">
        <v>83</v>
      </c>
      <c r="AT346" s="229" t="s">
        <v>69</v>
      </c>
      <c r="AU346" s="229" t="s">
        <v>77</v>
      </c>
      <c r="AY346" s="228" t="s">
        <v>322</v>
      </c>
      <c r="BK346" s="230">
        <f>SUM(BK347:BK358)</f>
        <v>0</v>
      </c>
    </row>
    <row r="347" spans="1:65" s="2" customFormat="1" ht="16.5" customHeight="1">
      <c r="A347" s="40"/>
      <c r="B347" s="41"/>
      <c r="C347" s="233" t="s">
        <v>1239</v>
      </c>
      <c r="D347" s="233" t="s">
        <v>324</v>
      </c>
      <c r="E347" s="234" t="s">
        <v>4308</v>
      </c>
      <c r="F347" s="235" t="s">
        <v>4309</v>
      </c>
      <c r="G347" s="236" t="s">
        <v>2688</v>
      </c>
      <c r="H347" s="237">
        <v>1</v>
      </c>
      <c r="I347" s="238"/>
      <c r="J347" s="239">
        <f>ROUND(I347*H347,2)</f>
        <v>0</v>
      </c>
      <c r="K347" s="235" t="s">
        <v>532</v>
      </c>
      <c r="L347" s="46"/>
      <c r="M347" s="240" t="s">
        <v>19</v>
      </c>
      <c r="N347" s="241" t="s">
        <v>42</v>
      </c>
      <c r="O347" s="86"/>
      <c r="P347" s="242">
        <f>O347*H347</f>
        <v>0</v>
      </c>
      <c r="Q347" s="242">
        <v>0</v>
      </c>
      <c r="R347" s="242">
        <f>Q347*H347</f>
        <v>0</v>
      </c>
      <c r="S347" s="242">
        <v>0</v>
      </c>
      <c r="T347" s="243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44" t="s">
        <v>418</v>
      </c>
      <c r="AT347" s="244" t="s">
        <v>324</v>
      </c>
      <c r="AU347" s="244" t="s">
        <v>83</v>
      </c>
      <c r="AY347" s="19" t="s">
        <v>322</v>
      </c>
      <c r="BE347" s="245">
        <f>IF(N347="základní",J347,0)</f>
        <v>0</v>
      </c>
      <c r="BF347" s="245">
        <f>IF(N347="snížená",J347,0)</f>
        <v>0</v>
      </c>
      <c r="BG347" s="245">
        <f>IF(N347="zákl. přenesená",J347,0)</f>
        <v>0</v>
      </c>
      <c r="BH347" s="245">
        <f>IF(N347="sníž. přenesená",J347,0)</f>
        <v>0</v>
      </c>
      <c r="BI347" s="245">
        <f>IF(N347="nulová",J347,0)</f>
        <v>0</v>
      </c>
      <c r="BJ347" s="19" t="s">
        <v>83</v>
      </c>
      <c r="BK347" s="245">
        <f>ROUND(I347*H347,2)</f>
        <v>0</v>
      </c>
      <c r="BL347" s="19" t="s">
        <v>418</v>
      </c>
      <c r="BM347" s="244" t="s">
        <v>4310</v>
      </c>
    </row>
    <row r="348" spans="1:47" s="2" customFormat="1" ht="12">
      <c r="A348" s="40"/>
      <c r="B348" s="41"/>
      <c r="C348" s="42"/>
      <c r="D348" s="246" t="s">
        <v>330</v>
      </c>
      <c r="E348" s="42"/>
      <c r="F348" s="247" t="s">
        <v>4309</v>
      </c>
      <c r="G348" s="42"/>
      <c r="H348" s="42"/>
      <c r="I348" s="150"/>
      <c r="J348" s="42"/>
      <c r="K348" s="42"/>
      <c r="L348" s="46"/>
      <c r="M348" s="248"/>
      <c r="N348" s="249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330</v>
      </c>
      <c r="AU348" s="19" t="s">
        <v>83</v>
      </c>
    </row>
    <row r="349" spans="1:65" s="2" customFormat="1" ht="21.75" customHeight="1">
      <c r="A349" s="40"/>
      <c r="B349" s="41"/>
      <c r="C349" s="233" t="s">
        <v>260</v>
      </c>
      <c r="D349" s="233" t="s">
        <v>324</v>
      </c>
      <c r="E349" s="234" t="s">
        <v>4311</v>
      </c>
      <c r="F349" s="235" t="s">
        <v>4312</v>
      </c>
      <c r="G349" s="236" t="s">
        <v>2688</v>
      </c>
      <c r="H349" s="237">
        <v>1</v>
      </c>
      <c r="I349" s="238"/>
      <c r="J349" s="239">
        <f>ROUND(I349*H349,2)</f>
        <v>0</v>
      </c>
      <c r="K349" s="235" t="s">
        <v>532</v>
      </c>
      <c r="L349" s="46"/>
      <c r="M349" s="240" t="s">
        <v>19</v>
      </c>
      <c r="N349" s="241" t="s">
        <v>42</v>
      </c>
      <c r="O349" s="86"/>
      <c r="P349" s="242">
        <f>O349*H349</f>
        <v>0</v>
      </c>
      <c r="Q349" s="242">
        <v>0</v>
      </c>
      <c r="R349" s="242">
        <f>Q349*H349</f>
        <v>0</v>
      </c>
      <c r="S349" s="242">
        <v>0</v>
      </c>
      <c r="T349" s="243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44" t="s">
        <v>418</v>
      </c>
      <c r="AT349" s="244" t="s">
        <v>324</v>
      </c>
      <c r="AU349" s="244" t="s">
        <v>83</v>
      </c>
      <c r="AY349" s="19" t="s">
        <v>322</v>
      </c>
      <c r="BE349" s="245">
        <f>IF(N349="základní",J349,0)</f>
        <v>0</v>
      </c>
      <c r="BF349" s="245">
        <f>IF(N349="snížená",J349,0)</f>
        <v>0</v>
      </c>
      <c r="BG349" s="245">
        <f>IF(N349="zákl. přenesená",J349,0)</f>
        <v>0</v>
      </c>
      <c r="BH349" s="245">
        <f>IF(N349="sníž. přenesená",J349,0)</f>
        <v>0</v>
      </c>
      <c r="BI349" s="245">
        <f>IF(N349="nulová",J349,0)</f>
        <v>0</v>
      </c>
      <c r="BJ349" s="19" t="s">
        <v>83</v>
      </c>
      <c r="BK349" s="245">
        <f>ROUND(I349*H349,2)</f>
        <v>0</v>
      </c>
      <c r="BL349" s="19" t="s">
        <v>418</v>
      </c>
      <c r="BM349" s="244" t="s">
        <v>4313</v>
      </c>
    </row>
    <row r="350" spans="1:47" s="2" customFormat="1" ht="12">
      <c r="A350" s="40"/>
      <c r="B350" s="41"/>
      <c r="C350" s="42"/>
      <c r="D350" s="246" t="s">
        <v>330</v>
      </c>
      <c r="E350" s="42"/>
      <c r="F350" s="247" t="s">
        <v>4312</v>
      </c>
      <c r="G350" s="42"/>
      <c r="H350" s="42"/>
      <c r="I350" s="150"/>
      <c r="J350" s="42"/>
      <c r="K350" s="42"/>
      <c r="L350" s="46"/>
      <c r="M350" s="248"/>
      <c r="N350" s="249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330</v>
      </c>
      <c r="AU350" s="19" t="s">
        <v>83</v>
      </c>
    </row>
    <row r="351" spans="1:65" s="2" customFormat="1" ht="16.5" customHeight="1">
      <c r="A351" s="40"/>
      <c r="B351" s="41"/>
      <c r="C351" s="233" t="s">
        <v>1251</v>
      </c>
      <c r="D351" s="233" t="s">
        <v>324</v>
      </c>
      <c r="E351" s="234" t="s">
        <v>4314</v>
      </c>
      <c r="F351" s="235" t="s">
        <v>4315</v>
      </c>
      <c r="G351" s="236" t="s">
        <v>2688</v>
      </c>
      <c r="H351" s="237">
        <v>1</v>
      </c>
      <c r="I351" s="238"/>
      <c r="J351" s="239">
        <f>ROUND(I351*H351,2)</f>
        <v>0</v>
      </c>
      <c r="K351" s="235" t="s">
        <v>532</v>
      </c>
      <c r="L351" s="46"/>
      <c r="M351" s="240" t="s">
        <v>19</v>
      </c>
      <c r="N351" s="241" t="s">
        <v>42</v>
      </c>
      <c r="O351" s="86"/>
      <c r="P351" s="242">
        <f>O351*H351</f>
        <v>0</v>
      </c>
      <c r="Q351" s="242">
        <v>0</v>
      </c>
      <c r="R351" s="242">
        <f>Q351*H351</f>
        <v>0</v>
      </c>
      <c r="S351" s="242">
        <v>0</v>
      </c>
      <c r="T351" s="243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44" t="s">
        <v>418</v>
      </c>
      <c r="AT351" s="244" t="s">
        <v>324</v>
      </c>
      <c r="AU351" s="244" t="s">
        <v>83</v>
      </c>
      <c r="AY351" s="19" t="s">
        <v>322</v>
      </c>
      <c r="BE351" s="245">
        <f>IF(N351="základní",J351,0)</f>
        <v>0</v>
      </c>
      <c r="BF351" s="245">
        <f>IF(N351="snížená",J351,0)</f>
        <v>0</v>
      </c>
      <c r="BG351" s="245">
        <f>IF(N351="zákl. přenesená",J351,0)</f>
        <v>0</v>
      </c>
      <c r="BH351" s="245">
        <f>IF(N351="sníž. přenesená",J351,0)</f>
        <v>0</v>
      </c>
      <c r="BI351" s="245">
        <f>IF(N351="nulová",J351,0)</f>
        <v>0</v>
      </c>
      <c r="BJ351" s="19" t="s">
        <v>83</v>
      </c>
      <c r="BK351" s="245">
        <f>ROUND(I351*H351,2)</f>
        <v>0</v>
      </c>
      <c r="BL351" s="19" t="s">
        <v>418</v>
      </c>
      <c r="BM351" s="244" t="s">
        <v>4316</v>
      </c>
    </row>
    <row r="352" spans="1:47" s="2" customFormat="1" ht="12">
      <c r="A352" s="40"/>
      <c r="B352" s="41"/>
      <c r="C352" s="42"/>
      <c r="D352" s="246" t="s">
        <v>330</v>
      </c>
      <c r="E352" s="42"/>
      <c r="F352" s="247" t="s">
        <v>4315</v>
      </c>
      <c r="G352" s="42"/>
      <c r="H352" s="42"/>
      <c r="I352" s="150"/>
      <c r="J352" s="42"/>
      <c r="K352" s="42"/>
      <c r="L352" s="46"/>
      <c r="M352" s="248"/>
      <c r="N352" s="249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330</v>
      </c>
      <c r="AU352" s="19" t="s">
        <v>83</v>
      </c>
    </row>
    <row r="353" spans="1:65" s="2" customFormat="1" ht="16.5" customHeight="1">
      <c r="A353" s="40"/>
      <c r="B353" s="41"/>
      <c r="C353" s="233" t="s">
        <v>1257</v>
      </c>
      <c r="D353" s="233" t="s">
        <v>324</v>
      </c>
      <c r="E353" s="234" t="s">
        <v>4317</v>
      </c>
      <c r="F353" s="235" t="s">
        <v>4318</v>
      </c>
      <c r="G353" s="236" t="s">
        <v>2688</v>
      </c>
      <c r="H353" s="237">
        <v>1</v>
      </c>
      <c r="I353" s="238"/>
      <c r="J353" s="239">
        <f>ROUND(I353*H353,2)</f>
        <v>0</v>
      </c>
      <c r="K353" s="235" t="s">
        <v>532</v>
      </c>
      <c r="L353" s="46"/>
      <c r="M353" s="240" t="s">
        <v>19</v>
      </c>
      <c r="N353" s="241" t="s">
        <v>42</v>
      </c>
      <c r="O353" s="86"/>
      <c r="P353" s="242">
        <f>O353*H353</f>
        <v>0</v>
      </c>
      <c r="Q353" s="242">
        <v>0</v>
      </c>
      <c r="R353" s="242">
        <f>Q353*H353</f>
        <v>0</v>
      </c>
      <c r="S353" s="242">
        <v>0</v>
      </c>
      <c r="T353" s="243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44" t="s">
        <v>418</v>
      </c>
      <c r="AT353" s="244" t="s">
        <v>324</v>
      </c>
      <c r="AU353" s="244" t="s">
        <v>83</v>
      </c>
      <c r="AY353" s="19" t="s">
        <v>322</v>
      </c>
      <c r="BE353" s="245">
        <f>IF(N353="základní",J353,0)</f>
        <v>0</v>
      </c>
      <c r="BF353" s="245">
        <f>IF(N353="snížená",J353,0)</f>
        <v>0</v>
      </c>
      <c r="BG353" s="245">
        <f>IF(N353="zákl. přenesená",J353,0)</f>
        <v>0</v>
      </c>
      <c r="BH353" s="245">
        <f>IF(N353="sníž. přenesená",J353,0)</f>
        <v>0</v>
      </c>
      <c r="BI353" s="245">
        <f>IF(N353="nulová",J353,0)</f>
        <v>0</v>
      </c>
      <c r="BJ353" s="19" t="s">
        <v>83</v>
      </c>
      <c r="BK353" s="245">
        <f>ROUND(I353*H353,2)</f>
        <v>0</v>
      </c>
      <c r="BL353" s="19" t="s">
        <v>418</v>
      </c>
      <c r="BM353" s="244" t="s">
        <v>4319</v>
      </c>
    </row>
    <row r="354" spans="1:47" s="2" customFormat="1" ht="12">
      <c r="A354" s="40"/>
      <c r="B354" s="41"/>
      <c r="C354" s="42"/>
      <c r="D354" s="246" t="s">
        <v>330</v>
      </c>
      <c r="E354" s="42"/>
      <c r="F354" s="247" t="s">
        <v>4320</v>
      </c>
      <c r="G354" s="42"/>
      <c r="H354" s="42"/>
      <c r="I354" s="150"/>
      <c r="J354" s="42"/>
      <c r="K354" s="42"/>
      <c r="L354" s="46"/>
      <c r="M354" s="248"/>
      <c r="N354" s="249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330</v>
      </c>
      <c r="AU354" s="19" t="s">
        <v>83</v>
      </c>
    </row>
    <row r="355" spans="1:65" s="2" customFormat="1" ht="16.5" customHeight="1">
      <c r="A355" s="40"/>
      <c r="B355" s="41"/>
      <c r="C355" s="233" t="s">
        <v>1263</v>
      </c>
      <c r="D355" s="233" t="s">
        <v>324</v>
      </c>
      <c r="E355" s="234" t="s">
        <v>4321</v>
      </c>
      <c r="F355" s="235" t="s">
        <v>4322</v>
      </c>
      <c r="G355" s="236" t="s">
        <v>2688</v>
      </c>
      <c r="H355" s="237">
        <v>1</v>
      </c>
      <c r="I355" s="238"/>
      <c r="J355" s="239">
        <f>ROUND(I355*H355,2)</f>
        <v>0</v>
      </c>
      <c r="K355" s="235" t="s">
        <v>532</v>
      </c>
      <c r="L355" s="46"/>
      <c r="M355" s="240" t="s">
        <v>19</v>
      </c>
      <c r="N355" s="241" t="s">
        <v>42</v>
      </c>
      <c r="O355" s="86"/>
      <c r="P355" s="242">
        <f>O355*H355</f>
        <v>0</v>
      </c>
      <c r="Q355" s="242">
        <v>0</v>
      </c>
      <c r="R355" s="242">
        <f>Q355*H355</f>
        <v>0</v>
      </c>
      <c r="S355" s="242">
        <v>0</v>
      </c>
      <c r="T355" s="243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44" t="s">
        <v>418</v>
      </c>
      <c r="AT355" s="244" t="s">
        <v>324</v>
      </c>
      <c r="AU355" s="244" t="s">
        <v>83</v>
      </c>
      <c r="AY355" s="19" t="s">
        <v>322</v>
      </c>
      <c r="BE355" s="245">
        <f>IF(N355="základní",J355,0)</f>
        <v>0</v>
      </c>
      <c r="BF355" s="245">
        <f>IF(N355="snížená",J355,0)</f>
        <v>0</v>
      </c>
      <c r="BG355" s="245">
        <f>IF(N355="zákl. přenesená",J355,0)</f>
        <v>0</v>
      </c>
      <c r="BH355" s="245">
        <f>IF(N355="sníž. přenesená",J355,0)</f>
        <v>0</v>
      </c>
      <c r="BI355" s="245">
        <f>IF(N355="nulová",J355,0)</f>
        <v>0</v>
      </c>
      <c r="BJ355" s="19" t="s">
        <v>83</v>
      </c>
      <c r="BK355" s="245">
        <f>ROUND(I355*H355,2)</f>
        <v>0</v>
      </c>
      <c r="BL355" s="19" t="s">
        <v>418</v>
      </c>
      <c r="BM355" s="244" t="s">
        <v>4323</v>
      </c>
    </row>
    <row r="356" spans="1:47" s="2" customFormat="1" ht="12">
      <c r="A356" s="40"/>
      <c r="B356" s="41"/>
      <c r="C356" s="42"/>
      <c r="D356" s="246" t="s">
        <v>330</v>
      </c>
      <c r="E356" s="42"/>
      <c r="F356" s="247" t="s">
        <v>4322</v>
      </c>
      <c r="G356" s="42"/>
      <c r="H356" s="42"/>
      <c r="I356" s="150"/>
      <c r="J356" s="42"/>
      <c r="K356" s="42"/>
      <c r="L356" s="46"/>
      <c r="M356" s="248"/>
      <c r="N356" s="249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330</v>
      </c>
      <c r="AU356" s="19" t="s">
        <v>83</v>
      </c>
    </row>
    <row r="357" spans="1:65" s="2" customFormat="1" ht="16.5" customHeight="1">
      <c r="A357" s="40"/>
      <c r="B357" s="41"/>
      <c r="C357" s="233" t="s">
        <v>1268</v>
      </c>
      <c r="D357" s="233" t="s">
        <v>324</v>
      </c>
      <c r="E357" s="234" t="s">
        <v>4324</v>
      </c>
      <c r="F357" s="235" t="s">
        <v>4325</v>
      </c>
      <c r="G357" s="236" t="s">
        <v>2688</v>
      </c>
      <c r="H357" s="237">
        <v>1</v>
      </c>
      <c r="I357" s="238"/>
      <c r="J357" s="239">
        <f>ROUND(I357*H357,2)</f>
        <v>0</v>
      </c>
      <c r="K357" s="235" t="s">
        <v>532</v>
      </c>
      <c r="L357" s="46"/>
      <c r="M357" s="240" t="s">
        <v>19</v>
      </c>
      <c r="N357" s="241" t="s">
        <v>42</v>
      </c>
      <c r="O357" s="86"/>
      <c r="P357" s="242">
        <f>O357*H357</f>
        <v>0</v>
      </c>
      <c r="Q357" s="242">
        <v>0</v>
      </c>
      <c r="R357" s="242">
        <f>Q357*H357</f>
        <v>0</v>
      </c>
      <c r="S357" s="242">
        <v>0</v>
      </c>
      <c r="T357" s="243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44" t="s">
        <v>418</v>
      </c>
      <c r="AT357" s="244" t="s">
        <v>324</v>
      </c>
      <c r="AU357" s="244" t="s">
        <v>83</v>
      </c>
      <c r="AY357" s="19" t="s">
        <v>322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19" t="s">
        <v>83</v>
      </c>
      <c r="BK357" s="245">
        <f>ROUND(I357*H357,2)</f>
        <v>0</v>
      </c>
      <c r="BL357" s="19" t="s">
        <v>418</v>
      </c>
      <c r="BM357" s="244" t="s">
        <v>4326</v>
      </c>
    </row>
    <row r="358" spans="1:47" s="2" customFormat="1" ht="12">
      <c r="A358" s="40"/>
      <c r="B358" s="41"/>
      <c r="C358" s="42"/>
      <c r="D358" s="246" t="s">
        <v>330</v>
      </c>
      <c r="E358" s="42"/>
      <c r="F358" s="247" t="s">
        <v>4325</v>
      </c>
      <c r="G358" s="42"/>
      <c r="H358" s="42"/>
      <c r="I358" s="150"/>
      <c r="J358" s="42"/>
      <c r="K358" s="42"/>
      <c r="L358" s="46"/>
      <c r="M358" s="308"/>
      <c r="N358" s="309"/>
      <c r="O358" s="310"/>
      <c r="P358" s="310"/>
      <c r="Q358" s="310"/>
      <c r="R358" s="310"/>
      <c r="S358" s="310"/>
      <c r="T358" s="311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330</v>
      </c>
      <c r="AU358" s="19" t="s">
        <v>83</v>
      </c>
    </row>
    <row r="359" spans="1:31" s="2" customFormat="1" ht="6.95" customHeight="1">
      <c r="A359" s="40"/>
      <c r="B359" s="61"/>
      <c r="C359" s="62"/>
      <c r="D359" s="62"/>
      <c r="E359" s="62"/>
      <c r="F359" s="62"/>
      <c r="G359" s="62"/>
      <c r="H359" s="62"/>
      <c r="I359" s="180"/>
      <c r="J359" s="62"/>
      <c r="K359" s="62"/>
      <c r="L359" s="46"/>
      <c r="M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</row>
  </sheetData>
  <sheetProtection password="CC35" sheet="1" objects="1" scenarios="1" formatColumns="0" formatRows="0" autoFilter="0"/>
  <autoFilter ref="C102:K35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9:H89"/>
    <mergeCell ref="E93:H93"/>
    <mergeCell ref="E91:H91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5"/>
      <c r="J3" s="144"/>
      <c r="K3" s="144"/>
      <c r="L3" s="22"/>
      <c r="AT3" s="19" t="s">
        <v>77</v>
      </c>
    </row>
    <row r="4" spans="2:46" s="1" customFormat="1" ht="24.95" customHeight="1">
      <c r="B4" s="22"/>
      <c r="D4" s="146" t="s">
        <v>133</v>
      </c>
      <c r="I4" s="141"/>
      <c r="L4" s="22"/>
      <c r="M4" s="147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8" t="s">
        <v>16</v>
      </c>
      <c r="I6" s="141"/>
      <c r="L6" s="22"/>
    </row>
    <row r="7" spans="2:12" s="1" customFormat="1" ht="16.5" customHeight="1">
      <c r="B7" s="22"/>
      <c r="E7" s="149" t="str">
        <f>'Rekapitulace stavby'!K6</f>
        <v>Rekonstrukce BD 244</v>
      </c>
      <c r="F7" s="148"/>
      <c r="G7" s="148"/>
      <c r="H7" s="148"/>
      <c r="I7" s="141"/>
      <c r="L7" s="22"/>
    </row>
    <row r="8" spans="2:12" ht="12">
      <c r="B8" s="22"/>
      <c r="D8" s="148" t="s">
        <v>143</v>
      </c>
      <c r="L8" s="22"/>
    </row>
    <row r="9" spans="2:12" s="1" customFormat="1" ht="16.5" customHeight="1">
      <c r="B9" s="22"/>
      <c r="E9" s="149" t="s">
        <v>146</v>
      </c>
      <c r="F9" s="1"/>
      <c r="G9" s="1"/>
      <c r="H9" s="1"/>
      <c r="I9" s="141"/>
      <c r="L9" s="22"/>
    </row>
    <row r="10" spans="2:12" s="1" customFormat="1" ht="12" customHeight="1">
      <c r="B10" s="22"/>
      <c r="D10" s="148" t="s">
        <v>149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7" t="s">
        <v>2803</v>
      </c>
      <c r="F11" s="40"/>
      <c r="G11" s="40"/>
      <c r="H11" s="40"/>
      <c r="I11" s="150"/>
      <c r="J11" s="40"/>
      <c r="K11" s="40"/>
      <c r="L11" s="151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8" t="s">
        <v>2804</v>
      </c>
      <c r="E12" s="40"/>
      <c r="F12" s="40"/>
      <c r="G12" s="40"/>
      <c r="H12" s="40"/>
      <c r="I12" s="150"/>
      <c r="J12" s="40"/>
      <c r="K12" s="40"/>
      <c r="L12" s="15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2" t="s">
        <v>4327</v>
      </c>
      <c r="F13" s="40"/>
      <c r="G13" s="40"/>
      <c r="H13" s="40"/>
      <c r="I13" s="150"/>
      <c r="J13" s="40"/>
      <c r="K13" s="40"/>
      <c r="L13" s="151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50"/>
      <c r="J14" s="40"/>
      <c r="K14" s="40"/>
      <c r="L14" s="151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8" t="s">
        <v>18</v>
      </c>
      <c r="E15" s="40"/>
      <c r="F15" s="135" t="s">
        <v>19</v>
      </c>
      <c r="G15" s="40"/>
      <c r="H15" s="40"/>
      <c r="I15" s="153" t="s">
        <v>20</v>
      </c>
      <c r="J15" s="135" t="s">
        <v>19</v>
      </c>
      <c r="K15" s="40"/>
      <c r="L15" s="151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8" t="s">
        <v>21</v>
      </c>
      <c r="E16" s="40"/>
      <c r="F16" s="135" t="s">
        <v>22</v>
      </c>
      <c r="G16" s="40"/>
      <c r="H16" s="40"/>
      <c r="I16" s="153" t="s">
        <v>23</v>
      </c>
      <c r="J16" s="154" t="str">
        <f>'Rekapitulace stavby'!AN8</f>
        <v>17. 4. 2020</v>
      </c>
      <c r="K16" s="40"/>
      <c r="L16" s="15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50"/>
      <c r="J17" s="40"/>
      <c r="K17" s="40"/>
      <c r="L17" s="151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8" t="s">
        <v>25</v>
      </c>
      <c r="E18" s="40"/>
      <c r="F18" s="40"/>
      <c r="G18" s="40"/>
      <c r="H18" s="40"/>
      <c r="I18" s="153" t="s">
        <v>26</v>
      </c>
      <c r="J18" s="135" t="s">
        <v>19</v>
      </c>
      <c r="K18" s="40"/>
      <c r="L18" s="151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3" t="s">
        <v>28</v>
      </c>
      <c r="J19" s="135" t="s">
        <v>19</v>
      </c>
      <c r="K19" s="40"/>
      <c r="L19" s="151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50"/>
      <c r="J20" s="40"/>
      <c r="K20" s="40"/>
      <c r="L20" s="151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8" t="s">
        <v>29</v>
      </c>
      <c r="E21" s="40"/>
      <c r="F21" s="40"/>
      <c r="G21" s="40"/>
      <c r="H21" s="40"/>
      <c r="I21" s="153" t="s">
        <v>26</v>
      </c>
      <c r="J21" s="35" t="str">
        <f>'Rekapitulace stavby'!AN13</f>
        <v>Vyplň údaj</v>
      </c>
      <c r="K21" s="40"/>
      <c r="L21" s="151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3" t="s">
        <v>28</v>
      </c>
      <c r="J22" s="35" t="str">
        <f>'Rekapitulace stavby'!AN14</f>
        <v>Vyplň údaj</v>
      </c>
      <c r="K22" s="40"/>
      <c r="L22" s="151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50"/>
      <c r="J23" s="40"/>
      <c r="K23" s="40"/>
      <c r="L23" s="151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8" t="s">
        <v>31</v>
      </c>
      <c r="E24" s="40"/>
      <c r="F24" s="40"/>
      <c r="G24" s="40"/>
      <c r="H24" s="40"/>
      <c r="I24" s="153" t="s">
        <v>26</v>
      </c>
      <c r="J24" s="135" t="s">
        <v>19</v>
      </c>
      <c r="K24" s="40"/>
      <c r="L24" s="151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27</v>
      </c>
      <c r="F25" s="40"/>
      <c r="G25" s="40"/>
      <c r="H25" s="40"/>
      <c r="I25" s="153" t="s">
        <v>28</v>
      </c>
      <c r="J25" s="135" t="s">
        <v>19</v>
      </c>
      <c r="K25" s="40"/>
      <c r="L25" s="15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50"/>
      <c r="J26" s="40"/>
      <c r="K26" s="40"/>
      <c r="L26" s="151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8" t="s">
        <v>33</v>
      </c>
      <c r="E27" s="40"/>
      <c r="F27" s="40"/>
      <c r="G27" s="40"/>
      <c r="H27" s="40"/>
      <c r="I27" s="153" t="s">
        <v>26</v>
      </c>
      <c r="J27" s="135" t="s">
        <v>19</v>
      </c>
      <c r="K27" s="40"/>
      <c r="L27" s="15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27</v>
      </c>
      <c r="F28" s="40"/>
      <c r="G28" s="40"/>
      <c r="H28" s="40"/>
      <c r="I28" s="153" t="s">
        <v>28</v>
      </c>
      <c r="J28" s="135" t="s">
        <v>19</v>
      </c>
      <c r="K28" s="40"/>
      <c r="L28" s="151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50"/>
      <c r="J29" s="40"/>
      <c r="K29" s="40"/>
      <c r="L29" s="151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8" t="s">
        <v>34</v>
      </c>
      <c r="E30" s="40"/>
      <c r="F30" s="40"/>
      <c r="G30" s="40"/>
      <c r="H30" s="40"/>
      <c r="I30" s="150"/>
      <c r="J30" s="40"/>
      <c r="K30" s="40"/>
      <c r="L30" s="15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5"/>
      <c r="B31" s="156"/>
      <c r="C31" s="155"/>
      <c r="D31" s="155"/>
      <c r="E31" s="157" t="s">
        <v>19</v>
      </c>
      <c r="F31" s="157"/>
      <c r="G31" s="157"/>
      <c r="H31" s="157"/>
      <c r="I31" s="158"/>
      <c r="J31" s="155"/>
      <c r="K31" s="155"/>
      <c r="L31" s="159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50"/>
      <c r="J32" s="40"/>
      <c r="K32" s="40"/>
      <c r="L32" s="15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61"/>
      <c r="E33" s="161"/>
      <c r="F33" s="161"/>
      <c r="G33" s="161"/>
      <c r="H33" s="161"/>
      <c r="I33" s="162"/>
      <c r="J33" s="161"/>
      <c r="K33" s="161"/>
      <c r="L33" s="15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3" t="s">
        <v>36</v>
      </c>
      <c r="E34" s="40"/>
      <c r="F34" s="40"/>
      <c r="G34" s="40"/>
      <c r="H34" s="40"/>
      <c r="I34" s="150"/>
      <c r="J34" s="164">
        <f>ROUND(J97,2)</f>
        <v>0</v>
      </c>
      <c r="K34" s="40"/>
      <c r="L34" s="15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61"/>
      <c r="E35" s="161"/>
      <c r="F35" s="161"/>
      <c r="G35" s="161"/>
      <c r="H35" s="161"/>
      <c r="I35" s="162"/>
      <c r="J35" s="161"/>
      <c r="K35" s="161"/>
      <c r="L35" s="15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5" t="s">
        <v>38</v>
      </c>
      <c r="G36" s="40"/>
      <c r="H36" s="40"/>
      <c r="I36" s="166" t="s">
        <v>37</v>
      </c>
      <c r="J36" s="165" t="s">
        <v>39</v>
      </c>
      <c r="K36" s="40"/>
      <c r="L36" s="15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7" t="s">
        <v>40</v>
      </c>
      <c r="E37" s="148" t="s">
        <v>41</v>
      </c>
      <c r="F37" s="168">
        <f>ROUND((SUM(BE97:BE177)),2)</f>
        <v>0</v>
      </c>
      <c r="G37" s="40"/>
      <c r="H37" s="40"/>
      <c r="I37" s="169">
        <v>0.21</v>
      </c>
      <c r="J37" s="168">
        <f>ROUND(((SUM(BE97:BE177))*I37),2)</f>
        <v>0</v>
      </c>
      <c r="K37" s="40"/>
      <c r="L37" s="15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8" t="s">
        <v>42</v>
      </c>
      <c r="F38" s="168">
        <f>ROUND((SUM(BF97:BF177)),2)</f>
        <v>0</v>
      </c>
      <c r="G38" s="40"/>
      <c r="H38" s="40"/>
      <c r="I38" s="169">
        <v>0.15</v>
      </c>
      <c r="J38" s="168">
        <f>ROUND(((SUM(BF97:BF177))*I38),2)</f>
        <v>0</v>
      </c>
      <c r="K38" s="40"/>
      <c r="L38" s="15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8" t="s">
        <v>43</v>
      </c>
      <c r="F39" s="168">
        <f>ROUND((SUM(BG97:BG177)),2)</f>
        <v>0</v>
      </c>
      <c r="G39" s="40"/>
      <c r="H39" s="40"/>
      <c r="I39" s="169">
        <v>0.21</v>
      </c>
      <c r="J39" s="168">
        <f>0</f>
        <v>0</v>
      </c>
      <c r="K39" s="40"/>
      <c r="L39" s="15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8" t="s">
        <v>44</v>
      </c>
      <c r="F40" s="168">
        <f>ROUND((SUM(BH97:BH177)),2)</f>
        <v>0</v>
      </c>
      <c r="G40" s="40"/>
      <c r="H40" s="40"/>
      <c r="I40" s="169">
        <v>0.15</v>
      </c>
      <c r="J40" s="168">
        <f>0</f>
        <v>0</v>
      </c>
      <c r="K40" s="40"/>
      <c r="L40" s="15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8" t="s">
        <v>45</v>
      </c>
      <c r="F41" s="168">
        <f>ROUND((SUM(BI97:BI177)),2)</f>
        <v>0</v>
      </c>
      <c r="G41" s="40"/>
      <c r="H41" s="40"/>
      <c r="I41" s="169">
        <v>0</v>
      </c>
      <c r="J41" s="168">
        <f>0</f>
        <v>0</v>
      </c>
      <c r="K41" s="40"/>
      <c r="L41" s="15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50"/>
      <c r="J42" s="40"/>
      <c r="K42" s="40"/>
      <c r="L42" s="15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70"/>
      <c r="D43" s="171" t="s">
        <v>46</v>
      </c>
      <c r="E43" s="172"/>
      <c r="F43" s="172"/>
      <c r="G43" s="173" t="s">
        <v>47</v>
      </c>
      <c r="H43" s="174" t="s">
        <v>48</v>
      </c>
      <c r="I43" s="175"/>
      <c r="J43" s="176">
        <f>SUM(J34:J41)</f>
        <v>0</v>
      </c>
      <c r="K43" s="177"/>
      <c r="L43" s="15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8"/>
      <c r="C44" s="179"/>
      <c r="D44" s="179"/>
      <c r="E44" s="179"/>
      <c r="F44" s="179"/>
      <c r="G44" s="179"/>
      <c r="H44" s="179"/>
      <c r="I44" s="180"/>
      <c r="J44" s="179"/>
      <c r="K44" s="179"/>
      <c r="L44" s="15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81"/>
      <c r="C48" s="182"/>
      <c r="D48" s="182"/>
      <c r="E48" s="182"/>
      <c r="F48" s="182"/>
      <c r="G48" s="182"/>
      <c r="H48" s="182"/>
      <c r="I48" s="183"/>
      <c r="J48" s="182"/>
      <c r="K48" s="182"/>
      <c r="L48" s="15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227</v>
      </c>
      <c r="D49" s="42"/>
      <c r="E49" s="42"/>
      <c r="F49" s="42"/>
      <c r="G49" s="42"/>
      <c r="H49" s="42"/>
      <c r="I49" s="150"/>
      <c r="J49" s="42"/>
      <c r="K49" s="42"/>
      <c r="L49" s="15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50"/>
      <c r="J50" s="42"/>
      <c r="K50" s="42"/>
      <c r="L50" s="15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50"/>
      <c r="J51" s="42"/>
      <c r="K51" s="42"/>
      <c r="L51" s="15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4" t="str">
        <f>E7</f>
        <v>Rekonstrukce BD 244</v>
      </c>
      <c r="F52" s="34"/>
      <c r="G52" s="34"/>
      <c r="H52" s="34"/>
      <c r="I52" s="150"/>
      <c r="J52" s="42"/>
      <c r="K52" s="42"/>
      <c r="L52" s="15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4" t="s">
        <v>146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149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12" t="s">
        <v>2803</v>
      </c>
      <c r="F56" s="42"/>
      <c r="G56" s="42"/>
      <c r="H56" s="42"/>
      <c r="I56" s="150"/>
      <c r="J56" s="42"/>
      <c r="K56" s="42"/>
      <c r="L56" s="15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2804</v>
      </c>
      <c r="D57" s="42"/>
      <c r="E57" s="42"/>
      <c r="F57" s="42"/>
      <c r="G57" s="42"/>
      <c r="H57" s="42"/>
      <c r="I57" s="150"/>
      <c r="J57" s="42"/>
      <c r="K57" s="42"/>
      <c r="L57" s="15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D.1.4.5 - Elektronické komunikace</v>
      </c>
      <c r="F58" s="42"/>
      <c r="G58" s="42"/>
      <c r="H58" s="42"/>
      <c r="I58" s="150"/>
      <c r="J58" s="42"/>
      <c r="K58" s="42"/>
      <c r="L58" s="15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50"/>
      <c r="J59" s="42"/>
      <c r="K59" s="42"/>
      <c r="L59" s="15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Heřmanův Městec</v>
      </c>
      <c r="G60" s="42"/>
      <c r="H60" s="42"/>
      <c r="I60" s="153" t="s">
        <v>23</v>
      </c>
      <c r="J60" s="74" t="str">
        <f>IF(J16="","",J16)</f>
        <v>17. 4. 2020</v>
      </c>
      <c r="K60" s="42"/>
      <c r="L60" s="15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50"/>
      <c r="J61" s="42"/>
      <c r="K61" s="42"/>
      <c r="L61" s="15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153" t="s">
        <v>31</v>
      </c>
      <c r="J62" s="38" t="str">
        <f>E25</f>
        <v xml:space="preserve"> </v>
      </c>
      <c r="K62" s="42"/>
      <c r="L62" s="15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3" t="s">
        <v>33</v>
      </c>
      <c r="J63" s="38" t="str">
        <f>E28</f>
        <v xml:space="preserve"> </v>
      </c>
      <c r="K63" s="42"/>
      <c r="L63" s="15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50"/>
      <c r="J64" s="42"/>
      <c r="K64" s="42"/>
      <c r="L64" s="15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5" t="s">
        <v>255</v>
      </c>
      <c r="D65" s="186"/>
      <c r="E65" s="186"/>
      <c r="F65" s="186"/>
      <c r="G65" s="186"/>
      <c r="H65" s="186"/>
      <c r="I65" s="187"/>
      <c r="J65" s="188" t="s">
        <v>256</v>
      </c>
      <c r="K65" s="186"/>
      <c r="L65" s="15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50"/>
      <c r="J66" s="42"/>
      <c r="K66" s="42"/>
      <c r="L66" s="15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9" t="s">
        <v>68</v>
      </c>
      <c r="D67" s="42"/>
      <c r="E67" s="42"/>
      <c r="F67" s="42"/>
      <c r="G67" s="42"/>
      <c r="H67" s="42"/>
      <c r="I67" s="150"/>
      <c r="J67" s="104">
        <f>J97</f>
        <v>0</v>
      </c>
      <c r="K67" s="42"/>
      <c r="L67" s="15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261</v>
      </c>
    </row>
    <row r="68" spans="1:31" s="9" customFormat="1" ht="24.95" customHeight="1">
      <c r="A68" s="9"/>
      <c r="B68" s="190"/>
      <c r="C68" s="191"/>
      <c r="D68" s="192" t="s">
        <v>4328</v>
      </c>
      <c r="E68" s="193"/>
      <c r="F68" s="193"/>
      <c r="G68" s="193"/>
      <c r="H68" s="193"/>
      <c r="I68" s="194"/>
      <c r="J68" s="195">
        <f>J98</f>
        <v>0</v>
      </c>
      <c r="K68" s="191"/>
      <c r="L68" s="19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8"/>
      <c r="C69" s="127"/>
      <c r="D69" s="199" t="s">
        <v>4329</v>
      </c>
      <c r="E69" s="200"/>
      <c r="F69" s="200"/>
      <c r="G69" s="200"/>
      <c r="H69" s="200"/>
      <c r="I69" s="201"/>
      <c r="J69" s="202">
        <f>J99</f>
        <v>0</v>
      </c>
      <c r="K69" s="127"/>
      <c r="L69" s="20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8"/>
      <c r="C70" s="127"/>
      <c r="D70" s="199" t="s">
        <v>4330</v>
      </c>
      <c r="E70" s="200"/>
      <c r="F70" s="200"/>
      <c r="G70" s="200"/>
      <c r="H70" s="200"/>
      <c r="I70" s="201"/>
      <c r="J70" s="202">
        <f>J122</f>
        <v>0</v>
      </c>
      <c r="K70" s="127"/>
      <c r="L70" s="20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8"/>
      <c r="C71" s="127"/>
      <c r="D71" s="199" t="s">
        <v>4331</v>
      </c>
      <c r="E71" s="200"/>
      <c r="F71" s="200"/>
      <c r="G71" s="200"/>
      <c r="H71" s="200"/>
      <c r="I71" s="201"/>
      <c r="J71" s="202">
        <f>J145</f>
        <v>0</v>
      </c>
      <c r="K71" s="127"/>
      <c r="L71" s="20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8"/>
      <c r="C72" s="127"/>
      <c r="D72" s="199" t="s">
        <v>4332</v>
      </c>
      <c r="E72" s="200"/>
      <c r="F72" s="200"/>
      <c r="G72" s="200"/>
      <c r="H72" s="200"/>
      <c r="I72" s="201"/>
      <c r="J72" s="202">
        <f>J148</f>
        <v>0</v>
      </c>
      <c r="K72" s="127"/>
      <c r="L72" s="20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8"/>
      <c r="C73" s="127"/>
      <c r="D73" s="199" t="s">
        <v>4009</v>
      </c>
      <c r="E73" s="200"/>
      <c r="F73" s="200"/>
      <c r="G73" s="200"/>
      <c r="H73" s="200"/>
      <c r="I73" s="201"/>
      <c r="J73" s="202">
        <f>J165</f>
        <v>0</v>
      </c>
      <c r="K73" s="127"/>
      <c r="L73" s="20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150"/>
      <c r="J74" s="42"/>
      <c r="K74" s="42"/>
      <c r="L74" s="151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180"/>
      <c r="J75" s="62"/>
      <c r="K75" s="62"/>
      <c r="L75" s="151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183"/>
      <c r="J79" s="64"/>
      <c r="K79" s="64"/>
      <c r="L79" s="151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307</v>
      </c>
      <c r="D80" s="42"/>
      <c r="E80" s="42"/>
      <c r="F80" s="42"/>
      <c r="G80" s="42"/>
      <c r="H80" s="42"/>
      <c r="I80" s="150"/>
      <c r="J80" s="42"/>
      <c r="K80" s="42"/>
      <c r="L80" s="151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50"/>
      <c r="J81" s="42"/>
      <c r="K81" s="42"/>
      <c r="L81" s="151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150"/>
      <c r="J82" s="42"/>
      <c r="K82" s="42"/>
      <c r="L82" s="151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84" t="str">
        <f>E7</f>
        <v>Rekonstrukce BD 244</v>
      </c>
      <c r="F83" s="34"/>
      <c r="G83" s="34"/>
      <c r="H83" s="34"/>
      <c r="I83" s="150"/>
      <c r="J83" s="42"/>
      <c r="K83" s="42"/>
      <c r="L83" s="151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143</v>
      </c>
      <c r="D84" s="24"/>
      <c r="E84" s="24"/>
      <c r="F84" s="24"/>
      <c r="G84" s="24"/>
      <c r="H84" s="24"/>
      <c r="I84" s="141"/>
      <c r="J84" s="24"/>
      <c r="K84" s="24"/>
      <c r="L84" s="22"/>
    </row>
    <row r="85" spans="2:12" s="1" customFormat="1" ht="16.5" customHeight="1">
      <c r="B85" s="23"/>
      <c r="C85" s="24"/>
      <c r="D85" s="24"/>
      <c r="E85" s="184" t="s">
        <v>146</v>
      </c>
      <c r="F85" s="24"/>
      <c r="G85" s="24"/>
      <c r="H85" s="24"/>
      <c r="I85" s="141"/>
      <c r="J85" s="24"/>
      <c r="K85" s="24"/>
      <c r="L85" s="22"/>
    </row>
    <row r="86" spans="2:12" s="1" customFormat="1" ht="12" customHeight="1">
      <c r="B86" s="23"/>
      <c r="C86" s="34" t="s">
        <v>149</v>
      </c>
      <c r="D86" s="24"/>
      <c r="E86" s="24"/>
      <c r="F86" s="24"/>
      <c r="G86" s="24"/>
      <c r="H86" s="24"/>
      <c r="I86" s="141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312" t="s">
        <v>2803</v>
      </c>
      <c r="F87" s="42"/>
      <c r="G87" s="42"/>
      <c r="H87" s="42"/>
      <c r="I87" s="150"/>
      <c r="J87" s="42"/>
      <c r="K87" s="42"/>
      <c r="L87" s="151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2804</v>
      </c>
      <c r="D88" s="42"/>
      <c r="E88" s="42"/>
      <c r="F88" s="42"/>
      <c r="G88" s="42"/>
      <c r="H88" s="42"/>
      <c r="I88" s="150"/>
      <c r="J88" s="42"/>
      <c r="K88" s="42"/>
      <c r="L88" s="151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D.1.4.5 - Elektronické komunikace</v>
      </c>
      <c r="F89" s="42"/>
      <c r="G89" s="42"/>
      <c r="H89" s="42"/>
      <c r="I89" s="150"/>
      <c r="J89" s="42"/>
      <c r="K89" s="42"/>
      <c r="L89" s="151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50"/>
      <c r="J90" s="42"/>
      <c r="K90" s="42"/>
      <c r="L90" s="151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Heřmanův Městec</v>
      </c>
      <c r="G91" s="42"/>
      <c r="H91" s="42"/>
      <c r="I91" s="153" t="s">
        <v>23</v>
      </c>
      <c r="J91" s="74" t="str">
        <f>IF(J16="","",J16)</f>
        <v>17. 4. 2020</v>
      </c>
      <c r="K91" s="42"/>
      <c r="L91" s="151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50"/>
      <c r="J92" s="42"/>
      <c r="K92" s="42"/>
      <c r="L92" s="151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153" t="s">
        <v>31</v>
      </c>
      <c r="J93" s="38" t="str">
        <f>E25</f>
        <v xml:space="preserve"> </v>
      </c>
      <c r="K93" s="42"/>
      <c r="L93" s="151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153" t="s">
        <v>33</v>
      </c>
      <c r="J94" s="38" t="str">
        <f>E28</f>
        <v xml:space="preserve"> </v>
      </c>
      <c r="K94" s="42"/>
      <c r="L94" s="151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50"/>
      <c r="J95" s="42"/>
      <c r="K95" s="42"/>
      <c r="L95" s="151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205"/>
      <c r="B96" s="206"/>
      <c r="C96" s="207" t="s">
        <v>308</v>
      </c>
      <c r="D96" s="208" t="s">
        <v>55</v>
      </c>
      <c r="E96" s="208" t="s">
        <v>51</v>
      </c>
      <c r="F96" s="208" t="s">
        <v>52</v>
      </c>
      <c r="G96" s="208" t="s">
        <v>309</v>
      </c>
      <c r="H96" s="208" t="s">
        <v>310</v>
      </c>
      <c r="I96" s="209" t="s">
        <v>311</v>
      </c>
      <c r="J96" s="208" t="s">
        <v>256</v>
      </c>
      <c r="K96" s="210" t="s">
        <v>312</v>
      </c>
      <c r="L96" s="211"/>
      <c r="M96" s="94" t="s">
        <v>19</v>
      </c>
      <c r="N96" s="95" t="s">
        <v>40</v>
      </c>
      <c r="O96" s="95" t="s">
        <v>313</v>
      </c>
      <c r="P96" s="95" t="s">
        <v>314</v>
      </c>
      <c r="Q96" s="95" t="s">
        <v>315</v>
      </c>
      <c r="R96" s="95" t="s">
        <v>316</v>
      </c>
      <c r="S96" s="95" t="s">
        <v>317</v>
      </c>
      <c r="T96" s="96" t="s">
        <v>318</v>
      </c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</row>
    <row r="97" spans="1:63" s="2" customFormat="1" ht="22.8" customHeight="1">
      <c r="A97" s="40"/>
      <c r="B97" s="41"/>
      <c r="C97" s="101" t="s">
        <v>319</v>
      </c>
      <c r="D97" s="42"/>
      <c r="E97" s="42"/>
      <c r="F97" s="42"/>
      <c r="G97" s="42"/>
      <c r="H97" s="42"/>
      <c r="I97" s="150"/>
      <c r="J97" s="212">
        <f>BK97</f>
        <v>0</v>
      </c>
      <c r="K97" s="42"/>
      <c r="L97" s="46"/>
      <c r="M97" s="97"/>
      <c r="N97" s="213"/>
      <c r="O97" s="98"/>
      <c r="P97" s="214">
        <f>P98</f>
        <v>0</v>
      </c>
      <c r="Q97" s="98"/>
      <c r="R97" s="214">
        <f>R98</f>
        <v>0</v>
      </c>
      <c r="S97" s="98"/>
      <c r="T97" s="215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69</v>
      </c>
      <c r="AU97" s="19" t="s">
        <v>261</v>
      </c>
      <c r="BK97" s="216">
        <f>BK98</f>
        <v>0</v>
      </c>
    </row>
    <row r="98" spans="1:63" s="12" customFormat="1" ht="25.9" customHeight="1">
      <c r="A98" s="12"/>
      <c r="B98" s="217"/>
      <c r="C98" s="218"/>
      <c r="D98" s="219" t="s">
        <v>69</v>
      </c>
      <c r="E98" s="220" t="s">
        <v>4333</v>
      </c>
      <c r="F98" s="220" t="s">
        <v>4334</v>
      </c>
      <c r="G98" s="218"/>
      <c r="H98" s="218"/>
      <c r="I98" s="221"/>
      <c r="J98" s="222">
        <f>BK98</f>
        <v>0</v>
      </c>
      <c r="K98" s="218"/>
      <c r="L98" s="223"/>
      <c r="M98" s="224"/>
      <c r="N98" s="225"/>
      <c r="O98" s="225"/>
      <c r="P98" s="226">
        <f>P99+P122+P145+P148+P165</f>
        <v>0</v>
      </c>
      <c r="Q98" s="225"/>
      <c r="R98" s="226">
        <f>R99+R122+R145+R148+R165</f>
        <v>0</v>
      </c>
      <c r="S98" s="225"/>
      <c r="T98" s="227">
        <f>T99+T122+T145+T148+T165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8" t="s">
        <v>83</v>
      </c>
      <c r="AT98" s="229" t="s">
        <v>69</v>
      </c>
      <c r="AU98" s="229" t="s">
        <v>70</v>
      </c>
      <c r="AY98" s="228" t="s">
        <v>322</v>
      </c>
      <c r="BK98" s="230">
        <f>BK99+BK122+BK145+BK148+BK165</f>
        <v>0</v>
      </c>
    </row>
    <row r="99" spans="1:63" s="12" customFormat="1" ht="22.8" customHeight="1">
      <c r="A99" s="12"/>
      <c r="B99" s="217"/>
      <c r="C99" s="218"/>
      <c r="D99" s="219" t="s">
        <v>69</v>
      </c>
      <c r="E99" s="231" t="s">
        <v>4335</v>
      </c>
      <c r="F99" s="231" t="s">
        <v>4336</v>
      </c>
      <c r="G99" s="218"/>
      <c r="H99" s="218"/>
      <c r="I99" s="221"/>
      <c r="J99" s="232">
        <f>BK99</f>
        <v>0</v>
      </c>
      <c r="K99" s="218"/>
      <c r="L99" s="223"/>
      <c r="M99" s="224"/>
      <c r="N99" s="225"/>
      <c r="O99" s="225"/>
      <c r="P99" s="226">
        <f>SUM(P100:P121)</f>
        <v>0</v>
      </c>
      <c r="Q99" s="225"/>
      <c r="R99" s="226">
        <f>SUM(R100:R121)</f>
        <v>0</v>
      </c>
      <c r="S99" s="225"/>
      <c r="T99" s="227">
        <f>SUM(T100:T121)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8" t="s">
        <v>83</v>
      </c>
      <c r="AT99" s="229" t="s">
        <v>69</v>
      </c>
      <c r="AU99" s="229" t="s">
        <v>77</v>
      </c>
      <c r="AY99" s="228" t="s">
        <v>322</v>
      </c>
      <c r="BK99" s="230">
        <f>SUM(BK100:BK121)</f>
        <v>0</v>
      </c>
    </row>
    <row r="100" spans="1:65" s="2" customFormat="1" ht="16.5" customHeight="1">
      <c r="A100" s="40"/>
      <c r="B100" s="41"/>
      <c r="C100" s="233" t="s">
        <v>77</v>
      </c>
      <c r="D100" s="233" t="s">
        <v>324</v>
      </c>
      <c r="E100" s="234" t="s">
        <v>4337</v>
      </c>
      <c r="F100" s="235" t="s">
        <v>4338</v>
      </c>
      <c r="G100" s="236" t="s">
        <v>750</v>
      </c>
      <c r="H100" s="237">
        <v>9</v>
      </c>
      <c r="I100" s="238"/>
      <c r="J100" s="239">
        <f>ROUND(I100*H100,2)</f>
        <v>0</v>
      </c>
      <c r="K100" s="235" t="s">
        <v>532</v>
      </c>
      <c r="L100" s="46"/>
      <c r="M100" s="240" t="s">
        <v>19</v>
      </c>
      <c r="N100" s="241" t="s">
        <v>42</v>
      </c>
      <c r="O100" s="86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4" t="s">
        <v>418</v>
      </c>
      <c r="AT100" s="244" t="s">
        <v>324</v>
      </c>
      <c r="AU100" s="244" t="s">
        <v>83</v>
      </c>
      <c r="AY100" s="19" t="s">
        <v>322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19" t="s">
        <v>83</v>
      </c>
      <c r="BK100" s="245">
        <f>ROUND(I100*H100,2)</f>
        <v>0</v>
      </c>
      <c r="BL100" s="19" t="s">
        <v>418</v>
      </c>
      <c r="BM100" s="244" t="s">
        <v>4339</v>
      </c>
    </row>
    <row r="101" spans="1:47" s="2" customFormat="1" ht="12">
      <c r="A101" s="40"/>
      <c r="B101" s="41"/>
      <c r="C101" s="42"/>
      <c r="D101" s="246" t="s">
        <v>330</v>
      </c>
      <c r="E101" s="42"/>
      <c r="F101" s="247" t="s">
        <v>4338</v>
      </c>
      <c r="G101" s="42"/>
      <c r="H101" s="42"/>
      <c r="I101" s="150"/>
      <c r="J101" s="42"/>
      <c r="K101" s="42"/>
      <c r="L101" s="46"/>
      <c r="M101" s="248"/>
      <c r="N101" s="249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330</v>
      </c>
      <c r="AU101" s="19" t="s">
        <v>83</v>
      </c>
    </row>
    <row r="102" spans="1:65" s="2" customFormat="1" ht="16.5" customHeight="1">
      <c r="A102" s="40"/>
      <c r="B102" s="41"/>
      <c r="C102" s="233" t="s">
        <v>83</v>
      </c>
      <c r="D102" s="233" t="s">
        <v>324</v>
      </c>
      <c r="E102" s="234" t="s">
        <v>4340</v>
      </c>
      <c r="F102" s="235" t="s">
        <v>4341</v>
      </c>
      <c r="G102" s="236" t="s">
        <v>750</v>
      </c>
      <c r="H102" s="237">
        <v>1</v>
      </c>
      <c r="I102" s="238"/>
      <c r="J102" s="239">
        <f>ROUND(I102*H102,2)</f>
        <v>0</v>
      </c>
      <c r="K102" s="235" t="s">
        <v>532</v>
      </c>
      <c r="L102" s="46"/>
      <c r="M102" s="240" t="s">
        <v>19</v>
      </c>
      <c r="N102" s="241" t="s">
        <v>42</v>
      </c>
      <c r="O102" s="86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4" t="s">
        <v>418</v>
      </c>
      <c r="AT102" s="244" t="s">
        <v>324</v>
      </c>
      <c r="AU102" s="244" t="s">
        <v>83</v>
      </c>
      <c r="AY102" s="19" t="s">
        <v>322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19" t="s">
        <v>83</v>
      </c>
      <c r="BK102" s="245">
        <f>ROUND(I102*H102,2)</f>
        <v>0</v>
      </c>
      <c r="BL102" s="19" t="s">
        <v>418</v>
      </c>
      <c r="BM102" s="244" t="s">
        <v>4342</v>
      </c>
    </row>
    <row r="103" spans="1:47" s="2" customFormat="1" ht="12">
      <c r="A103" s="40"/>
      <c r="B103" s="41"/>
      <c r="C103" s="42"/>
      <c r="D103" s="246" t="s">
        <v>330</v>
      </c>
      <c r="E103" s="42"/>
      <c r="F103" s="247" t="s">
        <v>4341</v>
      </c>
      <c r="G103" s="42"/>
      <c r="H103" s="42"/>
      <c r="I103" s="150"/>
      <c r="J103" s="42"/>
      <c r="K103" s="42"/>
      <c r="L103" s="46"/>
      <c r="M103" s="248"/>
      <c r="N103" s="24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330</v>
      </c>
      <c r="AU103" s="19" t="s">
        <v>83</v>
      </c>
    </row>
    <row r="104" spans="1:65" s="2" customFormat="1" ht="21.75" customHeight="1">
      <c r="A104" s="40"/>
      <c r="B104" s="41"/>
      <c r="C104" s="233" t="s">
        <v>93</v>
      </c>
      <c r="D104" s="233" t="s">
        <v>324</v>
      </c>
      <c r="E104" s="234" t="s">
        <v>4343</v>
      </c>
      <c r="F104" s="235" t="s">
        <v>4344</v>
      </c>
      <c r="G104" s="236" t="s">
        <v>2688</v>
      </c>
      <c r="H104" s="237">
        <v>10</v>
      </c>
      <c r="I104" s="238"/>
      <c r="J104" s="239">
        <f>ROUND(I104*H104,2)</f>
        <v>0</v>
      </c>
      <c r="K104" s="235" t="s">
        <v>532</v>
      </c>
      <c r="L104" s="46"/>
      <c r="M104" s="240" t="s">
        <v>19</v>
      </c>
      <c r="N104" s="241" t="s">
        <v>42</v>
      </c>
      <c r="O104" s="86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4" t="s">
        <v>418</v>
      </c>
      <c r="AT104" s="244" t="s">
        <v>324</v>
      </c>
      <c r="AU104" s="244" t="s">
        <v>83</v>
      </c>
      <c r="AY104" s="19" t="s">
        <v>322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19" t="s">
        <v>83</v>
      </c>
      <c r="BK104" s="245">
        <f>ROUND(I104*H104,2)</f>
        <v>0</v>
      </c>
      <c r="BL104" s="19" t="s">
        <v>418</v>
      </c>
      <c r="BM104" s="244" t="s">
        <v>4345</v>
      </c>
    </row>
    <row r="105" spans="1:47" s="2" customFormat="1" ht="12">
      <c r="A105" s="40"/>
      <c r="B105" s="41"/>
      <c r="C105" s="42"/>
      <c r="D105" s="246" t="s">
        <v>330</v>
      </c>
      <c r="E105" s="42"/>
      <c r="F105" s="247" t="s">
        <v>4344</v>
      </c>
      <c r="G105" s="42"/>
      <c r="H105" s="42"/>
      <c r="I105" s="150"/>
      <c r="J105" s="42"/>
      <c r="K105" s="42"/>
      <c r="L105" s="46"/>
      <c r="M105" s="248"/>
      <c r="N105" s="249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330</v>
      </c>
      <c r="AU105" s="19" t="s">
        <v>83</v>
      </c>
    </row>
    <row r="106" spans="1:65" s="2" customFormat="1" ht="21.75" customHeight="1">
      <c r="A106" s="40"/>
      <c r="B106" s="41"/>
      <c r="C106" s="233" t="s">
        <v>328</v>
      </c>
      <c r="D106" s="233" t="s">
        <v>324</v>
      </c>
      <c r="E106" s="234" t="s">
        <v>4346</v>
      </c>
      <c r="F106" s="235" t="s">
        <v>4347</v>
      </c>
      <c r="G106" s="236" t="s">
        <v>750</v>
      </c>
      <c r="H106" s="237">
        <v>14</v>
      </c>
      <c r="I106" s="238"/>
      <c r="J106" s="239">
        <f>ROUND(I106*H106,2)</f>
        <v>0</v>
      </c>
      <c r="K106" s="235" t="s">
        <v>532</v>
      </c>
      <c r="L106" s="46"/>
      <c r="M106" s="240" t="s">
        <v>19</v>
      </c>
      <c r="N106" s="241" t="s">
        <v>42</v>
      </c>
      <c r="O106" s="86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4" t="s">
        <v>418</v>
      </c>
      <c r="AT106" s="244" t="s">
        <v>324</v>
      </c>
      <c r="AU106" s="244" t="s">
        <v>83</v>
      </c>
      <c r="AY106" s="19" t="s">
        <v>322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19" t="s">
        <v>83</v>
      </c>
      <c r="BK106" s="245">
        <f>ROUND(I106*H106,2)</f>
        <v>0</v>
      </c>
      <c r="BL106" s="19" t="s">
        <v>418</v>
      </c>
      <c r="BM106" s="244" t="s">
        <v>4348</v>
      </c>
    </row>
    <row r="107" spans="1:47" s="2" customFormat="1" ht="12">
      <c r="A107" s="40"/>
      <c r="B107" s="41"/>
      <c r="C107" s="42"/>
      <c r="D107" s="246" t="s">
        <v>330</v>
      </c>
      <c r="E107" s="42"/>
      <c r="F107" s="247" t="s">
        <v>4347</v>
      </c>
      <c r="G107" s="42"/>
      <c r="H107" s="42"/>
      <c r="I107" s="150"/>
      <c r="J107" s="42"/>
      <c r="K107" s="42"/>
      <c r="L107" s="46"/>
      <c r="M107" s="248"/>
      <c r="N107" s="24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330</v>
      </c>
      <c r="AU107" s="19" t="s">
        <v>83</v>
      </c>
    </row>
    <row r="108" spans="1:65" s="2" customFormat="1" ht="16.5" customHeight="1">
      <c r="A108" s="40"/>
      <c r="B108" s="41"/>
      <c r="C108" s="233" t="s">
        <v>352</v>
      </c>
      <c r="D108" s="233" t="s">
        <v>324</v>
      </c>
      <c r="E108" s="234" t="s">
        <v>4349</v>
      </c>
      <c r="F108" s="235" t="s">
        <v>4350</v>
      </c>
      <c r="G108" s="236" t="s">
        <v>750</v>
      </c>
      <c r="H108" s="237">
        <v>14</v>
      </c>
      <c r="I108" s="238"/>
      <c r="J108" s="239">
        <f>ROUND(I108*H108,2)</f>
        <v>0</v>
      </c>
      <c r="K108" s="235" t="s">
        <v>532</v>
      </c>
      <c r="L108" s="46"/>
      <c r="M108" s="240" t="s">
        <v>19</v>
      </c>
      <c r="N108" s="241" t="s">
        <v>42</v>
      </c>
      <c r="O108" s="86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4" t="s">
        <v>418</v>
      </c>
      <c r="AT108" s="244" t="s">
        <v>324</v>
      </c>
      <c r="AU108" s="244" t="s">
        <v>83</v>
      </c>
      <c r="AY108" s="19" t="s">
        <v>322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19" t="s">
        <v>83</v>
      </c>
      <c r="BK108" s="245">
        <f>ROUND(I108*H108,2)</f>
        <v>0</v>
      </c>
      <c r="BL108" s="19" t="s">
        <v>418</v>
      </c>
      <c r="BM108" s="244" t="s">
        <v>4351</v>
      </c>
    </row>
    <row r="109" spans="1:47" s="2" customFormat="1" ht="12">
      <c r="A109" s="40"/>
      <c r="B109" s="41"/>
      <c r="C109" s="42"/>
      <c r="D109" s="246" t="s">
        <v>330</v>
      </c>
      <c r="E109" s="42"/>
      <c r="F109" s="247" t="s">
        <v>4350</v>
      </c>
      <c r="G109" s="42"/>
      <c r="H109" s="42"/>
      <c r="I109" s="150"/>
      <c r="J109" s="42"/>
      <c r="K109" s="42"/>
      <c r="L109" s="46"/>
      <c r="M109" s="248"/>
      <c r="N109" s="249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330</v>
      </c>
      <c r="AU109" s="19" t="s">
        <v>83</v>
      </c>
    </row>
    <row r="110" spans="1:65" s="2" customFormat="1" ht="16.5" customHeight="1">
      <c r="A110" s="40"/>
      <c r="B110" s="41"/>
      <c r="C110" s="233" t="s">
        <v>275</v>
      </c>
      <c r="D110" s="233" t="s">
        <v>324</v>
      </c>
      <c r="E110" s="234" t="s">
        <v>4352</v>
      </c>
      <c r="F110" s="235" t="s">
        <v>4353</v>
      </c>
      <c r="G110" s="236" t="s">
        <v>135</v>
      </c>
      <c r="H110" s="237">
        <v>90</v>
      </c>
      <c r="I110" s="238"/>
      <c r="J110" s="239">
        <f>ROUND(I110*H110,2)</f>
        <v>0</v>
      </c>
      <c r="K110" s="235" t="s">
        <v>532</v>
      </c>
      <c r="L110" s="46"/>
      <c r="M110" s="240" t="s">
        <v>19</v>
      </c>
      <c r="N110" s="241" t="s">
        <v>42</v>
      </c>
      <c r="O110" s="86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4" t="s">
        <v>418</v>
      </c>
      <c r="AT110" s="244" t="s">
        <v>324</v>
      </c>
      <c r="AU110" s="244" t="s">
        <v>83</v>
      </c>
      <c r="AY110" s="19" t="s">
        <v>322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19" t="s">
        <v>83</v>
      </c>
      <c r="BK110" s="245">
        <f>ROUND(I110*H110,2)</f>
        <v>0</v>
      </c>
      <c r="BL110" s="19" t="s">
        <v>418</v>
      </c>
      <c r="BM110" s="244" t="s">
        <v>4354</v>
      </c>
    </row>
    <row r="111" spans="1:47" s="2" customFormat="1" ht="12">
      <c r="A111" s="40"/>
      <c r="B111" s="41"/>
      <c r="C111" s="42"/>
      <c r="D111" s="246" t="s">
        <v>330</v>
      </c>
      <c r="E111" s="42"/>
      <c r="F111" s="247" t="s">
        <v>4353</v>
      </c>
      <c r="G111" s="42"/>
      <c r="H111" s="42"/>
      <c r="I111" s="150"/>
      <c r="J111" s="42"/>
      <c r="K111" s="42"/>
      <c r="L111" s="46"/>
      <c r="M111" s="248"/>
      <c r="N111" s="24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330</v>
      </c>
      <c r="AU111" s="19" t="s">
        <v>83</v>
      </c>
    </row>
    <row r="112" spans="1:65" s="2" customFormat="1" ht="16.5" customHeight="1">
      <c r="A112" s="40"/>
      <c r="B112" s="41"/>
      <c r="C112" s="233" t="s">
        <v>182</v>
      </c>
      <c r="D112" s="233" t="s">
        <v>324</v>
      </c>
      <c r="E112" s="234" t="s">
        <v>4355</v>
      </c>
      <c r="F112" s="235" t="s">
        <v>4356</v>
      </c>
      <c r="G112" s="236" t="s">
        <v>135</v>
      </c>
      <c r="H112" s="237">
        <v>440</v>
      </c>
      <c r="I112" s="238"/>
      <c r="J112" s="239">
        <f>ROUND(I112*H112,2)</f>
        <v>0</v>
      </c>
      <c r="K112" s="235" t="s">
        <v>532</v>
      </c>
      <c r="L112" s="46"/>
      <c r="M112" s="240" t="s">
        <v>19</v>
      </c>
      <c r="N112" s="241" t="s">
        <v>42</v>
      </c>
      <c r="O112" s="86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4" t="s">
        <v>418</v>
      </c>
      <c r="AT112" s="244" t="s">
        <v>324</v>
      </c>
      <c r="AU112" s="244" t="s">
        <v>83</v>
      </c>
      <c r="AY112" s="19" t="s">
        <v>322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19" t="s">
        <v>83</v>
      </c>
      <c r="BK112" s="245">
        <f>ROUND(I112*H112,2)</f>
        <v>0</v>
      </c>
      <c r="BL112" s="19" t="s">
        <v>418</v>
      </c>
      <c r="BM112" s="244" t="s">
        <v>4357</v>
      </c>
    </row>
    <row r="113" spans="1:47" s="2" customFormat="1" ht="12">
      <c r="A113" s="40"/>
      <c r="B113" s="41"/>
      <c r="C113" s="42"/>
      <c r="D113" s="246" t="s">
        <v>330</v>
      </c>
      <c r="E113" s="42"/>
      <c r="F113" s="247" t="s">
        <v>4356</v>
      </c>
      <c r="G113" s="42"/>
      <c r="H113" s="42"/>
      <c r="I113" s="150"/>
      <c r="J113" s="42"/>
      <c r="K113" s="42"/>
      <c r="L113" s="46"/>
      <c r="M113" s="248"/>
      <c r="N113" s="249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330</v>
      </c>
      <c r="AU113" s="19" t="s">
        <v>83</v>
      </c>
    </row>
    <row r="114" spans="1:65" s="2" customFormat="1" ht="16.5" customHeight="1">
      <c r="A114" s="40"/>
      <c r="B114" s="41"/>
      <c r="C114" s="233" t="s">
        <v>365</v>
      </c>
      <c r="D114" s="233" t="s">
        <v>324</v>
      </c>
      <c r="E114" s="234" t="s">
        <v>4358</v>
      </c>
      <c r="F114" s="235" t="s">
        <v>4359</v>
      </c>
      <c r="G114" s="236" t="s">
        <v>135</v>
      </c>
      <c r="H114" s="237">
        <v>420</v>
      </c>
      <c r="I114" s="238"/>
      <c r="J114" s="239">
        <f>ROUND(I114*H114,2)</f>
        <v>0</v>
      </c>
      <c r="K114" s="235" t="s">
        <v>532</v>
      </c>
      <c r="L114" s="46"/>
      <c r="M114" s="240" t="s">
        <v>19</v>
      </c>
      <c r="N114" s="241" t="s">
        <v>42</v>
      </c>
      <c r="O114" s="86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4" t="s">
        <v>418</v>
      </c>
      <c r="AT114" s="244" t="s">
        <v>324</v>
      </c>
      <c r="AU114" s="244" t="s">
        <v>83</v>
      </c>
      <c r="AY114" s="19" t="s">
        <v>322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19" t="s">
        <v>83</v>
      </c>
      <c r="BK114" s="245">
        <f>ROUND(I114*H114,2)</f>
        <v>0</v>
      </c>
      <c r="BL114" s="19" t="s">
        <v>418</v>
      </c>
      <c r="BM114" s="244" t="s">
        <v>4360</v>
      </c>
    </row>
    <row r="115" spans="1:47" s="2" customFormat="1" ht="12">
      <c r="A115" s="40"/>
      <c r="B115" s="41"/>
      <c r="C115" s="42"/>
      <c r="D115" s="246" t="s">
        <v>330</v>
      </c>
      <c r="E115" s="42"/>
      <c r="F115" s="247" t="s">
        <v>4359</v>
      </c>
      <c r="G115" s="42"/>
      <c r="H115" s="42"/>
      <c r="I115" s="150"/>
      <c r="J115" s="42"/>
      <c r="K115" s="42"/>
      <c r="L115" s="46"/>
      <c r="M115" s="248"/>
      <c r="N115" s="249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330</v>
      </c>
      <c r="AU115" s="19" t="s">
        <v>83</v>
      </c>
    </row>
    <row r="116" spans="1:65" s="2" customFormat="1" ht="16.5" customHeight="1">
      <c r="A116" s="40"/>
      <c r="B116" s="41"/>
      <c r="C116" s="233" t="s">
        <v>371</v>
      </c>
      <c r="D116" s="233" t="s">
        <v>324</v>
      </c>
      <c r="E116" s="234" t="s">
        <v>4361</v>
      </c>
      <c r="F116" s="235" t="s">
        <v>4362</v>
      </c>
      <c r="G116" s="236" t="s">
        <v>135</v>
      </c>
      <c r="H116" s="237">
        <v>60</v>
      </c>
      <c r="I116" s="238"/>
      <c r="J116" s="239">
        <f>ROUND(I116*H116,2)</f>
        <v>0</v>
      </c>
      <c r="K116" s="235" t="s">
        <v>532</v>
      </c>
      <c r="L116" s="46"/>
      <c r="M116" s="240" t="s">
        <v>19</v>
      </c>
      <c r="N116" s="241" t="s">
        <v>42</v>
      </c>
      <c r="O116" s="86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4" t="s">
        <v>418</v>
      </c>
      <c r="AT116" s="244" t="s">
        <v>324</v>
      </c>
      <c r="AU116" s="244" t="s">
        <v>83</v>
      </c>
      <c r="AY116" s="19" t="s">
        <v>322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19" t="s">
        <v>83</v>
      </c>
      <c r="BK116" s="245">
        <f>ROUND(I116*H116,2)</f>
        <v>0</v>
      </c>
      <c r="BL116" s="19" t="s">
        <v>418</v>
      </c>
      <c r="BM116" s="244" t="s">
        <v>4363</v>
      </c>
    </row>
    <row r="117" spans="1:47" s="2" customFormat="1" ht="12">
      <c r="A117" s="40"/>
      <c r="B117" s="41"/>
      <c r="C117" s="42"/>
      <c r="D117" s="246" t="s">
        <v>330</v>
      </c>
      <c r="E117" s="42"/>
      <c r="F117" s="247" t="s">
        <v>4362</v>
      </c>
      <c r="G117" s="42"/>
      <c r="H117" s="42"/>
      <c r="I117" s="150"/>
      <c r="J117" s="42"/>
      <c r="K117" s="42"/>
      <c r="L117" s="46"/>
      <c r="M117" s="248"/>
      <c r="N117" s="24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330</v>
      </c>
      <c r="AU117" s="19" t="s">
        <v>83</v>
      </c>
    </row>
    <row r="118" spans="1:65" s="2" customFormat="1" ht="16.5" customHeight="1">
      <c r="A118" s="40"/>
      <c r="B118" s="41"/>
      <c r="C118" s="233" t="s">
        <v>377</v>
      </c>
      <c r="D118" s="233" t="s">
        <v>324</v>
      </c>
      <c r="E118" s="234" t="s">
        <v>4364</v>
      </c>
      <c r="F118" s="235" t="s">
        <v>4365</v>
      </c>
      <c r="G118" s="236" t="s">
        <v>135</v>
      </c>
      <c r="H118" s="237">
        <v>420</v>
      </c>
      <c r="I118" s="238"/>
      <c r="J118" s="239">
        <f>ROUND(I118*H118,2)</f>
        <v>0</v>
      </c>
      <c r="K118" s="235" t="s">
        <v>532</v>
      </c>
      <c r="L118" s="46"/>
      <c r="M118" s="240" t="s">
        <v>19</v>
      </c>
      <c r="N118" s="241" t="s">
        <v>42</v>
      </c>
      <c r="O118" s="86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4" t="s">
        <v>418</v>
      </c>
      <c r="AT118" s="244" t="s">
        <v>324</v>
      </c>
      <c r="AU118" s="244" t="s">
        <v>83</v>
      </c>
      <c r="AY118" s="19" t="s">
        <v>322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19" t="s">
        <v>83</v>
      </c>
      <c r="BK118" s="245">
        <f>ROUND(I118*H118,2)</f>
        <v>0</v>
      </c>
      <c r="BL118" s="19" t="s">
        <v>418</v>
      </c>
      <c r="BM118" s="244" t="s">
        <v>4366</v>
      </c>
    </row>
    <row r="119" spans="1:47" s="2" customFormat="1" ht="12">
      <c r="A119" s="40"/>
      <c r="B119" s="41"/>
      <c r="C119" s="42"/>
      <c r="D119" s="246" t="s">
        <v>330</v>
      </c>
      <c r="E119" s="42"/>
      <c r="F119" s="247" t="s">
        <v>4365</v>
      </c>
      <c r="G119" s="42"/>
      <c r="H119" s="42"/>
      <c r="I119" s="150"/>
      <c r="J119" s="42"/>
      <c r="K119" s="42"/>
      <c r="L119" s="46"/>
      <c r="M119" s="248"/>
      <c r="N119" s="249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330</v>
      </c>
      <c r="AU119" s="19" t="s">
        <v>83</v>
      </c>
    </row>
    <row r="120" spans="1:65" s="2" customFormat="1" ht="16.5" customHeight="1">
      <c r="A120" s="40"/>
      <c r="B120" s="41"/>
      <c r="C120" s="233" t="s">
        <v>383</v>
      </c>
      <c r="D120" s="233" t="s">
        <v>324</v>
      </c>
      <c r="E120" s="234" t="s">
        <v>4367</v>
      </c>
      <c r="F120" s="235" t="s">
        <v>4217</v>
      </c>
      <c r="G120" s="236" t="s">
        <v>2688</v>
      </c>
      <c r="H120" s="237">
        <v>1</v>
      </c>
      <c r="I120" s="238"/>
      <c r="J120" s="239">
        <f>ROUND(I120*H120,2)</f>
        <v>0</v>
      </c>
      <c r="K120" s="235" t="s">
        <v>532</v>
      </c>
      <c r="L120" s="46"/>
      <c r="M120" s="240" t="s">
        <v>19</v>
      </c>
      <c r="N120" s="241" t="s">
        <v>42</v>
      </c>
      <c r="O120" s="86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4" t="s">
        <v>418</v>
      </c>
      <c r="AT120" s="244" t="s">
        <v>324</v>
      </c>
      <c r="AU120" s="244" t="s">
        <v>83</v>
      </c>
      <c r="AY120" s="19" t="s">
        <v>322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19" t="s">
        <v>83</v>
      </c>
      <c r="BK120" s="245">
        <f>ROUND(I120*H120,2)</f>
        <v>0</v>
      </c>
      <c r="BL120" s="19" t="s">
        <v>418</v>
      </c>
      <c r="BM120" s="244" t="s">
        <v>4368</v>
      </c>
    </row>
    <row r="121" spans="1:47" s="2" customFormat="1" ht="12">
      <c r="A121" s="40"/>
      <c r="B121" s="41"/>
      <c r="C121" s="42"/>
      <c r="D121" s="246" t="s">
        <v>330</v>
      </c>
      <c r="E121" s="42"/>
      <c r="F121" s="247" t="s">
        <v>4217</v>
      </c>
      <c r="G121" s="42"/>
      <c r="H121" s="42"/>
      <c r="I121" s="150"/>
      <c r="J121" s="42"/>
      <c r="K121" s="42"/>
      <c r="L121" s="46"/>
      <c r="M121" s="248"/>
      <c r="N121" s="24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330</v>
      </c>
      <c r="AU121" s="19" t="s">
        <v>83</v>
      </c>
    </row>
    <row r="122" spans="1:63" s="12" customFormat="1" ht="22.8" customHeight="1">
      <c r="A122" s="12"/>
      <c r="B122" s="217"/>
      <c r="C122" s="218"/>
      <c r="D122" s="219" t="s">
        <v>69</v>
      </c>
      <c r="E122" s="231" t="s">
        <v>4369</v>
      </c>
      <c r="F122" s="231" t="s">
        <v>4370</v>
      </c>
      <c r="G122" s="218"/>
      <c r="H122" s="218"/>
      <c r="I122" s="221"/>
      <c r="J122" s="232">
        <f>BK122</f>
        <v>0</v>
      </c>
      <c r="K122" s="218"/>
      <c r="L122" s="223"/>
      <c r="M122" s="224"/>
      <c r="N122" s="225"/>
      <c r="O122" s="225"/>
      <c r="P122" s="226">
        <f>SUM(P123:P144)</f>
        <v>0</v>
      </c>
      <c r="Q122" s="225"/>
      <c r="R122" s="226">
        <f>SUM(R123:R144)</f>
        <v>0</v>
      </c>
      <c r="S122" s="225"/>
      <c r="T122" s="227">
        <f>SUM(T123:T144)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8" t="s">
        <v>83</v>
      </c>
      <c r="AT122" s="229" t="s">
        <v>69</v>
      </c>
      <c r="AU122" s="229" t="s">
        <v>77</v>
      </c>
      <c r="AY122" s="228" t="s">
        <v>322</v>
      </c>
      <c r="BK122" s="230">
        <f>SUM(BK123:BK144)</f>
        <v>0</v>
      </c>
    </row>
    <row r="123" spans="1:65" s="2" customFormat="1" ht="21.75" customHeight="1">
      <c r="A123" s="40"/>
      <c r="B123" s="41"/>
      <c r="C123" s="233" t="s">
        <v>391</v>
      </c>
      <c r="D123" s="233" t="s">
        <v>324</v>
      </c>
      <c r="E123" s="234" t="s">
        <v>4371</v>
      </c>
      <c r="F123" s="235" t="s">
        <v>4372</v>
      </c>
      <c r="G123" s="236" t="s">
        <v>135</v>
      </c>
      <c r="H123" s="237">
        <v>75</v>
      </c>
      <c r="I123" s="238"/>
      <c r="J123" s="239">
        <f>ROUND(I123*H123,2)</f>
        <v>0</v>
      </c>
      <c r="K123" s="235" t="s">
        <v>532</v>
      </c>
      <c r="L123" s="46"/>
      <c r="M123" s="240" t="s">
        <v>19</v>
      </c>
      <c r="N123" s="241" t="s">
        <v>42</v>
      </c>
      <c r="O123" s="86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4" t="s">
        <v>418</v>
      </c>
      <c r="AT123" s="244" t="s">
        <v>324</v>
      </c>
      <c r="AU123" s="244" t="s">
        <v>83</v>
      </c>
      <c r="AY123" s="19" t="s">
        <v>322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9" t="s">
        <v>83</v>
      </c>
      <c r="BK123" s="245">
        <f>ROUND(I123*H123,2)</f>
        <v>0</v>
      </c>
      <c r="BL123" s="19" t="s">
        <v>418</v>
      </c>
      <c r="BM123" s="244" t="s">
        <v>4373</v>
      </c>
    </row>
    <row r="124" spans="1:47" s="2" customFormat="1" ht="12">
      <c r="A124" s="40"/>
      <c r="B124" s="41"/>
      <c r="C124" s="42"/>
      <c r="D124" s="246" t="s">
        <v>330</v>
      </c>
      <c r="E124" s="42"/>
      <c r="F124" s="247" t="s">
        <v>4372</v>
      </c>
      <c r="G124" s="42"/>
      <c r="H124" s="42"/>
      <c r="I124" s="150"/>
      <c r="J124" s="42"/>
      <c r="K124" s="42"/>
      <c r="L124" s="46"/>
      <c r="M124" s="248"/>
      <c r="N124" s="24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330</v>
      </c>
      <c r="AU124" s="19" t="s">
        <v>83</v>
      </c>
    </row>
    <row r="125" spans="1:65" s="2" customFormat="1" ht="21.75" customHeight="1">
      <c r="A125" s="40"/>
      <c r="B125" s="41"/>
      <c r="C125" s="233" t="s">
        <v>398</v>
      </c>
      <c r="D125" s="233" t="s">
        <v>324</v>
      </c>
      <c r="E125" s="234" t="s">
        <v>4374</v>
      </c>
      <c r="F125" s="235" t="s">
        <v>4375</v>
      </c>
      <c r="G125" s="236" t="s">
        <v>135</v>
      </c>
      <c r="H125" s="237">
        <v>150</v>
      </c>
      <c r="I125" s="238"/>
      <c r="J125" s="239">
        <f>ROUND(I125*H125,2)</f>
        <v>0</v>
      </c>
      <c r="K125" s="235" t="s">
        <v>532</v>
      </c>
      <c r="L125" s="46"/>
      <c r="M125" s="240" t="s">
        <v>19</v>
      </c>
      <c r="N125" s="241" t="s">
        <v>42</v>
      </c>
      <c r="O125" s="86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4" t="s">
        <v>418</v>
      </c>
      <c r="AT125" s="244" t="s">
        <v>324</v>
      </c>
      <c r="AU125" s="244" t="s">
        <v>83</v>
      </c>
      <c r="AY125" s="19" t="s">
        <v>322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9" t="s">
        <v>83</v>
      </c>
      <c r="BK125" s="245">
        <f>ROUND(I125*H125,2)</f>
        <v>0</v>
      </c>
      <c r="BL125" s="19" t="s">
        <v>418</v>
      </c>
      <c r="BM125" s="244" t="s">
        <v>4376</v>
      </c>
    </row>
    <row r="126" spans="1:47" s="2" customFormat="1" ht="12">
      <c r="A126" s="40"/>
      <c r="B126" s="41"/>
      <c r="C126" s="42"/>
      <c r="D126" s="246" t="s">
        <v>330</v>
      </c>
      <c r="E126" s="42"/>
      <c r="F126" s="247" t="s">
        <v>4375</v>
      </c>
      <c r="G126" s="42"/>
      <c r="H126" s="42"/>
      <c r="I126" s="150"/>
      <c r="J126" s="42"/>
      <c r="K126" s="42"/>
      <c r="L126" s="46"/>
      <c r="M126" s="248"/>
      <c r="N126" s="24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330</v>
      </c>
      <c r="AU126" s="19" t="s">
        <v>83</v>
      </c>
    </row>
    <row r="127" spans="1:65" s="2" customFormat="1" ht="16.5" customHeight="1">
      <c r="A127" s="40"/>
      <c r="B127" s="41"/>
      <c r="C127" s="233" t="s">
        <v>406</v>
      </c>
      <c r="D127" s="233" t="s">
        <v>324</v>
      </c>
      <c r="E127" s="234" t="s">
        <v>4377</v>
      </c>
      <c r="F127" s="235" t="s">
        <v>4378</v>
      </c>
      <c r="G127" s="236" t="s">
        <v>135</v>
      </c>
      <c r="H127" s="237">
        <v>170</v>
      </c>
      <c r="I127" s="238"/>
      <c r="J127" s="239">
        <f>ROUND(I127*H127,2)</f>
        <v>0</v>
      </c>
      <c r="K127" s="235" t="s">
        <v>532</v>
      </c>
      <c r="L127" s="46"/>
      <c r="M127" s="240" t="s">
        <v>19</v>
      </c>
      <c r="N127" s="241" t="s">
        <v>42</v>
      </c>
      <c r="O127" s="86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4" t="s">
        <v>418</v>
      </c>
      <c r="AT127" s="244" t="s">
        <v>324</v>
      </c>
      <c r="AU127" s="244" t="s">
        <v>83</v>
      </c>
      <c r="AY127" s="19" t="s">
        <v>322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9" t="s">
        <v>83</v>
      </c>
      <c r="BK127" s="245">
        <f>ROUND(I127*H127,2)</f>
        <v>0</v>
      </c>
      <c r="BL127" s="19" t="s">
        <v>418</v>
      </c>
      <c r="BM127" s="244" t="s">
        <v>4379</v>
      </c>
    </row>
    <row r="128" spans="1:47" s="2" customFormat="1" ht="12">
      <c r="A128" s="40"/>
      <c r="B128" s="41"/>
      <c r="C128" s="42"/>
      <c r="D128" s="246" t="s">
        <v>330</v>
      </c>
      <c r="E128" s="42"/>
      <c r="F128" s="247" t="s">
        <v>4378</v>
      </c>
      <c r="G128" s="42"/>
      <c r="H128" s="42"/>
      <c r="I128" s="150"/>
      <c r="J128" s="42"/>
      <c r="K128" s="42"/>
      <c r="L128" s="46"/>
      <c r="M128" s="248"/>
      <c r="N128" s="249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330</v>
      </c>
      <c r="AU128" s="19" t="s">
        <v>83</v>
      </c>
    </row>
    <row r="129" spans="1:65" s="2" customFormat="1" ht="21.75" customHeight="1">
      <c r="A129" s="40"/>
      <c r="B129" s="41"/>
      <c r="C129" s="233" t="s">
        <v>8</v>
      </c>
      <c r="D129" s="233" t="s">
        <v>324</v>
      </c>
      <c r="E129" s="234" t="s">
        <v>4380</v>
      </c>
      <c r="F129" s="235" t="s">
        <v>4381</v>
      </c>
      <c r="G129" s="236" t="s">
        <v>2688</v>
      </c>
      <c r="H129" s="237">
        <v>1</v>
      </c>
      <c r="I129" s="238"/>
      <c r="J129" s="239">
        <f>ROUND(I129*H129,2)</f>
        <v>0</v>
      </c>
      <c r="K129" s="235" t="s">
        <v>532</v>
      </c>
      <c r="L129" s="46"/>
      <c r="M129" s="240" t="s">
        <v>19</v>
      </c>
      <c r="N129" s="241" t="s">
        <v>42</v>
      </c>
      <c r="O129" s="86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4" t="s">
        <v>418</v>
      </c>
      <c r="AT129" s="244" t="s">
        <v>324</v>
      </c>
      <c r="AU129" s="244" t="s">
        <v>83</v>
      </c>
      <c r="AY129" s="19" t="s">
        <v>322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9" t="s">
        <v>83</v>
      </c>
      <c r="BK129" s="245">
        <f>ROUND(I129*H129,2)</f>
        <v>0</v>
      </c>
      <c r="BL129" s="19" t="s">
        <v>418</v>
      </c>
      <c r="BM129" s="244" t="s">
        <v>4382</v>
      </c>
    </row>
    <row r="130" spans="1:47" s="2" customFormat="1" ht="12">
      <c r="A130" s="40"/>
      <c r="B130" s="41"/>
      <c r="C130" s="42"/>
      <c r="D130" s="246" t="s">
        <v>330</v>
      </c>
      <c r="E130" s="42"/>
      <c r="F130" s="247" t="s">
        <v>4381</v>
      </c>
      <c r="G130" s="42"/>
      <c r="H130" s="42"/>
      <c r="I130" s="150"/>
      <c r="J130" s="42"/>
      <c r="K130" s="42"/>
      <c r="L130" s="46"/>
      <c r="M130" s="248"/>
      <c r="N130" s="24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330</v>
      </c>
      <c r="AU130" s="19" t="s">
        <v>83</v>
      </c>
    </row>
    <row r="131" spans="1:65" s="2" customFormat="1" ht="16.5" customHeight="1">
      <c r="A131" s="40"/>
      <c r="B131" s="41"/>
      <c r="C131" s="233" t="s">
        <v>418</v>
      </c>
      <c r="D131" s="233" t="s">
        <v>324</v>
      </c>
      <c r="E131" s="234" t="s">
        <v>4383</v>
      </c>
      <c r="F131" s="235" t="s">
        <v>4384</v>
      </c>
      <c r="G131" s="236" t="s">
        <v>2688</v>
      </c>
      <c r="H131" s="237">
        <v>1</v>
      </c>
      <c r="I131" s="238"/>
      <c r="J131" s="239">
        <f>ROUND(I131*H131,2)</f>
        <v>0</v>
      </c>
      <c r="K131" s="235" t="s">
        <v>532</v>
      </c>
      <c r="L131" s="46"/>
      <c r="M131" s="240" t="s">
        <v>19</v>
      </c>
      <c r="N131" s="241" t="s">
        <v>42</v>
      </c>
      <c r="O131" s="86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4" t="s">
        <v>418</v>
      </c>
      <c r="AT131" s="244" t="s">
        <v>324</v>
      </c>
      <c r="AU131" s="244" t="s">
        <v>83</v>
      </c>
      <c r="AY131" s="19" t="s">
        <v>322</v>
      </c>
      <c r="BE131" s="245">
        <f>IF(N131="základní",J131,0)</f>
        <v>0</v>
      </c>
      <c r="BF131" s="245">
        <f>IF(N131="snížená",J131,0)</f>
        <v>0</v>
      </c>
      <c r="BG131" s="245">
        <f>IF(N131="zákl. přenesená",J131,0)</f>
        <v>0</v>
      </c>
      <c r="BH131" s="245">
        <f>IF(N131="sníž. přenesená",J131,0)</f>
        <v>0</v>
      </c>
      <c r="BI131" s="245">
        <f>IF(N131="nulová",J131,0)</f>
        <v>0</v>
      </c>
      <c r="BJ131" s="19" t="s">
        <v>83</v>
      </c>
      <c r="BK131" s="245">
        <f>ROUND(I131*H131,2)</f>
        <v>0</v>
      </c>
      <c r="BL131" s="19" t="s">
        <v>418</v>
      </c>
      <c r="BM131" s="244" t="s">
        <v>4385</v>
      </c>
    </row>
    <row r="132" spans="1:47" s="2" customFormat="1" ht="12">
      <c r="A132" s="40"/>
      <c r="B132" s="41"/>
      <c r="C132" s="42"/>
      <c r="D132" s="246" t="s">
        <v>330</v>
      </c>
      <c r="E132" s="42"/>
      <c r="F132" s="247" t="s">
        <v>4384</v>
      </c>
      <c r="G132" s="42"/>
      <c r="H132" s="42"/>
      <c r="I132" s="150"/>
      <c r="J132" s="42"/>
      <c r="K132" s="42"/>
      <c r="L132" s="46"/>
      <c r="M132" s="248"/>
      <c r="N132" s="249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330</v>
      </c>
      <c r="AU132" s="19" t="s">
        <v>83</v>
      </c>
    </row>
    <row r="133" spans="1:65" s="2" customFormat="1" ht="16.5" customHeight="1">
      <c r="A133" s="40"/>
      <c r="B133" s="41"/>
      <c r="C133" s="233" t="s">
        <v>425</v>
      </c>
      <c r="D133" s="233" t="s">
        <v>324</v>
      </c>
      <c r="E133" s="234" t="s">
        <v>4386</v>
      </c>
      <c r="F133" s="235" t="s">
        <v>4387</v>
      </c>
      <c r="G133" s="236" t="s">
        <v>750</v>
      </c>
      <c r="H133" s="237">
        <v>1</v>
      </c>
      <c r="I133" s="238"/>
      <c r="J133" s="239">
        <f>ROUND(I133*H133,2)</f>
        <v>0</v>
      </c>
      <c r="K133" s="235" t="s">
        <v>532</v>
      </c>
      <c r="L133" s="46"/>
      <c r="M133" s="240" t="s">
        <v>19</v>
      </c>
      <c r="N133" s="241" t="s">
        <v>42</v>
      </c>
      <c r="O133" s="86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4" t="s">
        <v>418</v>
      </c>
      <c r="AT133" s="244" t="s">
        <v>324</v>
      </c>
      <c r="AU133" s="244" t="s">
        <v>83</v>
      </c>
      <c r="AY133" s="19" t="s">
        <v>322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19" t="s">
        <v>83</v>
      </c>
      <c r="BK133" s="245">
        <f>ROUND(I133*H133,2)</f>
        <v>0</v>
      </c>
      <c r="BL133" s="19" t="s">
        <v>418</v>
      </c>
      <c r="BM133" s="244" t="s">
        <v>4388</v>
      </c>
    </row>
    <row r="134" spans="1:47" s="2" customFormat="1" ht="12">
      <c r="A134" s="40"/>
      <c r="B134" s="41"/>
      <c r="C134" s="42"/>
      <c r="D134" s="246" t="s">
        <v>330</v>
      </c>
      <c r="E134" s="42"/>
      <c r="F134" s="247" t="s">
        <v>4387</v>
      </c>
      <c r="G134" s="42"/>
      <c r="H134" s="42"/>
      <c r="I134" s="150"/>
      <c r="J134" s="42"/>
      <c r="K134" s="42"/>
      <c r="L134" s="46"/>
      <c r="M134" s="248"/>
      <c r="N134" s="24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330</v>
      </c>
      <c r="AU134" s="19" t="s">
        <v>83</v>
      </c>
    </row>
    <row r="135" spans="1:65" s="2" customFormat="1" ht="21.75" customHeight="1">
      <c r="A135" s="40"/>
      <c r="B135" s="41"/>
      <c r="C135" s="233" t="s">
        <v>447</v>
      </c>
      <c r="D135" s="233" t="s">
        <v>324</v>
      </c>
      <c r="E135" s="234" t="s">
        <v>4389</v>
      </c>
      <c r="F135" s="235" t="s">
        <v>4390</v>
      </c>
      <c r="G135" s="236" t="s">
        <v>750</v>
      </c>
      <c r="H135" s="237">
        <v>11</v>
      </c>
      <c r="I135" s="238"/>
      <c r="J135" s="239">
        <f>ROUND(I135*H135,2)</f>
        <v>0</v>
      </c>
      <c r="K135" s="235" t="s">
        <v>532</v>
      </c>
      <c r="L135" s="46"/>
      <c r="M135" s="240" t="s">
        <v>19</v>
      </c>
      <c r="N135" s="241" t="s">
        <v>42</v>
      </c>
      <c r="O135" s="86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4" t="s">
        <v>418</v>
      </c>
      <c r="AT135" s="244" t="s">
        <v>324</v>
      </c>
      <c r="AU135" s="244" t="s">
        <v>83</v>
      </c>
      <c r="AY135" s="19" t="s">
        <v>322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19" t="s">
        <v>83</v>
      </c>
      <c r="BK135" s="245">
        <f>ROUND(I135*H135,2)</f>
        <v>0</v>
      </c>
      <c r="BL135" s="19" t="s">
        <v>418</v>
      </c>
      <c r="BM135" s="244" t="s">
        <v>4391</v>
      </c>
    </row>
    <row r="136" spans="1:47" s="2" customFormat="1" ht="12">
      <c r="A136" s="40"/>
      <c r="B136" s="41"/>
      <c r="C136" s="42"/>
      <c r="D136" s="246" t="s">
        <v>330</v>
      </c>
      <c r="E136" s="42"/>
      <c r="F136" s="247" t="s">
        <v>4390</v>
      </c>
      <c r="G136" s="42"/>
      <c r="H136" s="42"/>
      <c r="I136" s="150"/>
      <c r="J136" s="42"/>
      <c r="K136" s="42"/>
      <c r="L136" s="46"/>
      <c r="M136" s="248"/>
      <c r="N136" s="249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330</v>
      </c>
      <c r="AU136" s="19" t="s">
        <v>83</v>
      </c>
    </row>
    <row r="137" spans="1:65" s="2" customFormat="1" ht="16.5" customHeight="1">
      <c r="A137" s="40"/>
      <c r="B137" s="41"/>
      <c r="C137" s="233" t="s">
        <v>455</v>
      </c>
      <c r="D137" s="233" t="s">
        <v>324</v>
      </c>
      <c r="E137" s="234" t="s">
        <v>4349</v>
      </c>
      <c r="F137" s="235" t="s">
        <v>4350</v>
      </c>
      <c r="G137" s="236" t="s">
        <v>750</v>
      </c>
      <c r="H137" s="237">
        <v>11</v>
      </c>
      <c r="I137" s="238"/>
      <c r="J137" s="239">
        <f>ROUND(I137*H137,2)</f>
        <v>0</v>
      </c>
      <c r="K137" s="235" t="s">
        <v>532</v>
      </c>
      <c r="L137" s="46"/>
      <c r="M137" s="240" t="s">
        <v>19</v>
      </c>
      <c r="N137" s="241" t="s">
        <v>42</v>
      </c>
      <c r="O137" s="86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4" t="s">
        <v>418</v>
      </c>
      <c r="AT137" s="244" t="s">
        <v>324</v>
      </c>
      <c r="AU137" s="244" t="s">
        <v>83</v>
      </c>
      <c r="AY137" s="19" t="s">
        <v>322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9" t="s">
        <v>83</v>
      </c>
      <c r="BK137" s="245">
        <f>ROUND(I137*H137,2)</f>
        <v>0</v>
      </c>
      <c r="BL137" s="19" t="s">
        <v>418</v>
      </c>
      <c r="BM137" s="244" t="s">
        <v>4392</v>
      </c>
    </row>
    <row r="138" spans="1:47" s="2" customFormat="1" ht="12">
      <c r="A138" s="40"/>
      <c r="B138" s="41"/>
      <c r="C138" s="42"/>
      <c r="D138" s="246" t="s">
        <v>330</v>
      </c>
      <c r="E138" s="42"/>
      <c r="F138" s="247" t="s">
        <v>4350</v>
      </c>
      <c r="G138" s="42"/>
      <c r="H138" s="42"/>
      <c r="I138" s="150"/>
      <c r="J138" s="42"/>
      <c r="K138" s="42"/>
      <c r="L138" s="46"/>
      <c r="M138" s="248"/>
      <c r="N138" s="24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330</v>
      </c>
      <c r="AU138" s="19" t="s">
        <v>83</v>
      </c>
    </row>
    <row r="139" spans="1:65" s="2" customFormat="1" ht="21.75" customHeight="1">
      <c r="A139" s="40"/>
      <c r="B139" s="41"/>
      <c r="C139" s="233" t="s">
        <v>464</v>
      </c>
      <c r="D139" s="233" t="s">
        <v>324</v>
      </c>
      <c r="E139" s="234" t="s">
        <v>4393</v>
      </c>
      <c r="F139" s="235" t="s">
        <v>4394</v>
      </c>
      <c r="G139" s="236" t="s">
        <v>135</v>
      </c>
      <c r="H139" s="237">
        <v>150</v>
      </c>
      <c r="I139" s="238"/>
      <c r="J139" s="239">
        <f>ROUND(I139*H139,2)</f>
        <v>0</v>
      </c>
      <c r="K139" s="235" t="s">
        <v>532</v>
      </c>
      <c r="L139" s="46"/>
      <c r="M139" s="240" t="s">
        <v>19</v>
      </c>
      <c r="N139" s="241" t="s">
        <v>42</v>
      </c>
      <c r="O139" s="86"/>
      <c r="P139" s="242">
        <f>O139*H139</f>
        <v>0</v>
      </c>
      <c r="Q139" s="242">
        <v>0</v>
      </c>
      <c r="R139" s="242">
        <f>Q139*H139</f>
        <v>0</v>
      </c>
      <c r="S139" s="242">
        <v>0</v>
      </c>
      <c r="T139" s="24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4" t="s">
        <v>418</v>
      </c>
      <c r="AT139" s="244" t="s">
        <v>324</v>
      </c>
      <c r="AU139" s="244" t="s">
        <v>83</v>
      </c>
      <c r="AY139" s="19" t="s">
        <v>322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19" t="s">
        <v>83</v>
      </c>
      <c r="BK139" s="245">
        <f>ROUND(I139*H139,2)</f>
        <v>0</v>
      </c>
      <c r="BL139" s="19" t="s">
        <v>418</v>
      </c>
      <c r="BM139" s="244" t="s">
        <v>4395</v>
      </c>
    </row>
    <row r="140" spans="1:47" s="2" customFormat="1" ht="12">
      <c r="A140" s="40"/>
      <c r="B140" s="41"/>
      <c r="C140" s="42"/>
      <c r="D140" s="246" t="s">
        <v>330</v>
      </c>
      <c r="E140" s="42"/>
      <c r="F140" s="247" t="s">
        <v>4394</v>
      </c>
      <c r="G140" s="42"/>
      <c r="H140" s="42"/>
      <c r="I140" s="150"/>
      <c r="J140" s="42"/>
      <c r="K140" s="42"/>
      <c r="L140" s="46"/>
      <c r="M140" s="248"/>
      <c r="N140" s="249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330</v>
      </c>
      <c r="AU140" s="19" t="s">
        <v>83</v>
      </c>
    </row>
    <row r="141" spans="1:65" s="2" customFormat="1" ht="16.5" customHeight="1">
      <c r="A141" s="40"/>
      <c r="B141" s="41"/>
      <c r="C141" s="233" t="s">
        <v>7</v>
      </c>
      <c r="D141" s="233" t="s">
        <v>324</v>
      </c>
      <c r="E141" s="234" t="s">
        <v>4396</v>
      </c>
      <c r="F141" s="235" t="s">
        <v>4397</v>
      </c>
      <c r="G141" s="236" t="s">
        <v>135</v>
      </c>
      <c r="H141" s="237">
        <v>170</v>
      </c>
      <c r="I141" s="238"/>
      <c r="J141" s="239">
        <f>ROUND(I141*H141,2)</f>
        <v>0</v>
      </c>
      <c r="K141" s="235" t="s">
        <v>532</v>
      </c>
      <c r="L141" s="46"/>
      <c r="M141" s="240" t="s">
        <v>19</v>
      </c>
      <c r="N141" s="241" t="s">
        <v>42</v>
      </c>
      <c r="O141" s="86"/>
      <c r="P141" s="242">
        <f>O141*H141</f>
        <v>0</v>
      </c>
      <c r="Q141" s="242">
        <v>0</v>
      </c>
      <c r="R141" s="242">
        <f>Q141*H141</f>
        <v>0</v>
      </c>
      <c r="S141" s="242">
        <v>0</v>
      </c>
      <c r="T141" s="243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4" t="s">
        <v>418</v>
      </c>
      <c r="AT141" s="244" t="s">
        <v>324</v>
      </c>
      <c r="AU141" s="244" t="s">
        <v>83</v>
      </c>
      <c r="AY141" s="19" t="s">
        <v>322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19" t="s">
        <v>83</v>
      </c>
      <c r="BK141" s="245">
        <f>ROUND(I141*H141,2)</f>
        <v>0</v>
      </c>
      <c r="BL141" s="19" t="s">
        <v>418</v>
      </c>
      <c r="BM141" s="244" t="s">
        <v>4398</v>
      </c>
    </row>
    <row r="142" spans="1:47" s="2" customFormat="1" ht="12">
      <c r="A142" s="40"/>
      <c r="B142" s="41"/>
      <c r="C142" s="42"/>
      <c r="D142" s="246" t="s">
        <v>330</v>
      </c>
      <c r="E142" s="42"/>
      <c r="F142" s="247" t="s">
        <v>4397</v>
      </c>
      <c r="G142" s="42"/>
      <c r="H142" s="42"/>
      <c r="I142" s="150"/>
      <c r="J142" s="42"/>
      <c r="K142" s="42"/>
      <c r="L142" s="46"/>
      <c r="M142" s="248"/>
      <c r="N142" s="24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330</v>
      </c>
      <c r="AU142" s="19" t="s">
        <v>83</v>
      </c>
    </row>
    <row r="143" spans="1:65" s="2" customFormat="1" ht="16.5" customHeight="1">
      <c r="A143" s="40"/>
      <c r="B143" s="41"/>
      <c r="C143" s="233" t="s">
        <v>475</v>
      </c>
      <c r="D143" s="233" t="s">
        <v>324</v>
      </c>
      <c r="E143" s="234" t="s">
        <v>4399</v>
      </c>
      <c r="F143" s="235" t="s">
        <v>4217</v>
      </c>
      <c r="G143" s="236" t="s">
        <v>2688</v>
      </c>
      <c r="H143" s="237">
        <v>1</v>
      </c>
      <c r="I143" s="238"/>
      <c r="J143" s="239">
        <f>ROUND(I143*H143,2)</f>
        <v>0</v>
      </c>
      <c r="K143" s="235" t="s">
        <v>532</v>
      </c>
      <c r="L143" s="46"/>
      <c r="M143" s="240" t="s">
        <v>19</v>
      </c>
      <c r="N143" s="241" t="s">
        <v>42</v>
      </c>
      <c r="O143" s="86"/>
      <c r="P143" s="242">
        <f>O143*H143</f>
        <v>0</v>
      </c>
      <c r="Q143" s="242">
        <v>0</v>
      </c>
      <c r="R143" s="242">
        <f>Q143*H143</f>
        <v>0</v>
      </c>
      <c r="S143" s="242">
        <v>0</v>
      </c>
      <c r="T143" s="243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4" t="s">
        <v>418</v>
      </c>
      <c r="AT143" s="244" t="s">
        <v>324</v>
      </c>
      <c r="AU143" s="244" t="s">
        <v>83</v>
      </c>
      <c r="AY143" s="19" t="s">
        <v>322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9" t="s">
        <v>83</v>
      </c>
      <c r="BK143" s="245">
        <f>ROUND(I143*H143,2)</f>
        <v>0</v>
      </c>
      <c r="BL143" s="19" t="s">
        <v>418</v>
      </c>
      <c r="BM143" s="244" t="s">
        <v>4400</v>
      </c>
    </row>
    <row r="144" spans="1:47" s="2" customFormat="1" ht="12">
      <c r="A144" s="40"/>
      <c r="B144" s="41"/>
      <c r="C144" s="42"/>
      <c r="D144" s="246" t="s">
        <v>330</v>
      </c>
      <c r="E144" s="42"/>
      <c r="F144" s="247" t="s">
        <v>4217</v>
      </c>
      <c r="G144" s="42"/>
      <c r="H144" s="42"/>
      <c r="I144" s="150"/>
      <c r="J144" s="42"/>
      <c r="K144" s="42"/>
      <c r="L144" s="46"/>
      <c r="M144" s="248"/>
      <c r="N144" s="249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330</v>
      </c>
      <c r="AU144" s="19" t="s">
        <v>83</v>
      </c>
    </row>
    <row r="145" spans="1:63" s="12" customFormat="1" ht="22.8" customHeight="1">
      <c r="A145" s="12"/>
      <c r="B145" s="217"/>
      <c r="C145" s="218"/>
      <c r="D145" s="219" t="s">
        <v>69</v>
      </c>
      <c r="E145" s="231" t="s">
        <v>4401</v>
      </c>
      <c r="F145" s="231" t="s">
        <v>4402</v>
      </c>
      <c r="G145" s="218"/>
      <c r="H145" s="218"/>
      <c r="I145" s="221"/>
      <c r="J145" s="232">
        <f>BK145</f>
        <v>0</v>
      </c>
      <c r="K145" s="218"/>
      <c r="L145" s="223"/>
      <c r="M145" s="224"/>
      <c r="N145" s="225"/>
      <c r="O145" s="225"/>
      <c r="P145" s="226">
        <f>SUM(P146:P147)</f>
        <v>0</v>
      </c>
      <c r="Q145" s="225"/>
      <c r="R145" s="226">
        <f>SUM(R146:R147)</f>
        <v>0</v>
      </c>
      <c r="S145" s="225"/>
      <c r="T145" s="22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8" t="s">
        <v>83</v>
      </c>
      <c r="AT145" s="229" t="s">
        <v>69</v>
      </c>
      <c r="AU145" s="229" t="s">
        <v>77</v>
      </c>
      <c r="AY145" s="228" t="s">
        <v>322</v>
      </c>
      <c r="BK145" s="230">
        <f>SUM(BK146:BK147)</f>
        <v>0</v>
      </c>
    </row>
    <row r="146" spans="1:65" s="2" customFormat="1" ht="16.5" customHeight="1">
      <c r="A146" s="40"/>
      <c r="B146" s="41"/>
      <c r="C146" s="233" t="s">
        <v>483</v>
      </c>
      <c r="D146" s="233" t="s">
        <v>324</v>
      </c>
      <c r="E146" s="234" t="s">
        <v>4403</v>
      </c>
      <c r="F146" s="235" t="s">
        <v>4404</v>
      </c>
      <c r="G146" s="236" t="s">
        <v>750</v>
      </c>
      <c r="H146" s="237">
        <v>9</v>
      </c>
      <c r="I146" s="238"/>
      <c r="J146" s="239">
        <f>ROUND(I146*H146,2)</f>
        <v>0</v>
      </c>
      <c r="K146" s="235" t="s">
        <v>532</v>
      </c>
      <c r="L146" s="46"/>
      <c r="M146" s="240" t="s">
        <v>19</v>
      </c>
      <c r="N146" s="241" t="s">
        <v>42</v>
      </c>
      <c r="O146" s="86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4" t="s">
        <v>418</v>
      </c>
      <c r="AT146" s="244" t="s">
        <v>324</v>
      </c>
      <c r="AU146" s="244" t="s">
        <v>83</v>
      </c>
      <c r="AY146" s="19" t="s">
        <v>322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19" t="s">
        <v>83</v>
      </c>
      <c r="BK146" s="245">
        <f>ROUND(I146*H146,2)</f>
        <v>0</v>
      </c>
      <c r="BL146" s="19" t="s">
        <v>418</v>
      </c>
      <c r="BM146" s="244" t="s">
        <v>4405</v>
      </c>
    </row>
    <row r="147" spans="1:47" s="2" customFormat="1" ht="12">
      <c r="A147" s="40"/>
      <c r="B147" s="41"/>
      <c r="C147" s="42"/>
      <c r="D147" s="246" t="s">
        <v>330</v>
      </c>
      <c r="E147" s="42"/>
      <c r="F147" s="247" t="s">
        <v>4404</v>
      </c>
      <c r="G147" s="42"/>
      <c r="H147" s="42"/>
      <c r="I147" s="150"/>
      <c r="J147" s="42"/>
      <c r="K147" s="42"/>
      <c r="L147" s="46"/>
      <c r="M147" s="248"/>
      <c r="N147" s="24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330</v>
      </c>
      <c r="AU147" s="19" t="s">
        <v>83</v>
      </c>
    </row>
    <row r="148" spans="1:63" s="12" customFormat="1" ht="22.8" customHeight="1">
      <c r="A148" s="12"/>
      <c r="B148" s="217"/>
      <c r="C148" s="218"/>
      <c r="D148" s="219" t="s">
        <v>69</v>
      </c>
      <c r="E148" s="231" t="s">
        <v>4406</v>
      </c>
      <c r="F148" s="231" t="s">
        <v>4407</v>
      </c>
      <c r="G148" s="218"/>
      <c r="H148" s="218"/>
      <c r="I148" s="221"/>
      <c r="J148" s="232">
        <f>BK148</f>
        <v>0</v>
      </c>
      <c r="K148" s="218"/>
      <c r="L148" s="223"/>
      <c r="M148" s="224"/>
      <c r="N148" s="225"/>
      <c r="O148" s="225"/>
      <c r="P148" s="226">
        <f>SUM(P149:P164)</f>
        <v>0</v>
      </c>
      <c r="Q148" s="225"/>
      <c r="R148" s="226">
        <f>SUM(R149:R164)</f>
        <v>0</v>
      </c>
      <c r="S148" s="225"/>
      <c r="T148" s="227">
        <f>SUM(T149:T164)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8" t="s">
        <v>83</v>
      </c>
      <c r="AT148" s="229" t="s">
        <v>69</v>
      </c>
      <c r="AU148" s="229" t="s">
        <v>77</v>
      </c>
      <c r="AY148" s="228" t="s">
        <v>322</v>
      </c>
      <c r="BK148" s="230">
        <f>SUM(BK149:BK164)</f>
        <v>0</v>
      </c>
    </row>
    <row r="149" spans="1:65" s="2" customFormat="1" ht="16.5" customHeight="1">
      <c r="A149" s="40"/>
      <c r="B149" s="41"/>
      <c r="C149" s="233" t="s">
        <v>489</v>
      </c>
      <c r="D149" s="233" t="s">
        <v>324</v>
      </c>
      <c r="E149" s="234" t="s">
        <v>4408</v>
      </c>
      <c r="F149" s="235" t="s">
        <v>4409</v>
      </c>
      <c r="G149" s="236" t="s">
        <v>135</v>
      </c>
      <c r="H149" s="237">
        <v>290</v>
      </c>
      <c r="I149" s="238"/>
      <c r="J149" s="239">
        <f>ROUND(I149*H149,2)</f>
        <v>0</v>
      </c>
      <c r="K149" s="235" t="s">
        <v>532</v>
      </c>
      <c r="L149" s="46"/>
      <c r="M149" s="240" t="s">
        <v>19</v>
      </c>
      <c r="N149" s="241" t="s">
        <v>42</v>
      </c>
      <c r="O149" s="86"/>
      <c r="P149" s="242">
        <f>O149*H149</f>
        <v>0</v>
      </c>
      <c r="Q149" s="242">
        <v>0</v>
      </c>
      <c r="R149" s="242">
        <f>Q149*H149</f>
        <v>0</v>
      </c>
      <c r="S149" s="242">
        <v>0</v>
      </c>
      <c r="T149" s="24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4" t="s">
        <v>418</v>
      </c>
      <c r="AT149" s="244" t="s">
        <v>324</v>
      </c>
      <c r="AU149" s="244" t="s">
        <v>83</v>
      </c>
      <c r="AY149" s="19" t="s">
        <v>322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19" t="s">
        <v>83</v>
      </c>
      <c r="BK149" s="245">
        <f>ROUND(I149*H149,2)</f>
        <v>0</v>
      </c>
      <c r="BL149" s="19" t="s">
        <v>418</v>
      </c>
      <c r="BM149" s="244" t="s">
        <v>4410</v>
      </c>
    </row>
    <row r="150" spans="1:47" s="2" customFormat="1" ht="12">
      <c r="A150" s="40"/>
      <c r="B150" s="41"/>
      <c r="C150" s="42"/>
      <c r="D150" s="246" t="s">
        <v>330</v>
      </c>
      <c r="E150" s="42"/>
      <c r="F150" s="247" t="s">
        <v>4409</v>
      </c>
      <c r="G150" s="42"/>
      <c r="H150" s="42"/>
      <c r="I150" s="150"/>
      <c r="J150" s="42"/>
      <c r="K150" s="42"/>
      <c r="L150" s="46"/>
      <c r="M150" s="248"/>
      <c r="N150" s="24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330</v>
      </c>
      <c r="AU150" s="19" t="s">
        <v>83</v>
      </c>
    </row>
    <row r="151" spans="1:65" s="2" customFormat="1" ht="16.5" customHeight="1">
      <c r="A151" s="40"/>
      <c r="B151" s="41"/>
      <c r="C151" s="233" t="s">
        <v>503</v>
      </c>
      <c r="D151" s="233" t="s">
        <v>324</v>
      </c>
      <c r="E151" s="234" t="s">
        <v>4411</v>
      </c>
      <c r="F151" s="235" t="s">
        <v>4412</v>
      </c>
      <c r="G151" s="236" t="s">
        <v>135</v>
      </c>
      <c r="H151" s="237">
        <v>45</v>
      </c>
      <c r="I151" s="238"/>
      <c r="J151" s="239">
        <f>ROUND(I151*H151,2)</f>
        <v>0</v>
      </c>
      <c r="K151" s="235" t="s">
        <v>532</v>
      </c>
      <c r="L151" s="46"/>
      <c r="M151" s="240" t="s">
        <v>19</v>
      </c>
      <c r="N151" s="241" t="s">
        <v>42</v>
      </c>
      <c r="O151" s="86"/>
      <c r="P151" s="242">
        <f>O151*H151</f>
        <v>0</v>
      </c>
      <c r="Q151" s="242">
        <v>0</v>
      </c>
      <c r="R151" s="242">
        <f>Q151*H151</f>
        <v>0</v>
      </c>
      <c r="S151" s="242">
        <v>0</v>
      </c>
      <c r="T151" s="24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4" t="s">
        <v>418</v>
      </c>
      <c r="AT151" s="244" t="s">
        <v>324</v>
      </c>
      <c r="AU151" s="244" t="s">
        <v>83</v>
      </c>
      <c r="AY151" s="19" t="s">
        <v>322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19" t="s">
        <v>83</v>
      </c>
      <c r="BK151" s="245">
        <f>ROUND(I151*H151,2)</f>
        <v>0</v>
      </c>
      <c r="BL151" s="19" t="s">
        <v>418</v>
      </c>
      <c r="BM151" s="244" t="s">
        <v>4413</v>
      </c>
    </row>
    <row r="152" spans="1:47" s="2" customFormat="1" ht="12">
      <c r="A152" s="40"/>
      <c r="B152" s="41"/>
      <c r="C152" s="42"/>
      <c r="D152" s="246" t="s">
        <v>330</v>
      </c>
      <c r="E152" s="42"/>
      <c r="F152" s="247" t="s">
        <v>4412</v>
      </c>
      <c r="G152" s="42"/>
      <c r="H152" s="42"/>
      <c r="I152" s="150"/>
      <c r="J152" s="42"/>
      <c r="K152" s="42"/>
      <c r="L152" s="46"/>
      <c r="M152" s="248"/>
      <c r="N152" s="249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330</v>
      </c>
      <c r="AU152" s="19" t="s">
        <v>83</v>
      </c>
    </row>
    <row r="153" spans="1:65" s="2" customFormat="1" ht="16.5" customHeight="1">
      <c r="A153" s="40"/>
      <c r="B153" s="41"/>
      <c r="C153" s="233" t="s">
        <v>518</v>
      </c>
      <c r="D153" s="233" t="s">
        <v>324</v>
      </c>
      <c r="E153" s="234" t="s">
        <v>4414</v>
      </c>
      <c r="F153" s="235" t="s">
        <v>4415</v>
      </c>
      <c r="G153" s="236" t="s">
        <v>750</v>
      </c>
      <c r="H153" s="237">
        <v>9</v>
      </c>
      <c r="I153" s="238"/>
      <c r="J153" s="239">
        <f>ROUND(I153*H153,2)</f>
        <v>0</v>
      </c>
      <c r="K153" s="235" t="s">
        <v>532</v>
      </c>
      <c r="L153" s="46"/>
      <c r="M153" s="240" t="s">
        <v>19</v>
      </c>
      <c r="N153" s="241" t="s">
        <v>42</v>
      </c>
      <c r="O153" s="86"/>
      <c r="P153" s="242">
        <f>O153*H153</f>
        <v>0</v>
      </c>
      <c r="Q153" s="242">
        <v>0</v>
      </c>
      <c r="R153" s="242">
        <f>Q153*H153</f>
        <v>0</v>
      </c>
      <c r="S153" s="242">
        <v>0</v>
      </c>
      <c r="T153" s="24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4" t="s">
        <v>418</v>
      </c>
      <c r="AT153" s="244" t="s">
        <v>324</v>
      </c>
      <c r="AU153" s="244" t="s">
        <v>83</v>
      </c>
      <c r="AY153" s="19" t="s">
        <v>322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19" t="s">
        <v>83</v>
      </c>
      <c r="BK153" s="245">
        <f>ROUND(I153*H153,2)</f>
        <v>0</v>
      </c>
      <c r="BL153" s="19" t="s">
        <v>418</v>
      </c>
      <c r="BM153" s="244" t="s">
        <v>4416</v>
      </c>
    </row>
    <row r="154" spans="1:47" s="2" customFormat="1" ht="12">
      <c r="A154" s="40"/>
      <c r="B154" s="41"/>
      <c r="C154" s="42"/>
      <c r="D154" s="246" t="s">
        <v>330</v>
      </c>
      <c r="E154" s="42"/>
      <c r="F154" s="247" t="s">
        <v>4415</v>
      </c>
      <c r="G154" s="42"/>
      <c r="H154" s="42"/>
      <c r="I154" s="150"/>
      <c r="J154" s="42"/>
      <c r="K154" s="42"/>
      <c r="L154" s="46"/>
      <c r="M154" s="248"/>
      <c r="N154" s="24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330</v>
      </c>
      <c r="AU154" s="19" t="s">
        <v>83</v>
      </c>
    </row>
    <row r="155" spans="1:65" s="2" customFormat="1" ht="16.5" customHeight="1">
      <c r="A155" s="40"/>
      <c r="B155" s="41"/>
      <c r="C155" s="233" t="s">
        <v>524</v>
      </c>
      <c r="D155" s="233" t="s">
        <v>324</v>
      </c>
      <c r="E155" s="234" t="s">
        <v>4417</v>
      </c>
      <c r="F155" s="235" t="s">
        <v>4418</v>
      </c>
      <c r="G155" s="236" t="s">
        <v>750</v>
      </c>
      <c r="H155" s="237">
        <v>9</v>
      </c>
      <c r="I155" s="238"/>
      <c r="J155" s="239">
        <f>ROUND(I155*H155,2)</f>
        <v>0</v>
      </c>
      <c r="K155" s="235" t="s">
        <v>532</v>
      </c>
      <c r="L155" s="46"/>
      <c r="M155" s="240" t="s">
        <v>19</v>
      </c>
      <c r="N155" s="241" t="s">
        <v>42</v>
      </c>
      <c r="O155" s="86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4" t="s">
        <v>418</v>
      </c>
      <c r="AT155" s="244" t="s">
        <v>324</v>
      </c>
      <c r="AU155" s="244" t="s">
        <v>83</v>
      </c>
      <c r="AY155" s="19" t="s">
        <v>322</v>
      </c>
      <c r="BE155" s="245">
        <f>IF(N155="základní",J155,0)</f>
        <v>0</v>
      </c>
      <c r="BF155" s="245">
        <f>IF(N155="snížená",J155,0)</f>
        <v>0</v>
      </c>
      <c r="BG155" s="245">
        <f>IF(N155="zákl. přenesená",J155,0)</f>
        <v>0</v>
      </c>
      <c r="BH155" s="245">
        <f>IF(N155="sníž. přenesená",J155,0)</f>
        <v>0</v>
      </c>
      <c r="BI155" s="245">
        <f>IF(N155="nulová",J155,0)</f>
        <v>0</v>
      </c>
      <c r="BJ155" s="19" t="s">
        <v>83</v>
      </c>
      <c r="BK155" s="245">
        <f>ROUND(I155*H155,2)</f>
        <v>0</v>
      </c>
      <c r="BL155" s="19" t="s">
        <v>418</v>
      </c>
      <c r="BM155" s="244" t="s">
        <v>4419</v>
      </c>
    </row>
    <row r="156" spans="1:47" s="2" customFormat="1" ht="12">
      <c r="A156" s="40"/>
      <c r="B156" s="41"/>
      <c r="C156" s="42"/>
      <c r="D156" s="246" t="s">
        <v>330</v>
      </c>
      <c r="E156" s="42"/>
      <c r="F156" s="247" t="s">
        <v>4418</v>
      </c>
      <c r="G156" s="42"/>
      <c r="H156" s="42"/>
      <c r="I156" s="150"/>
      <c r="J156" s="42"/>
      <c r="K156" s="42"/>
      <c r="L156" s="46"/>
      <c r="M156" s="248"/>
      <c r="N156" s="249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330</v>
      </c>
      <c r="AU156" s="19" t="s">
        <v>83</v>
      </c>
    </row>
    <row r="157" spans="1:65" s="2" customFormat="1" ht="21.75" customHeight="1">
      <c r="A157" s="40"/>
      <c r="B157" s="41"/>
      <c r="C157" s="233" t="s">
        <v>529</v>
      </c>
      <c r="D157" s="233" t="s">
        <v>324</v>
      </c>
      <c r="E157" s="234" t="s">
        <v>4420</v>
      </c>
      <c r="F157" s="235" t="s">
        <v>4421</v>
      </c>
      <c r="G157" s="236" t="s">
        <v>2688</v>
      </c>
      <c r="H157" s="237">
        <v>1</v>
      </c>
      <c r="I157" s="238"/>
      <c r="J157" s="239">
        <f>ROUND(I157*H157,2)</f>
        <v>0</v>
      </c>
      <c r="K157" s="235" t="s">
        <v>532</v>
      </c>
      <c r="L157" s="46"/>
      <c r="M157" s="240" t="s">
        <v>19</v>
      </c>
      <c r="N157" s="241" t="s">
        <v>42</v>
      </c>
      <c r="O157" s="86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4" t="s">
        <v>418</v>
      </c>
      <c r="AT157" s="244" t="s">
        <v>324</v>
      </c>
      <c r="AU157" s="244" t="s">
        <v>83</v>
      </c>
      <c r="AY157" s="19" t="s">
        <v>322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19" t="s">
        <v>83</v>
      </c>
      <c r="BK157" s="245">
        <f>ROUND(I157*H157,2)</f>
        <v>0</v>
      </c>
      <c r="BL157" s="19" t="s">
        <v>418</v>
      </c>
      <c r="BM157" s="244" t="s">
        <v>4422</v>
      </c>
    </row>
    <row r="158" spans="1:47" s="2" customFormat="1" ht="12">
      <c r="A158" s="40"/>
      <c r="B158" s="41"/>
      <c r="C158" s="42"/>
      <c r="D158" s="246" t="s">
        <v>330</v>
      </c>
      <c r="E158" s="42"/>
      <c r="F158" s="247" t="s">
        <v>4421</v>
      </c>
      <c r="G158" s="42"/>
      <c r="H158" s="42"/>
      <c r="I158" s="150"/>
      <c r="J158" s="42"/>
      <c r="K158" s="42"/>
      <c r="L158" s="46"/>
      <c r="M158" s="248"/>
      <c r="N158" s="24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330</v>
      </c>
      <c r="AU158" s="19" t="s">
        <v>83</v>
      </c>
    </row>
    <row r="159" spans="1:65" s="2" customFormat="1" ht="16.5" customHeight="1">
      <c r="A159" s="40"/>
      <c r="B159" s="41"/>
      <c r="C159" s="233" t="s">
        <v>537</v>
      </c>
      <c r="D159" s="233" t="s">
        <v>324</v>
      </c>
      <c r="E159" s="234" t="s">
        <v>4423</v>
      </c>
      <c r="F159" s="235" t="s">
        <v>4424</v>
      </c>
      <c r="G159" s="236" t="s">
        <v>750</v>
      </c>
      <c r="H159" s="237">
        <v>1</v>
      </c>
      <c r="I159" s="238"/>
      <c r="J159" s="239">
        <f>ROUND(I159*H159,2)</f>
        <v>0</v>
      </c>
      <c r="K159" s="235" t="s">
        <v>532</v>
      </c>
      <c r="L159" s="46"/>
      <c r="M159" s="240" t="s">
        <v>19</v>
      </c>
      <c r="N159" s="241" t="s">
        <v>42</v>
      </c>
      <c r="O159" s="86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4" t="s">
        <v>418</v>
      </c>
      <c r="AT159" s="244" t="s">
        <v>324</v>
      </c>
      <c r="AU159" s="244" t="s">
        <v>83</v>
      </c>
      <c r="AY159" s="19" t="s">
        <v>322</v>
      </c>
      <c r="BE159" s="245">
        <f>IF(N159="základní",J159,0)</f>
        <v>0</v>
      </c>
      <c r="BF159" s="245">
        <f>IF(N159="snížená",J159,0)</f>
        <v>0</v>
      </c>
      <c r="BG159" s="245">
        <f>IF(N159="zákl. přenesená",J159,0)</f>
        <v>0</v>
      </c>
      <c r="BH159" s="245">
        <f>IF(N159="sníž. přenesená",J159,0)</f>
        <v>0</v>
      </c>
      <c r="BI159" s="245">
        <f>IF(N159="nulová",J159,0)</f>
        <v>0</v>
      </c>
      <c r="BJ159" s="19" t="s">
        <v>83</v>
      </c>
      <c r="BK159" s="245">
        <f>ROUND(I159*H159,2)</f>
        <v>0</v>
      </c>
      <c r="BL159" s="19" t="s">
        <v>418</v>
      </c>
      <c r="BM159" s="244" t="s">
        <v>4425</v>
      </c>
    </row>
    <row r="160" spans="1:47" s="2" customFormat="1" ht="12">
      <c r="A160" s="40"/>
      <c r="B160" s="41"/>
      <c r="C160" s="42"/>
      <c r="D160" s="246" t="s">
        <v>330</v>
      </c>
      <c r="E160" s="42"/>
      <c r="F160" s="247" t="s">
        <v>4424</v>
      </c>
      <c r="G160" s="42"/>
      <c r="H160" s="42"/>
      <c r="I160" s="150"/>
      <c r="J160" s="42"/>
      <c r="K160" s="42"/>
      <c r="L160" s="46"/>
      <c r="M160" s="248"/>
      <c r="N160" s="249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330</v>
      </c>
      <c r="AU160" s="19" t="s">
        <v>83</v>
      </c>
    </row>
    <row r="161" spans="1:65" s="2" customFormat="1" ht="16.5" customHeight="1">
      <c r="A161" s="40"/>
      <c r="B161" s="41"/>
      <c r="C161" s="233" t="s">
        <v>543</v>
      </c>
      <c r="D161" s="233" t="s">
        <v>324</v>
      </c>
      <c r="E161" s="234" t="s">
        <v>4426</v>
      </c>
      <c r="F161" s="235" t="s">
        <v>4427</v>
      </c>
      <c r="G161" s="236" t="s">
        <v>135</v>
      </c>
      <c r="H161" s="237">
        <v>30</v>
      </c>
      <c r="I161" s="238"/>
      <c r="J161" s="239">
        <f>ROUND(I161*H161,2)</f>
        <v>0</v>
      </c>
      <c r="K161" s="235" t="s">
        <v>532</v>
      </c>
      <c r="L161" s="46"/>
      <c r="M161" s="240" t="s">
        <v>19</v>
      </c>
      <c r="N161" s="241" t="s">
        <v>42</v>
      </c>
      <c r="O161" s="86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4" t="s">
        <v>418</v>
      </c>
      <c r="AT161" s="244" t="s">
        <v>324</v>
      </c>
      <c r="AU161" s="244" t="s">
        <v>83</v>
      </c>
      <c r="AY161" s="19" t="s">
        <v>322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19" t="s">
        <v>83</v>
      </c>
      <c r="BK161" s="245">
        <f>ROUND(I161*H161,2)</f>
        <v>0</v>
      </c>
      <c r="BL161" s="19" t="s">
        <v>418</v>
      </c>
      <c r="BM161" s="244" t="s">
        <v>4428</v>
      </c>
    </row>
    <row r="162" spans="1:47" s="2" customFormat="1" ht="12">
      <c r="A162" s="40"/>
      <c r="B162" s="41"/>
      <c r="C162" s="42"/>
      <c r="D162" s="246" t="s">
        <v>330</v>
      </c>
      <c r="E162" s="42"/>
      <c r="F162" s="247" t="s">
        <v>4427</v>
      </c>
      <c r="G162" s="42"/>
      <c r="H162" s="42"/>
      <c r="I162" s="150"/>
      <c r="J162" s="42"/>
      <c r="K162" s="42"/>
      <c r="L162" s="46"/>
      <c r="M162" s="248"/>
      <c r="N162" s="24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330</v>
      </c>
      <c r="AU162" s="19" t="s">
        <v>83</v>
      </c>
    </row>
    <row r="163" spans="1:65" s="2" customFormat="1" ht="16.5" customHeight="1">
      <c r="A163" s="40"/>
      <c r="B163" s="41"/>
      <c r="C163" s="233" t="s">
        <v>550</v>
      </c>
      <c r="D163" s="233" t="s">
        <v>324</v>
      </c>
      <c r="E163" s="234" t="s">
        <v>4364</v>
      </c>
      <c r="F163" s="235" t="s">
        <v>4365</v>
      </c>
      <c r="G163" s="236" t="s">
        <v>135</v>
      </c>
      <c r="H163" s="237">
        <v>220</v>
      </c>
      <c r="I163" s="238"/>
      <c r="J163" s="239">
        <f>ROUND(I163*H163,2)</f>
        <v>0</v>
      </c>
      <c r="K163" s="235" t="s">
        <v>532</v>
      </c>
      <c r="L163" s="46"/>
      <c r="M163" s="240" t="s">
        <v>19</v>
      </c>
      <c r="N163" s="241" t="s">
        <v>42</v>
      </c>
      <c r="O163" s="86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4" t="s">
        <v>418</v>
      </c>
      <c r="AT163" s="244" t="s">
        <v>324</v>
      </c>
      <c r="AU163" s="244" t="s">
        <v>83</v>
      </c>
      <c r="AY163" s="19" t="s">
        <v>322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19" t="s">
        <v>83</v>
      </c>
      <c r="BK163" s="245">
        <f>ROUND(I163*H163,2)</f>
        <v>0</v>
      </c>
      <c r="BL163" s="19" t="s">
        <v>418</v>
      </c>
      <c r="BM163" s="244" t="s">
        <v>4429</v>
      </c>
    </row>
    <row r="164" spans="1:47" s="2" customFormat="1" ht="12">
      <c r="A164" s="40"/>
      <c r="B164" s="41"/>
      <c r="C164" s="42"/>
      <c r="D164" s="246" t="s">
        <v>330</v>
      </c>
      <c r="E164" s="42"/>
      <c r="F164" s="247" t="s">
        <v>4365</v>
      </c>
      <c r="G164" s="42"/>
      <c r="H164" s="42"/>
      <c r="I164" s="150"/>
      <c r="J164" s="42"/>
      <c r="K164" s="42"/>
      <c r="L164" s="46"/>
      <c r="M164" s="248"/>
      <c r="N164" s="24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330</v>
      </c>
      <c r="AU164" s="19" t="s">
        <v>83</v>
      </c>
    </row>
    <row r="165" spans="1:63" s="12" customFormat="1" ht="22.8" customHeight="1">
      <c r="A165" s="12"/>
      <c r="B165" s="217"/>
      <c r="C165" s="218"/>
      <c r="D165" s="219" t="s">
        <v>69</v>
      </c>
      <c r="E165" s="231" t="s">
        <v>4306</v>
      </c>
      <c r="F165" s="231" t="s">
        <v>4307</v>
      </c>
      <c r="G165" s="218"/>
      <c r="H165" s="218"/>
      <c r="I165" s="221"/>
      <c r="J165" s="232">
        <f>BK165</f>
        <v>0</v>
      </c>
      <c r="K165" s="218"/>
      <c r="L165" s="223"/>
      <c r="M165" s="224"/>
      <c r="N165" s="225"/>
      <c r="O165" s="225"/>
      <c r="P165" s="226">
        <f>SUM(P166:P177)</f>
        <v>0</v>
      </c>
      <c r="Q165" s="225"/>
      <c r="R165" s="226">
        <f>SUM(R166:R177)</f>
        <v>0</v>
      </c>
      <c r="S165" s="225"/>
      <c r="T165" s="227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8" t="s">
        <v>83</v>
      </c>
      <c r="AT165" s="229" t="s">
        <v>69</v>
      </c>
      <c r="AU165" s="229" t="s">
        <v>77</v>
      </c>
      <c r="AY165" s="228" t="s">
        <v>322</v>
      </c>
      <c r="BK165" s="230">
        <f>SUM(BK166:BK177)</f>
        <v>0</v>
      </c>
    </row>
    <row r="166" spans="1:65" s="2" customFormat="1" ht="16.5" customHeight="1">
      <c r="A166" s="40"/>
      <c r="B166" s="41"/>
      <c r="C166" s="233" t="s">
        <v>557</v>
      </c>
      <c r="D166" s="233" t="s">
        <v>324</v>
      </c>
      <c r="E166" s="234" t="s">
        <v>4430</v>
      </c>
      <c r="F166" s="235" t="s">
        <v>4431</v>
      </c>
      <c r="G166" s="236" t="s">
        <v>2688</v>
      </c>
      <c r="H166" s="237">
        <v>1</v>
      </c>
      <c r="I166" s="238"/>
      <c r="J166" s="239">
        <f>ROUND(I166*H166,2)</f>
        <v>0</v>
      </c>
      <c r="K166" s="235" t="s">
        <v>532</v>
      </c>
      <c r="L166" s="46"/>
      <c r="M166" s="240" t="s">
        <v>19</v>
      </c>
      <c r="N166" s="241" t="s">
        <v>42</v>
      </c>
      <c r="O166" s="86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4" t="s">
        <v>418</v>
      </c>
      <c r="AT166" s="244" t="s">
        <v>324</v>
      </c>
      <c r="AU166" s="244" t="s">
        <v>83</v>
      </c>
      <c r="AY166" s="19" t="s">
        <v>322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19" t="s">
        <v>83</v>
      </c>
      <c r="BK166" s="245">
        <f>ROUND(I166*H166,2)</f>
        <v>0</v>
      </c>
      <c r="BL166" s="19" t="s">
        <v>418</v>
      </c>
      <c r="BM166" s="244" t="s">
        <v>4432</v>
      </c>
    </row>
    <row r="167" spans="1:47" s="2" customFormat="1" ht="12">
      <c r="A167" s="40"/>
      <c r="B167" s="41"/>
      <c r="C167" s="42"/>
      <c r="D167" s="246" t="s">
        <v>330</v>
      </c>
      <c r="E167" s="42"/>
      <c r="F167" s="247" t="s">
        <v>4431</v>
      </c>
      <c r="G167" s="42"/>
      <c r="H167" s="42"/>
      <c r="I167" s="150"/>
      <c r="J167" s="42"/>
      <c r="K167" s="42"/>
      <c r="L167" s="46"/>
      <c r="M167" s="248"/>
      <c r="N167" s="24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330</v>
      </c>
      <c r="AU167" s="19" t="s">
        <v>83</v>
      </c>
    </row>
    <row r="168" spans="1:65" s="2" customFormat="1" ht="16.5" customHeight="1">
      <c r="A168" s="40"/>
      <c r="B168" s="41"/>
      <c r="C168" s="233" t="s">
        <v>563</v>
      </c>
      <c r="D168" s="233" t="s">
        <v>324</v>
      </c>
      <c r="E168" s="234" t="s">
        <v>4433</v>
      </c>
      <c r="F168" s="235" t="s">
        <v>4434</v>
      </c>
      <c r="G168" s="236" t="s">
        <v>2688</v>
      </c>
      <c r="H168" s="237">
        <v>1</v>
      </c>
      <c r="I168" s="238"/>
      <c r="J168" s="239">
        <f>ROUND(I168*H168,2)</f>
        <v>0</v>
      </c>
      <c r="K168" s="235" t="s">
        <v>532</v>
      </c>
      <c r="L168" s="46"/>
      <c r="M168" s="240" t="s">
        <v>19</v>
      </c>
      <c r="N168" s="241" t="s">
        <v>42</v>
      </c>
      <c r="O168" s="86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4" t="s">
        <v>418</v>
      </c>
      <c r="AT168" s="244" t="s">
        <v>324</v>
      </c>
      <c r="AU168" s="244" t="s">
        <v>83</v>
      </c>
      <c r="AY168" s="19" t="s">
        <v>322</v>
      </c>
      <c r="BE168" s="245">
        <f>IF(N168="základní",J168,0)</f>
        <v>0</v>
      </c>
      <c r="BF168" s="245">
        <f>IF(N168="snížená",J168,0)</f>
        <v>0</v>
      </c>
      <c r="BG168" s="245">
        <f>IF(N168="zákl. přenesená",J168,0)</f>
        <v>0</v>
      </c>
      <c r="BH168" s="245">
        <f>IF(N168="sníž. přenesená",J168,0)</f>
        <v>0</v>
      </c>
      <c r="BI168" s="245">
        <f>IF(N168="nulová",J168,0)</f>
        <v>0</v>
      </c>
      <c r="BJ168" s="19" t="s">
        <v>83</v>
      </c>
      <c r="BK168" s="245">
        <f>ROUND(I168*H168,2)</f>
        <v>0</v>
      </c>
      <c r="BL168" s="19" t="s">
        <v>418</v>
      </c>
      <c r="BM168" s="244" t="s">
        <v>4435</v>
      </c>
    </row>
    <row r="169" spans="1:47" s="2" customFormat="1" ht="12">
      <c r="A169" s="40"/>
      <c r="B169" s="41"/>
      <c r="C169" s="42"/>
      <c r="D169" s="246" t="s">
        <v>330</v>
      </c>
      <c r="E169" s="42"/>
      <c r="F169" s="247" t="s">
        <v>4434</v>
      </c>
      <c r="G169" s="42"/>
      <c r="H169" s="42"/>
      <c r="I169" s="150"/>
      <c r="J169" s="42"/>
      <c r="K169" s="42"/>
      <c r="L169" s="46"/>
      <c r="M169" s="248"/>
      <c r="N169" s="249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330</v>
      </c>
      <c r="AU169" s="19" t="s">
        <v>83</v>
      </c>
    </row>
    <row r="170" spans="1:65" s="2" customFormat="1" ht="16.5" customHeight="1">
      <c r="A170" s="40"/>
      <c r="B170" s="41"/>
      <c r="C170" s="233" t="s">
        <v>568</v>
      </c>
      <c r="D170" s="233" t="s">
        <v>324</v>
      </c>
      <c r="E170" s="234" t="s">
        <v>4436</v>
      </c>
      <c r="F170" s="235" t="s">
        <v>4437</v>
      </c>
      <c r="G170" s="236" t="s">
        <v>2688</v>
      </c>
      <c r="H170" s="237">
        <v>1</v>
      </c>
      <c r="I170" s="238"/>
      <c r="J170" s="239">
        <f>ROUND(I170*H170,2)</f>
        <v>0</v>
      </c>
      <c r="K170" s="235" t="s">
        <v>532</v>
      </c>
      <c r="L170" s="46"/>
      <c r="M170" s="240" t="s">
        <v>19</v>
      </c>
      <c r="N170" s="241" t="s">
        <v>42</v>
      </c>
      <c r="O170" s="86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4" t="s">
        <v>418</v>
      </c>
      <c r="AT170" s="244" t="s">
        <v>324</v>
      </c>
      <c r="AU170" s="244" t="s">
        <v>83</v>
      </c>
      <c r="AY170" s="19" t="s">
        <v>322</v>
      </c>
      <c r="BE170" s="245">
        <f>IF(N170="základní",J170,0)</f>
        <v>0</v>
      </c>
      <c r="BF170" s="245">
        <f>IF(N170="snížená",J170,0)</f>
        <v>0</v>
      </c>
      <c r="BG170" s="245">
        <f>IF(N170="zákl. přenesená",J170,0)</f>
        <v>0</v>
      </c>
      <c r="BH170" s="245">
        <f>IF(N170="sníž. přenesená",J170,0)</f>
        <v>0</v>
      </c>
      <c r="BI170" s="245">
        <f>IF(N170="nulová",J170,0)</f>
        <v>0</v>
      </c>
      <c r="BJ170" s="19" t="s">
        <v>83</v>
      </c>
      <c r="BK170" s="245">
        <f>ROUND(I170*H170,2)</f>
        <v>0</v>
      </c>
      <c r="BL170" s="19" t="s">
        <v>418</v>
      </c>
      <c r="BM170" s="244" t="s">
        <v>4438</v>
      </c>
    </row>
    <row r="171" spans="1:47" s="2" customFormat="1" ht="12">
      <c r="A171" s="40"/>
      <c r="B171" s="41"/>
      <c r="C171" s="42"/>
      <c r="D171" s="246" t="s">
        <v>330</v>
      </c>
      <c r="E171" s="42"/>
      <c r="F171" s="247" t="s">
        <v>4320</v>
      </c>
      <c r="G171" s="42"/>
      <c r="H171" s="42"/>
      <c r="I171" s="150"/>
      <c r="J171" s="42"/>
      <c r="K171" s="42"/>
      <c r="L171" s="46"/>
      <c r="M171" s="248"/>
      <c r="N171" s="24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330</v>
      </c>
      <c r="AU171" s="19" t="s">
        <v>83</v>
      </c>
    </row>
    <row r="172" spans="1:65" s="2" customFormat="1" ht="16.5" customHeight="1">
      <c r="A172" s="40"/>
      <c r="B172" s="41"/>
      <c r="C172" s="233" t="s">
        <v>574</v>
      </c>
      <c r="D172" s="233" t="s">
        <v>324</v>
      </c>
      <c r="E172" s="234" t="s">
        <v>4439</v>
      </c>
      <c r="F172" s="235" t="s">
        <v>4440</v>
      </c>
      <c r="G172" s="236" t="s">
        <v>2688</v>
      </c>
      <c r="H172" s="237">
        <v>1</v>
      </c>
      <c r="I172" s="238"/>
      <c r="J172" s="239">
        <f>ROUND(I172*H172,2)</f>
        <v>0</v>
      </c>
      <c r="K172" s="235" t="s">
        <v>532</v>
      </c>
      <c r="L172" s="46"/>
      <c r="M172" s="240" t="s">
        <v>19</v>
      </c>
      <c r="N172" s="241" t="s">
        <v>42</v>
      </c>
      <c r="O172" s="86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4" t="s">
        <v>418</v>
      </c>
      <c r="AT172" s="244" t="s">
        <v>324</v>
      </c>
      <c r="AU172" s="244" t="s">
        <v>83</v>
      </c>
      <c r="AY172" s="19" t="s">
        <v>322</v>
      </c>
      <c r="BE172" s="245">
        <f>IF(N172="základní",J172,0)</f>
        <v>0</v>
      </c>
      <c r="BF172" s="245">
        <f>IF(N172="snížená",J172,0)</f>
        <v>0</v>
      </c>
      <c r="BG172" s="245">
        <f>IF(N172="zákl. přenesená",J172,0)</f>
        <v>0</v>
      </c>
      <c r="BH172" s="245">
        <f>IF(N172="sníž. přenesená",J172,0)</f>
        <v>0</v>
      </c>
      <c r="BI172" s="245">
        <f>IF(N172="nulová",J172,0)</f>
        <v>0</v>
      </c>
      <c r="BJ172" s="19" t="s">
        <v>83</v>
      </c>
      <c r="BK172" s="245">
        <f>ROUND(I172*H172,2)</f>
        <v>0</v>
      </c>
      <c r="BL172" s="19" t="s">
        <v>418</v>
      </c>
      <c r="BM172" s="244" t="s">
        <v>4441</v>
      </c>
    </row>
    <row r="173" spans="1:47" s="2" customFormat="1" ht="12">
      <c r="A173" s="40"/>
      <c r="B173" s="41"/>
      <c r="C173" s="42"/>
      <c r="D173" s="246" t="s">
        <v>330</v>
      </c>
      <c r="E173" s="42"/>
      <c r="F173" s="247" t="s">
        <v>4440</v>
      </c>
      <c r="G173" s="42"/>
      <c r="H173" s="42"/>
      <c r="I173" s="150"/>
      <c r="J173" s="42"/>
      <c r="K173" s="42"/>
      <c r="L173" s="46"/>
      <c r="M173" s="248"/>
      <c r="N173" s="249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330</v>
      </c>
      <c r="AU173" s="19" t="s">
        <v>83</v>
      </c>
    </row>
    <row r="174" spans="1:65" s="2" customFormat="1" ht="16.5" customHeight="1">
      <c r="A174" s="40"/>
      <c r="B174" s="41"/>
      <c r="C174" s="233" t="s">
        <v>578</v>
      </c>
      <c r="D174" s="233" t="s">
        <v>324</v>
      </c>
      <c r="E174" s="234" t="s">
        <v>4442</v>
      </c>
      <c r="F174" s="235" t="s">
        <v>4443</v>
      </c>
      <c r="G174" s="236" t="s">
        <v>2688</v>
      </c>
      <c r="H174" s="237">
        <v>1</v>
      </c>
      <c r="I174" s="238"/>
      <c r="J174" s="239">
        <f>ROUND(I174*H174,2)</f>
        <v>0</v>
      </c>
      <c r="K174" s="235" t="s">
        <v>532</v>
      </c>
      <c r="L174" s="46"/>
      <c r="M174" s="240" t="s">
        <v>19</v>
      </c>
      <c r="N174" s="241" t="s">
        <v>42</v>
      </c>
      <c r="O174" s="86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4" t="s">
        <v>418</v>
      </c>
      <c r="AT174" s="244" t="s">
        <v>324</v>
      </c>
      <c r="AU174" s="244" t="s">
        <v>83</v>
      </c>
      <c r="AY174" s="19" t="s">
        <v>322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19" t="s">
        <v>83</v>
      </c>
      <c r="BK174" s="245">
        <f>ROUND(I174*H174,2)</f>
        <v>0</v>
      </c>
      <c r="BL174" s="19" t="s">
        <v>418</v>
      </c>
      <c r="BM174" s="244" t="s">
        <v>4444</v>
      </c>
    </row>
    <row r="175" spans="1:47" s="2" customFormat="1" ht="12">
      <c r="A175" s="40"/>
      <c r="B175" s="41"/>
      <c r="C175" s="42"/>
      <c r="D175" s="246" t="s">
        <v>330</v>
      </c>
      <c r="E175" s="42"/>
      <c r="F175" s="247" t="s">
        <v>4443</v>
      </c>
      <c r="G175" s="42"/>
      <c r="H175" s="42"/>
      <c r="I175" s="150"/>
      <c r="J175" s="42"/>
      <c r="K175" s="42"/>
      <c r="L175" s="46"/>
      <c r="M175" s="248"/>
      <c r="N175" s="24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330</v>
      </c>
      <c r="AU175" s="19" t="s">
        <v>83</v>
      </c>
    </row>
    <row r="176" spans="1:65" s="2" customFormat="1" ht="16.5" customHeight="1">
      <c r="A176" s="40"/>
      <c r="B176" s="41"/>
      <c r="C176" s="233" t="s">
        <v>585</v>
      </c>
      <c r="D176" s="233" t="s">
        <v>324</v>
      </c>
      <c r="E176" s="234" t="s">
        <v>4445</v>
      </c>
      <c r="F176" s="235" t="s">
        <v>4446</v>
      </c>
      <c r="G176" s="236" t="s">
        <v>2688</v>
      </c>
      <c r="H176" s="237">
        <v>1</v>
      </c>
      <c r="I176" s="238"/>
      <c r="J176" s="239">
        <f>ROUND(I176*H176,2)</f>
        <v>0</v>
      </c>
      <c r="K176" s="235" t="s">
        <v>532</v>
      </c>
      <c r="L176" s="46"/>
      <c r="M176" s="240" t="s">
        <v>19</v>
      </c>
      <c r="N176" s="241" t="s">
        <v>42</v>
      </c>
      <c r="O176" s="86"/>
      <c r="P176" s="242">
        <f>O176*H176</f>
        <v>0</v>
      </c>
      <c r="Q176" s="242">
        <v>0</v>
      </c>
      <c r="R176" s="242">
        <f>Q176*H176</f>
        <v>0</v>
      </c>
      <c r="S176" s="242">
        <v>0</v>
      </c>
      <c r="T176" s="243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4" t="s">
        <v>418</v>
      </c>
      <c r="AT176" s="244" t="s">
        <v>324</v>
      </c>
      <c r="AU176" s="244" t="s">
        <v>83</v>
      </c>
      <c r="AY176" s="19" t="s">
        <v>322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19" t="s">
        <v>83</v>
      </c>
      <c r="BK176" s="245">
        <f>ROUND(I176*H176,2)</f>
        <v>0</v>
      </c>
      <c r="BL176" s="19" t="s">
        <v>418</v>
      </c>
      <c r="BM176" s="244" t="s">
        <v>4447</v>
      </c>
    </row>
    <row r="177" spans="1:47" s="2" customFormat="1" ht="12">
      <c r="A177" s="40"/>
      <c r="B177" s="41"/>
      <c r="C177" s="42"/>
      <c r="D177" s="246" t="s">
        <v>330</v>
      </c>
      <c r="E177" s="42"/>
      <c r="F177" s="247" t="s">
        <v>4446</v>
      </c>
      <c r="G177" s="42"/>
      <c r="H177" s="42"/>
      <c r="I177" s="150"/>
      <c r="J177" s="42"/>
      <c r="K177" s="42"/>
      <c r="L177" s="46"/>
      <c r="M177" s="308"/>
      <c r="N177" s="309"/>
      <c r="O177" s="310"/>
      <c r="P177" s="310"/>
      <c r="Q177" s="310"/>
      <c r="R177" s="310"/>
      <c r="S177" s="310"/>
      <c r="T177" s="311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330</v>
      </c>
      <c r="AU177" s="19" t="s">
        <v>83</v>
      </c>
    </row>
    <row r="178" spans="1:31" s="2" customFormat="1" ht="6.95" customHeight="1">
      <c r="A178" s="40"/>
      <c r="B178" s="61"/>
      <c r="C178" s="62"/>
      <c r="D178" s="62"/>
      <c r="E178" s="62"/>
      <c r="F178" s="62"/>
      <c r="G178" s="62"/>
      <c r="H178" s="62"/>
      <c r="I178" s="180"/>
      <c r="J178" s="62"/>
      <c r="K178" s="62"/>
      <c r="L178" s="46"/>
      <c r="M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</sheetData>
  <sheetProtection password="CC35" sheet="1" objects="1" scenarios="1" formatColumns="0" formatRows="0" autoFilter="0"/>
  <autoFilter ref="C96:K17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DESKTOP-KKM2OQH\Jimi</dc:creator>
  <cp:keywords/>
  <dc:description/>
  <cp:lastModifiedBy>DESKTOP-KKM2OQH\Jimi</cp:lastModifiedBy>
  <dcterms:created xsi:type="dcterms:W3CDTF">2020-04-17T06:42:21Z</dcterms:created>
  <dcterms:modified xsi:type="dcterms:W3CDTF">2020-04-17T06:43:09Z</dcterms:modified>
  <cp:category/>
  <cp:version/>
  <cp:contentType/>
  <cp:contentStatus/>
</cp:coreProperties>
</file>