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50" yWindow="525" windowWidth="28455" windowHeight="12210" activeTab="0"/>
  </bookViews>
  <sheets>
    <sheet name="Rekapitulace stavby" sheetId="1" r:id="rId1"/>
    <sheet name="2019-10-1-01 - SO 01-Arch..." sheetId="2" r:id="rId2"/>
    <sheet name="2019-10-1-02 - SO 02-Teré..." sheetId="3" r:id="rId3"/>
    <sheet name="2019-10-1-03-1 - SO 03-Pr..." sheetId="4" r:id="rId4"/>
    <sheet name="2019-10-1-03-2 - SO 03-Vo..." sheetId="5" r:id="rId5"/>
    <sheet name="2019-10-1-04 - SO 04-Elek..." sheetId="6" r:id="rId6"/>
    <sheet name="2019-10-1-05 - SO 05-Sado..." sheetId="7" r:id="rId7"/>
    <sheet name="2019-10-1-06 - SO 06-Mobi..." sheetId="8" r:id="rId8"/>
    <sheet name="2019-10-1-VON - Vedlejší ..." sheetId="9" r:id="rId9"/>
    <sheet name="Pokyny pro vyplnění" sheetId="10" r:id="rId10"/>
  </sheets>
  <definedNames>
    <definedName name="_xlnm._FilterDatabase" localSheetId="1" hidden="1">'2019-10-1-01 - SO 01-Arch...'!$C$101:$K$672</definedName>
    <definedName name="_xlnm._FilterDatabase" localSheetId="2" hidden="1">'2019-10-1-02 - SO 02-Teré...'!$C$92:$K$400</definedName>
    <definedName name="_xlnm._FilterDatabase" localSheetId="3" hidden="1">'2019-10-1-03-1 - SO 03-Pr...'!$C$99:$K$261</definedName>
    <definedName name="_xlnm._FilterDatabase" localSheetId="4" hidden="1">'2019-10-1-03-2 - SO 03-Vo...'!$C$96:$K$302</definedName>
    <definedName name="_xlnm._FilterDatabase" localSheetId="5" hidden="1">'2019-10-1-04 - SO 04-Elek...'!$C$91:$K$137</definedName>
    <definedName name="_xlnm._FilterDatabase" localSheetId="6" hidden="1">'2019-10-1-05 - SO 05-Sado...'!$C$86:$K$147</definedName>
    <definedName name="_xlnm._FilterDatabase" localSheetId="7" hidden="1">'2019-10-1-06 - SO 06-Mobi...'!$C$85:$K$99</definedName>
    <definedName name="_xlnm._FilterDatabase" localSheetId="8" hidden="1">'2019-10-1-VON - Vedlejší ...'!$C$91:$K$141</definedName>
    <definedName name="_xlnm.Print_Area" localSheetId="1">'2019-10-1-01 - SO 01-Arch...'!$C$4:$J$41,'2019-10-1-01 - SO 01-Arch...'!$C$47:$J$81,'2019-10-1-01 - SO 01-Arch...'!$C$87:$K$672</definedName>
    <definedName name="_xlnm.Print_Area" localSheetId="2">'2019-10-1-02 - SO 02-Teré...'!$C$4:$J$41,'2019-10-1-02 - SO 02-Teré...'!$C$47:$J$72,'2019-10-1-02 - SO 02-Teré...'!$C$78:$K$400</definedName>
    <definedName name="_xlnm.Print_Area" localSheetId="3">'2019-10-1-03-1 - SO 03-Pr...'!$C$4:$J$43,'2019-10-1-03-1 - SO 03-Pr...'!$C$49:$J$77,'2019-10-1-03-1 - SO 03-Pr...'!$C$83:$K$261</definedName>
    <definedName name="_xlnm.Print_Area" localSheetId="4">'2019-10-1-03-2 - SO 03-Vo...'!$C$4:$J$43,'2019-10-1-03-2 - SO 03-Vo...'!$C$49:$J$74,'2019-10-1-03-2 - SO 03-Vo...'!$C$80:$K$302</definedName>
    <definedName name="_xlnm.Print_Area" localSheetId="5">'2019-10-1-04 - SO 04-Elek...'!$C$4:$J$41,'2019-10-1-04 - SO 04-Elek...'!$C$47:$J$71,'2019-10-1-04 - SO 04-Elek...'!$C$77:$K$137</definedName>
    <definedName name="_xlnm.Print_Area" localSheetId="6">'2019-10-1-05 - SO 05-Sado...'!$C$4:$J$41,'2019-10-1-05 - SO 05-Sado...'!$C$47:$J$66,'2019-10-1-05 - SO 05-Sado...'!$C$72:$K$147</definedName>
    <definedName name="_xlnm.Print_Area" localSheetId="7">'2019-10-1-06 - SO 06-Mobi...'!$C$4:$J$41,'2019-10-1-06 - SO 06-Mobi...'!$C$47:$J$65,'2019-10-1-06 - SO 06-Mobi...'!$C$71:$K$99</definedName>
    <definedName name="_xlnm.Print_Area" localSheetId="8">'2019-10-1-VON - Vedlejší ...'!$C$4:$J$41,'2019-10-1-VON - Vedlejší ...'!$C$47:$J$71,'2019-10-1-VON - Vedlejší ...'!$C$77:$K$141</definedName>
    <definedName name="_xlnm.Print_Area" localSheetId="9">'Pokyny pro vyplnění'!$B$2:$K$71,'Pokyny pro vyplnění'!$B$74:$K$118,'Pokyny pro vyplnění'!$B$121:$K$190,'Pokyny pro vyplnění'!$B$198:$K$218</definedName>
    <definedName name="_xlnm.Print_Area" localSheetId="0">'Rekapitulace stavby'!$D$4:$AO$36,'Rekapitulace stavby'!$C$42:$AQ$65</definedName>
    <definedName name="_xlnm.Print_Titles" localSheetId="0">'Rekapitulace stavby'!$52:$52</definedName>
    <definedName name="_xlnm.Print_Titles" localSheetId="1">'2019-10-1-01 - SO 01-Arch...'!$101:$101</definedName>
    <definedName name="_xlnm.Print_Titles" localSheetId="2">'2019-10-1-02 - SO 02-Teré...'!$92:$92</definedName>
    <definedName name="_xlnm.Print_Titles" localSheetId="3">'2019-10-1-03-1 - SO 03-Pr...'!$99:$99</definedName>
    <definedName name="_xlnm.Print_Titles" localSheetId="4">'2019-10-1-03-2 - SO 03-Vo...'!$96:$96</definedName>
    <definedName name="_xlnm.Print_Titles" localSheetId="5">'2019-10-1-04 - SO 04-Elek...'!$91:$91</definedName>
    <definedName name="_xlnm.Print_Titles" localSheetId="6">'2019-10-1-05 - SO 05-Sado...'!$86:$86</definedName>
    <definedName name="_xlnm.Print_Titles" localSheetId="7">'2019-10-1-06 - SO 06-Mobi...'!$85:$85</definedName>
    <definedName name="_xlnm.Print_Titles" localSheetId="8">'2019-10-1-VON - Vedlejší ...'!$91:$91</definedName>
  </definedNames>
  <calcPr calcId="125725"/>
</workbook>
</file>

<file path=xl/sharedStrings.xml><?xml version="1.0" encoding="utf-8"?>
<sst xmlns="http://schemas.openxmlformats.org/spreadsheetml/2006/main" count="16257" uniqueCount="2168">
  <si>
    <t>Export Komplet</t>
  </si>
  <si>
    <t>VZ</t>
  </si>
  <si>
    <t>2.0</t>
  </si>
  <si>
    <t>ZAMOK</t>
  </si>
  <si>
    <t>False</t>
  </si>
  <si>
    <t>{fa0b8471-47e3-4865-b5fa-60ada8b78b60}</t>
  </si>
  <si>
    <t>0,01</t>
  </si>
  <si>
    <t>21</t>
  </si>
  <si>
    <t>15</t>
  </si>
  <si>
    <t>REKAPITULACE STAVBY</t>
  </si>
  <si>
    <t>v ---  níže se nacházejí doplnkové a pomocné údaje k sestavám  --- v</t>
  </si>
  <si>
    <t>Návod na vyplnění</t>
  </si>
  <si>
    <t>0,001</t>
  </si>
  <si>
    <t>Kód:</t>
  </si>
  <si>
    <t>2019/10</t>
  </si>
  <si>
    <t>Měnit lze pouze buňky se žlutým podbarvením!
1) v Rekapitulaci stavby vyplňte údaje o Uchazeči (přenesou se do ostatních sestav i v jiných listech)
2) na vybraných listech vyplňte v sestavě Soupis prací ceny u položek</t>
  </si>
  <si>
    <t>Stavba:</t>
  </si>
  <si>
    <t>Rozšíření hřbitova v Milovicích – I. etapa pro stavební povolení a provedení stavby</t>
  </si>
  <si>
    <t>KSO:</t>
  </si>
  <si>
    <t>801 26</t>
  </si>
  <si>
    <t>CC-CZ:</t>
  </si>
  <si>
    <t/>
  </si>
  <si>
    <t>Místo:</t>
  </si>
  <si>
    <t xml:space="preserve"> </t>
  </si>
  <si>
    <t>Datum:</t>
  </si>
  <si>
    <t>3. 2. 2020</t>
  </si>
  <si>
    <t>Zadavatel:</t>
  </si>
  <si>
    <t>IČ:</t>
  </si>
  <si>
    <t>Město Milovice</t>
  </si>
  <si>
    <t>DIČ:</t>
  </si>
  <si>
    <t>Uchazeč:</t>
  </si>
  <si>
    <t>Vyplň údaj</t>
  </si>
  <si>
    <t>Projektant:</t>
  </si>
  <si>
    <t>HEXAPLAN INTERNATIONAL spol. s r.o.</t>
  </si>
  <si>
    <t>True</t>
  </si>
  <si>
    <t>Zpracovatel:</t>
  </si>
  <si>
    <t>Ing.A.Hejmalová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</si>
  <si>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</si>
  <si>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</si>
  <si>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</si>
  <si>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</si>
  <si>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</si>
  <si>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</si>
  <si>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</si>
  <si>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</si>
  <si>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</si>
  <si>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</si>
  <si>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</si>
  <si>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</si>
  <si>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</si>
  <si>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</si>
  <si>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</si>
  <si>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</si>
  <si>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</si>
  <si>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</si>
  <si>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</si>
  <si>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</si>
  <si>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</si>
  <si>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</si>
  <si>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</si>
  <si>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</si>
  <si>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</si>
  <si>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</si>
  <si>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</si>
  <si>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</si>
  <si>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</si>
  <si>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</si>
  <si>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</si>
  <si>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</si>
  <si>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</si>
  <si>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</si>
  <si>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</si>
  <si>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</si>
  <si>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</si>
  <si>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</si>
  <si>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</si>
  <si>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</si>
  <si>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2019/10-1</t>
  </si>
  <si>
    <t>STA</t>
  </si>
  <si>
    <t>1</t>
  </si>
  <si>
    <t>{7b8a9af5-ac8c-477d-8a2d-b719310c2cd0}</t>
  </si>
  <si>
    <t>2</t>
  </si>
  <si>
    <t>/</t>
  </si>
  <si>
    <t>2019/10-1-01</t>
  </si>
  <si>
    <t>SO 01-Architektonicky-stavební řešení</t>
  </si>
  <si>
    <t>Soupis</t>
  </si>
  <si>
    <t>{96871555-b66f-49c8-9bd8-4750c0cd5a60}</t>
  </si>
  <si>
    <t>2019/10-1-02</t>
  </si>
  <si>
    <t>SO 02-Terénní úpravy, komunikace, chodníky, oplocení</t>
  </si>
  <si>
    <t>{e5983988-1443-47f9-9075-c5f9284e36f0}</t>
  </si>
  <si>
    <t>822 5</t>
  </si>
  <si>
    <t>2019/10-1-03</t>
  </si>
  <si>
    <t>SO 03-Vodovod, kanalizace</t>
  </si>
  <si>
    <t>{f24e3ded-3135-4c95-a7cb-fbb7aec2e5b3}</t>
  </si>
  <si>
    <t>2019/10-1-03-1</t>
  </si>
  <si>
    <t>SO 03-Průleh k zasakování dešťových vod</t>
  </si>
  <si>
    <t>3</t>
  </si>
  <si>
    <t>{d141ab89-4d87-470d-9c85-a9d7290a4eab}</t>
  </si>
  <si>
    <t>2019/10-1-03-2</t>
  </si>
  <si>
    <t>SO 03-Vodovod</t>
  </si>
  <si>
    <t>{a6abd7f4-644f-4516-8280-59b1e6de0ad0}</t>
  </si>
  <si>
    <t>2019/10-1-04</t>
  </si>
  <si>
    <t>SO 04-Elektro rozvody</t>
  </si>
  <si>
    <t>{cca1ff08-45b8-4bbe-b7ed-ebe2efcc1708}</t>
  </si>
  <si>
    <t>828 1</t>
  </si>
  <si>
    <t>2019/10-1-05</t>
  </si>
  <si>
    <t>SO 05-Sadové úpravy</t>
  </si>
  <si>
    <t>{bb41bdf0-2621-42f7-bedf-9f83c6675ab5}</t>
  </si>
  <si>
    <t>823</t>
  </si>
  <si>
    <t>2019/10-1-06</t>
  </si>
  <si>
    <t>SO 06-Mobiliář</t>
  </si>
  <si>
    <t>{ed52b691-ff39-4957-8a71-7927671d597e}</t>
  </si>
  <si>
    <t>2019/10-1-VON</t>
  </si>
  <si>
    <t>Vedlejší a ostatní náklady</t>
  </si>
  <si>
    <t>{795a3daf-8123-44df-b0a4-cd3495cdb879}</t>
  </si>
  <si>
    <t>KRYCÍ LIST SOUPISU PRACÍ</t>
  </si>
  <si>
    <t>Objekt:</t>
  </si>
  <si>
    <t>2019/10-1 - Rozšíření hřbitova v Milovicích – I. etapa pro stavební povolení a provedení stavby</t>
  </si>
  <si>
    <t>Soupis:</t>
  </si>
  <si>
    <t>2019/10-1-01 - SO 01-Architektonicky-stavební řešení</t>
  </si>
  <si>
    <t>Nedílnou součástí výkazu výměr je projektová dokumentace zpracovaná firmou Hexaplan s.r.o. v únoru 2019. Pro sestavení SOUPISU PRACÍ v podrobnostech vymezených vyhláškou č. 169/2016 Sb. byla použita cenová soustava URS, která obsahuje veškeré údaje nezbytné pro soupis prací.     UCHAZEČ O VEŘEJNOU ZAKÁZKU JE POVINEN PŘI OCEŇOVÁNÍ SOUTĚŽNÍHO SOUPISU STAVEBNÍCH PRACÍ, DODÁVEK A SLUŽEB S VÝKAZEM VÝMĚR PROVÉST KONTROLU FUNKCE ARITMETICKÝCH VZORCŮ JEDNOTLIVÝCH SOUPISŮ VE VAZBĚ NA JEDNOTLIVÉ ODDÍLY, REKAPITULACE A KRYCÍ LIST.   Technické a materiálové specifikace jednotlivých navržených materiálů, prvků a výrobků jsou uvedeny v samostatných částech této projektové dokumentace jako je VÝKRESOVÁ ČÁST, VÝPIS PRVKŮ PSV, SKLADBY KONSTRUKCÍ A TECHNICKÁ ZPRÁVA.                                                                                                                                 Na základě těchto podkladů bude provedeno ocenění výše uvedených prací, dodávek a služeb. U veškerých dodávek budou v ceně zahrnuty náklady na doplňkový kotevní a spojovací materiál, zhotovení případné výrobní dokumentace nebo pořízení fyzických vzorků materiálů a vzorníků barev. Kde není výslovně uvedeno, bude pracovní postup a technologie provádění stanovena oprávněnou osobou zhotovitele. Dále je potřeba při stanovení ceny dle vykázané výměry započítat všechny předpokládané doplňkové prvky a činnosti s touto položkou související tak, aby cena byla kompletní a prvek funkční. TYTO PŘÍLOHY JSOU NEDÍLNOU SOUČÁSTÍ SOUTĚŽNÍHO SOUPISU STAVEBNÍCH PRACÍ, DODÁVEK A SLUŽEB S VÝKAZEM VÝMĚR. Ve všech položkách jsou započítány náklady na dopravu. Pokud není u položky soupisu prací uvedena žádná cenová soustava, položka není zatříděna v žádné cenové soustavě (ÚRS nebo RTS).</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</si>
  <si>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</si>
  <si>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</si>
  <si>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</si>
  <si>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</si>
  <si>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</si>
  <si>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</si>
  <si>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</si>
  <si>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</si>
  <si>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</si>
  <si>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</si>
  <si>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</si>
  <si>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</si>
  <si>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</si>
  <si>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</si>
  <si>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</si>
  <si>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</si>
  <si>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</si>
  <si>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</si>
  <si>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764 - Konstrukce klempířské</t>
  </si>
  <si>
    <t xml:space="preserve">    767 - Konstrukce zámečnické</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</si>
  <si>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</si>
  <si>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</si>
  <si>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</si>
  <si>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</si>
  <si>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</si>
  <si>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</si>
  <si>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</si>
  <si>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</si>
  <si>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</si>
  <si>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</si>
  <si>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</si>
  <si>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</si>
  <si>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</si>
  <si>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</si>
  <si>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</si>
  <si>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</si>
  <si>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</si>
  <si>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</si>
  <si>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</si>
  <si>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113106292</t>
  </si>
  <si>
    <t>Rozebrání dlažeb a dílců vozovek a ploch s přemístěním hmot na skládku na vzdálenost do 3 m nebo s naložením na dopravní prostředek, s jakoukoliv výplní spár strojně plochy jednotlivě přes 50 m2 do 200 m2 ze silničních dílců jakýchkoliv rozměrů, s ložem z kameniva nebo živice se spárami zalitými cementovou maltou</t>
  </si>
  <si>
    <t>m2</t>
  </si>
  <si>
    <t>CS ÚRS 2019 01</t>
  </si>
  <si>
    <t>4</t>
  </si>
  <si>
    <t>693112744</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</si>
  <si>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</si>
  <si>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</si>
  <si>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</si>
  <si>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"panel.plocha"6*26</t>
  </si>
  <si>
    <t>130901121</t>
  </si>
  <si>
    <t>Bourání konstrukcí v hloubených vykopávkách s přemístěním suti na hromady na vzdálenost do 20 m nebo s naložením na dopravní prostředek ručně z betonu prostého neprokládaného</t>
  </si>
  <si>
    <t>m3</t>
  </si>
  <si>
    <t>1901269209</t>
  </si>
  <si>
    <t xml:space="preserve">Poznámka k souboru cen: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toto bourání se oceňuje individuálně.
4. Svislé, příp. vodorovné přemístění materiálu z rozbouraných konstrukcí ve výkopišti se oceňuje jako přemístění výkopku z hornin 5 až 7 cenami souboru cen 161 10-11 Svislé přemístění výkopku, příp. 162 . 0-1 . Vodorovné přemístění výkopku se složením, ale bez naložení a rozprostření.
5. Objem vybouraného materiálu pro přemístění se rovná objemu konstrukcí před rozbouráním.
</t>
  </si>
  <si>
    <t>"základy stáv. zídek v trase nových zdí"</t>
  </si>
  <si>
    <t>0,8*0,5*60</t>
  </si>
  <si>
    <t>"základy stáv.zídek v místě nových živých plotů"</t>
  </si>
  <si>
    <t>0,8*0,5*(35+32)</t>
  </si>
  <si>
    <t>Mezisoučet</t>
  </si>
  <si>
    <t>5</t>
  </si>
  <si>
    <t>Součet</t>
  </si>
  <si>
    <t>131201101</t>
  </si>
  <si>
    <t>Hloubení nezapažených jam a zářezů s urovnáním dna do předepsaného profilu a spádu v hornině tř. 3 do 100 m3</t>
  </si>
  <si>
    <t>968729643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</si>
  <si>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</si>
  <si>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"pro patky (altán-vnější obvod)"(1,1*1,7*1,7)*12</t>
  </si>
  <si>
    <t>"oplocení (viz.zámečník 104)"</t>
  </si>
  <si>
    <t>(1,0*1,6*1,6)*8</t>
  </si>
  <si>
    <t>"stojany na kola (mobiliář)"</t>
  </si>
  <si>
    <t>(0,8*0,4*0,6)*11</t>
  </si>
  <si>
    <t>131201109</t>
  </si>
  <si>
    <t>Hloubení nezapažených jam a zářezů s urovnáním dna do předepsaného profilu a spádu Příplatek k cenám za lepivost horniny tř. 3</t>
  </si>
  <si>
    <t>-94888927</t>
  </si>
  <si>
    <t>"dtto jámy"62,74</t>
  </si>
  <si>
    <t>132201202</t>
  </si>
  <si>
    <t>Hloubení zapažených i nezapažených rýh šířky přes 600 do 2 000 mm s urovnáním dna do předepsaného profilu a spádu v hornině tř. 3 přes 100 do 1 000 m3</t>
  </si>
  <si>
    <t>-1428810168</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</si>
  <si>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</si>
  <si>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"altán pro vnitřní patky"1,1*1,7*14,5</t>
  </si>
  <si>
    <t>"elektrorozvodna"</t>
  </si>
  <si>
    <t>0,8*1,7*(3,855*2+2,5*2)</t>
  </si>
  <si>
    <t>"drenáž-dopojení (elektrorozvodna)"0,8*0,55*25</t>
  </si>
  <si>
    <t>"plotové stěny"</t>
  </si>
  <si>
    <t>0,8*1,5*(22+0,35*2+16,7+36,6+23,9+0,35*2+31,7+41,5)</t>
  </si>
  <si>
    <t>"v oblouku"0,8*1,5*4,6</t>
  </si>
  <si>
    <t>"přípočet v místech výškových skoků"(0,3*0,6*0,4)*12+(0,15*0,6*0,4)*10+(0,1*0,6*0,4)*6</t>
  </si>
  <si>
    <t>"přizděná ke stávající stěně (jihozápad)"</t>
  </si>
  <si>
    <t>0,8*1,25*67</t>
  </si>
  <si>
    <t>"odpočet bourání základů ve výkopu"-55,8</t>
  </si>
  <si>
    <t>20</t>
  </si>
  <si>
    <t>6</t>
  </si>
  <si>
    <t>132201209</t>
  </si>
  <si>
    <t>Hloubení zapažených i nezapažených rýh šířky přes 600 do 2 000 mm s urovnáním dna do předepsaného profilu a spádu v hornině tř. 3 Příplatek k cenám za lepivost horniny tř. 3</t>
  </si>
  <si>
    <t>718234646</t>
  </si>
  <si>
    <t>"dtto rýhy š-2m"302,049</t>
  </si>
  <si>
    <t>7</t>
  </si>
  <si>
    <t>162301101</t>
  </si>
  <si>
    <t>Vodorovné přemístění výkopku nebo sypaniny po suchu na obvyklém dopravním prostředku, bez naložení výkopku, avšak se složením bez rozhrnutí z horniny tř. 1 až 4 na vzdálenost přes 50 do 500 m</t>
  </si>
  <si>
    <t>-1411586158</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</si>
  <si>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</si>
  <si>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"na meziskládku pro zásypy"</t>
  </si>
  <si>
    <t>"tam"309,88</t>
  </si>
  <si>
    <t>"zpět"309,88</t>
  </si>
  <si>
    <t>8</t>
  </si>
  <si>
    <t>162601102</t>
  </si>
  <si>
    <t>Vodorovné přemístění výkopku nebo sypaniny po suchu na obvyklém dopravním prostředku, bez naložení výkopku, avšak se složením bez rozhrnutí z horniny tř. 1 až 4 na vzdálenost přes 4 000 do 5 000 m</t>
  </si>
  <si>
    <t>1162814221</t>
  </si>
  <si>
    <t>"odvoz přebytečné zeminy"</t>
  </si>
  <si>
    <t>"jámy"62,74</t>
  </si>
  <si>
    <t>"rýhy"302,049</t>
  </si>
  <si>
    <t>"odpočet zásypů"-309,88</t>
  </si>
  <si>
    <t>9</t>
  </si>
  <si>
    <t>167101101</t>
  </si>
  <si>
    <t>Nakládání, skládání a překládání neulehlého výkopku nebo sypaniny nakládání, množství do 100 m3, z hornin tř. 1 až 4</t>
  </si>
  <si>
    <t>1791863084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</si>
  <si>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</si>
  <si>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"nakládání z meziskládky-zásypy"309,88</t>
  </si>
  <si>
    <t>10</t>
  </si>
  <si>
    <t>171201201</t>
  </si>
  <si>
    <t>Uložení sypaniny na skládky</t>
  </si>
  <si>
    <t>-121057601</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</si>
  <si>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</si>
  <si>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"uložení na meziskládky (pro zásyp)"309,88</t>
  </si>
  <si>
    <t>11</t>
  </si>
  <si>
    <t>171201211</t>
  </si>
  <si>
    <t>Poplatek za uložení stavebního odpadu na skládce (skládkovné) zeminy a kameniva zatříděného do Katalogu odpadů pod kódem 170 504</t>
  </si>
  <si>
    <t>t</t>
  </si>
  <si>
    <t>-240282255</t>
  </si>
  <si>
    <t xml:space="preserve">Poznámka k souboru cen:
1. Ceny uvedené v souboru cen lze po dohodě upravit podle místních podmínek.
</t>
  </si>
  <si>
    <t>"přebytečná bude odvezena na plochu města-nebude poplatek za uložení"0</t>
  </si>
  <si>
    <t>12</t>
  </si>
  <si>
    <t>174101101</t>
  </si>
  <si>
    <t>Zásyp sypaninou z jakékoliv horniny s uložením výkopku ve vrstvách se zhutněním jam, šachet, rýh nebo kolem objektů v těchto vykopávkách</t>
  </si>
  <si>
    <t>263538772</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</si>
  <si>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</si>
  <si>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"výkopy celkem"</t>
  </si>
  <si>
    <t>"bourání ve výkopu"55,8</t>
  </si>
  <si>
    <t>"odpočet základů"</t>
  </si>
  <si>
    <t>"patky"-11,802</t>
  </si>
  <si>
    <t>"pasy"-112,077</t>
  </si>
  <si>
    <t>"drenáž-lože"-8,58</t>
  </si>
  <si>
    <t>"okap.chodník-tl.350mm"5*0,35</t>
  </si>
  <si>
    <t>Zakládání</t>
  </si>
  <si>
    <t>13</t>
  </si>
  <si>
    <t>211971121</t>
  </si>
  <si>
    <t>Zřízení opláštění výplně z geotextilie odvodňovacích žeber nebo trativodů v rýze nebo zářezu se stěnami svislými nebo šikmými o sklonu přes 1:2 při rozvinuté šířce opláštění do 2,5 m</t>
  </si>
  <si>
    <t>24335866</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</si>
  <si>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</si>
  <si>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"pro drenáž (elektrorozvodna)"(0,4*2+0,55*2)*39</t>
  </si>
  <si>
    <t>14</t>
  </si>
  <si>
    <t>M</t>
  </si>
  <si>
    <t>69311068</t>
  </si>
  <si>
    <t>geotextilie netkaná separační, ochranná, filtrační, drenážní PP 300g/m2</t>
  </si>
  <si>
    <t>1554394006</t>
  </si>
  <si>
    <t>74,1*1,1 'Přepočtené koeficientem množství</t>
  </si>
  <si>
    <t>212572121</t>
  </si>
  <si>
    <t>Lože pro trativody z kameniva drobného těženého</t>
  </si>
  <si>
    <t>-1810935034</t>
  </si>
  <si>
    <t xml:space="preserve">Poznámka k souboru cen:
1. V cenách jsou započteny i náklady na vyčištění dna rýh a na urovnání povrchu lože.
2. V ceně materiálu jsou započteny i náklady na prohození výkopku.
</t>
  </si>
  <si>
    <t>"lože pro drenáž (elektrorozvodna)"0,4*0,55*39</t>
  </si>
  <si>
    <t>16</t>
  </si>
  <si>
    <t>212755214</t>
  </si>
  <si>
    <t>Trativody bez lože z drenážních trubek plastových flexibilních D 100 mm</t>
  </si>
  <si>
    <t>m</t>
  </si>
  <si>
    <t>673470146</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</si>
  <si>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</si>
  <si>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"elektrorozvodna"4*2+3*2</t>
  </si>
  <si>
    <t>"dopojení"25</t>
  </si>
  <si>
    <t>17</t>
  </si>
  <si>
    <t>274321411</t>
  </si>
  <si>
    <t>Základy z betonu železového (bez výztuže) pasy z betonu bez zvláštních nároků na prostředí tř. C 20/25</t>
  </si>
  <si>
    <t>-282540552</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</si>
  <si>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</si>
  <si>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0,8*0,6*(3,855*2+2,5*2)</t>
  </si>
  <si>
    <t>"řez A-A (základ stěn z tvárnic š-200mm)"</t>
  </si>
  <si>
    <t>0,8*0,4*(22+0,35*2+16,7+36,6+23,9+0,35*2+31,7+41,5)</t>
  </si>
  <si>
    <t>"v oblouku"0,8*0,4*4,6</t>
  </si>
  <si>
    <t>0,8*0,7*67</t>
  </si>
  <si>
    <t>18</t>
  </si>
  <si>
    <t>274351121</t>
  </si>
  <si>
    <t>Bednění základů pasů rovné zřízení</t>
  </si>
  <si>
    <t>-1183135130</t>
  </si>
  <si>
    <t xml:space="preserve">Poznámka k souboru cen:
1. Ceny jsou určeny pro bednění ve volném prostranství, ve volných nebo zapažených jamách, rýhách a šachtách.
2. Kruhové nebo obloukové bednění poloměru do 1 m se oceňuje individuálně.
</t>
  </si>
  <si>
    <t>0,8*2*(3,855*2+2,5*2)</t>
  </si>
  <si>
    <t>0,8*2*(22+0,35*2+16,7+36,6+23,9+0,35*2+31,7+41,5)</t>
  </si>
  <si>
    <t>"přípočet v místech výškových skoků"(0,3*2)*12+(0,15*2)*10+(0,1*2)*6</t>
  </si>
  <si>
    <t>0,8*2*67</t>
  </si>
  <si>
    <t>30</t>
  </si>
  <si>
    <t>19</t>
  </si>
  <si>
    <t>274351122</t>
  </si>
  <si>
    <t>Bednění základů pasů rovné odstranění</t>
  </si>
  <si>
    <t>924852749</t>
  </si>
  <si>
    <t>"dtto zřízení"447,016</t>
  </si>
  <si>
    <t>274352241</t>
  </si>
  <si>
    <t>Bednění základů pasů kruhové nebo obloukové poloměru přes 4 m zřízení</t>
  </si>
  <si>
    <t>-761572910</t>
  </si>
  <si>
    <t>"v oblouku"0,8*2*4,6</t>
  </si>
  <si>
    <t>274352242</t>
  </si>
  <si>
    <t>Bednění základů pasů kruhové nebo obloukové poloměru přes 4 m odstranění</t>
  </si>
  <si>
    <t>1112668633</t>
  </si>
  <si>
    <t>"dtto zřízení"7,36</t>
  </si>
  <si>
    <t>22</t>
  </si>
  <si>
    <t>274361821</t>
  </si>
  <si>
    <t>Výztuž základů pasů z betonářské oceli 10 505 (R) nebo BSt 500</t>
  </si>
  <si>
    <t>1327845072</t>
  </si>
  <si>
    <t xml:space="preserve">Poznámka k souboru cen:
1. Ceny platí pro desky rovné, s náběhy, hřibové nebo upnuté do žeber včetně výztuže těchto žeber.
</t>
  </si>
  <si>
    <t>P</t>
  </si>
  <si>
    <t>Poznámka k položce:
vč.zpracování dílenské dokumentace-výkresy výztuže (viz.VON)</t>
  </si>
  <si>
    <t>"výztuž základů 15kg/m3 (viz.statika)"112,077*0,015</t>
  </si>
  <si>
    <t>23</t>
  </si>
  <si>
    <t>275321411</t>
  </si>
  <si>
    <t>Základy z betonu železového (bez výztuže) patky z betonu bez zvláštních nároků na prostředí tř. C 20/25</t>
  </si>
  <si>
    <t>-389446093</t>
  </si>
  <si>
    <t>"altán-patky"</t>
  </si>
  <si>
    <t>(1,1*0,6*0,6)*18</t>
  </si>
  <si>
    <t>(1,0*0,5*0,5)*8</t>
  </si>
  <si>
    <t>11,24*0,05</t>
  </si>
  <si>
    <t>24</t>
  </si>
  <si>
    <t>275351121</t>
  </si>
  <si>
    <t>Bednění základů patek zřízení</t>
  </si>
  <si>
    <t>-2021375987</t>
  </si>
  <si>
    <t>(1,1*(0,6*4))*18</t>
  </si>
  <si>
    <t>(1,0*(0,5*4))*8</t>
  </si>
  <si>
    <t>"stojany na kola-do výkopu (bez bednění)"</t>
  </si>
  <si>
    <t>25</t>
  </si>
  <si>
    <t>275351122</t>
  </si>
  <si>
    <t>Bednění základů patek odstranění</t>
  </si>
  <si>
    <t>543309936</t>
  </si>
  <si>
    <t>"dtto zřízení bednění"63,52</t>
  </si>
  <si>
    <t>26</t>
  </si>
  <si>
    <t>275361821</t>
  </si>
  <si>
    <t>Výztuž základů patek z betonářské oceli 10 505 (R)</t>
  </si>
  <si>
    <t>1111877101</t>
  </si>
  <si>
    <t>"výztuž patek 15kg/m3 (viz.statika)"11,802*0,015</t>
  </si>
  <si>
    <t>Svislé a kompletní konstrukce</t>
  </si>
  <si>
    <t>27</t>
  </si>
  <si>
    <t>3111132-01</t>
  </si>
  <si>
    <t>Nadzákladové zdi z tvárnic ztraceného bednění štípaných, včetně výplně z betonu třídy C 20/25 barevných, tloušťky zdiva 200 mm</t>
  </si>
  <si>
    <t>1319660533</t>
  </si>
  <si>
    <t xml:space="preserve">Poznámka k souboru cen: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</si>
  <si>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 xml:space="preserve">Poznámka k položce:
cena obsahuje dodávku a montáž stěn z tvárnic, dodání a uložení betonu,doprava
Betonová plotová tvárnice, barva písková (přesný odstín nutno odsouhlasit na vzorku architektem!)
Dvoustranně (rohově) štípaná tvarovka s hranami zkosenými ze dvou přilehlých štípaných stran. Svojí rozměrovou přesností umožňuje výstavbu bez použití malty nebo jiného tmelu. Tvarovky se na sebe skládají na sucho, nespárují se a pohledovou spáru tvoří právě zkosené hrany (fazetky). Tvarovky obsahují vnitřní dělící přepážku, která umožňuje vyplnit pouze každou druhou dutinu tvarovky výplňovým betonem, pokud není ze statického hlediska nutné vyplňovat celý vnitřní objem stěny s efektem úspory výplňového betonu. Rozměr:200 x 200 x 400 mm. Certifikováno CE.
Zákrytové desky shodného systému jako tvarovky: Plotová stříška pro modulovou řadu 200 mm oboustranně štípaná tl. 65 mm odstín písková.
</t>
  </si>
  <si>
    <t>"stěny š-200mm"</t>
  </si>
  <si>
    <t>"jihovýchod"2,7*8+2,5*8+2,45*(5,6+0,35)+2,6*(0,35+8,4)+2,5*8,3</t>
  </si>
  <si>
    <t>"západ"2,0*4,44+(2,3*8)*4+2,2*5,0</t>
  </si>
  <si>
    <t>"severovýchod"2,1*(36,7+23,9+0,35*2+31,7)</t>
  </si>
  <si>
    <t>"severovýchod (jihovýchod)-oblouk"2,1*4,6</t>
  </si>
  <si>
    <t>"elektrorozvodna"2,1*(3,56*2+2,35*2)-0,8*2,1</t>
  </si>
  <si>
    <t>"přizděná ke stávající stěně (jihozápad-mimo vsazené mříže)"</t>
  </si>
  <si>
    <t>1,85*8,2+2,1*55,8</t>
  </si>
  <si>
    <t>28</t>
  </si>
  <si>
    <t>311321817</t>
  </si>
  <si>
    <t>Nadzákladové zdi z betonu železového (bez výztuže) nosné pohledového (v přírodní barvě drtí a přísad) tř. C 20/25</t>
  </si>
  <si>
    <t>-968750670</t>
  </si>
  <si>
    <t xml:space="preserve">Poznámka k souboru cen: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 Bednění nadzákladových zdí,
- 31* 35-12 Ztracené bednění nadzákladových zdí ze štěpkocementových desek,
b) dodání a uložení výztuže; tyto se oceňují cenami souboru cen 31* 36- . . Výztuž nadzákladových zdí.
4. V cenách pohledového betonu -1812 až -1818 jsou započteny i náklady na pečlivé hutnění zejména při líci konstrukce pro docílení neporušeného maltového povrchu bez vzhledových kazů.
</t>
  </si>
  <si>
    <t>2,99*0,15*(1,94*2+2,87*2)-0,15*(0,8*1,97+1,62*0,9)</t>
  </si>
  <si>
    <t>29</t>
  </si>
  <si>
    <t>311351121</t>
  </si>
  <si>
    <t>Bednění nadzákladových zdí nosných rovné oboustranné za každou stranu zřízení</t>
  </si>
  <si>
    <t>-451780655</t>
  </si>
  <si>
    <t xml:space="preserve">Poznámka k souboru cen:
1. Ceny jsou určeny pro bednění svislé nebo šikmé (odkloněné), půdorysně přímé nebo zalomené ve volném prostranství, ve volných nebo zapažených jamách a rýhách.
2. Ceny jsou určeny pro bednění výšky do 4 m. Bednění větších výšek se oceňuje individuálně.
3. Ceny jsou určeny pro bedněné plochy s nízkými požadavky na pohledovost - třída pohledového betonu PB1 dle TP ČSB 03 (garáže, sklepy, apod.)
4. Příplatek k cenám za pohledový beton je určen pro třídu pohledového betonu PB2 (běžné budovy). Vyšší třídy pohledovosti se oceňují individuálně.
5. Kruhové nebo obloukové bednění poloměru do 1 m se oceňuje individuálně.
</t>
  </si>
  <si>
    <t>2,99*2*(1,94*2+2,87*2)-2*(0,8*1,97+1,62*0,9)</t>
  </si>
  <si>
    <t>"přípočet boků otvorů"0,15*(0,8+1,97*2+1,62+0,9*2)</t>
  </si>
  <si>
    <t>311351122</t>
  </si>
  <si>
    <t>Bednění nadzákladových zdí nosných rovné oboustranné za každou stranu odstranění</t>
  </si>
  <si>
    <t>-398464378</t>
  </si>
  <si>
    <t>"dtto zřízení bednění"57,684</t>
  </si>
  <si>
    <t>31</t>
  </si>
  <si>
    <t>311351911</t>
  </si>
  <si>
    <t>Bednění nadzákladových zdí nosných Příplatek k cenám bednění za pohledový beton</t>
  </si>
  <si>
    <t>571212356</t>
  </si>
  <si>
    <t>32</t>
  </si>
  <si>
    <t>311361821</t>
  </si>
  <si>
    <t>Výztuž nadzákladových zdí nosných svislých nebo odkloněných od svislice, rovných nebo oblých z betonářské oceli 10 505 (R) nebo BSt 500</t>
  </si>
  <si>
    <t>-550692166</t>
  </si>
  <si>
    <t>"výztuž 40kg/m3-viz.statika"</t>
  </si>
  <si>
    <t>"zdivo z tvárnic š-200mm"583,61*0,2*0,04</t>
  </si>
  <si>
    <t>"ŽB stěny pohledové 20/25 (60kg/m3)"3,859*0,06</t>
  </si>
  <si>
    <t>4,901*0,1</t>
  </si>
  <si>
    <t>33</t>
  </si>
  <si>
    <t>340201119</t>
  </si>
  <si>
    <t>Příplatek za zaoblení zděných příček i přizdívek o vnitřním poloměru půdorysu do 5 m</t>
  </si>
  <si>
    <t>-2055792839</t>
  </si>
  <si>
    <t xml:space="preserve">Poznámka k souboru cen:
1. Zdivo o vnitřním poloměru přes 5 m se oceňuje jako zdivo rovné.
</t>
  </si>
  <si>
    <t>"severovýchod"2,1*4,6</t>
  </si>
  <si>
    <t>34</t>
  </si>
  <si>
    <t>348272523</t>
  </si>
  <si>
    <t>Ploty z tvárnic betonových plotová stříška lepená mrazuvzdorným lepidlem z tvarovek hladkých nebo štípaných, sedlového tvaru barevných, tloušťka zdiva 195 mm</t>
  </si>
  <si>
    <t>-410938402</t>
  </si>
  <si>
    <t xml:space="preserve">Poznámka k souboru cen:
1. Množství jednotek se u:
a) plotových zdí určuje v m2 plochy zdiva,
b) příplatku za vyztužení sloupku průběžných plotových zdí určuje v m2 plochy zdiva,
c) ztužujících věnců průběžných plotových zdí určuje v m délky zdiva,
d) plotové stříšky určuje v m délky zdiva,
e) plotových sloupků určuje v m výšky jednotlivých sloupků,
f) sloupových hlavic určuje v kusech jednotlivých sloupů,
g) kovových doplňků plotového zdiva určuje v kusech jednotlivých dílů.
2. Položky -229. jsou určeny pro ocenění ztužujících sloupků u průběžných plotových zdí, jedná se o tzv. ztracené sloupky.
3. Položky -23.. jsou určeny pro ocenění ztužujících věnců u průběžných plotových zdí výšky přes 2 m.
</t>
  </si>
  <si>
    <t>"pro stěny ze štíp.tvárnic š-200mm"</t>
  </si>
  <si>
    <t>"jihovýchod"8+8+(5,6+0,35)+(0,35+8,4)+8,3</t>
  </si>
  <si>
    <t>"západ"4,44+8,0*4+5,0</t>
  </si>
  <si>
    <t>"severovýchod"(36,7+23,9+0,35*2+31,7)</t>
  </si>
  <si>
    <t>"severovýchod (jihovýchod)-oblouk"4,6</t>
  </si>
  <si>
    <t>"elektrorozvodna"(3,56*2+2,35*2)-0,8</t>
  </si>
  <si>
    <t>8,2+55,8</t>
  </si>
  <si>
    <t>Vodorovné konstrukce</t>
  </si>
  <si>
    <t>35</t>
  </si>
  <si>
    <t>411121141</t>
  </si>
  <si>
    <t>Montáž prefabrikovaných železobetonových stropů se zalitím spár, včetně podpěrné konstrukce, na cementovou maltu ze stropních panelů šířky přes 1800 do 2400 mm a délky do 3800 mm</t>
  </si>
  <si>
    <t>kus</t>
  </si>
  <si>
    <t>707118304</t>
  </si>
  <si>
    <t xml:space="preserve">Poznámka k souboru cen:
1. Montáž stropních panelů šířky do 600 mm a délky do 3300 mm se oceňuje jako montáž stropní desky.
2. Montáž stropní desky šířky přes 600 mm se ocení jako montáž stropních panelů.
3. Šířkou se rozumí šířka skladebná.
4. V cenách nejsou započteny náklady na dodávku hlavních materiálů, tato se ocení ve specifikaci..
</t>
  </si>
  <si>
    <t>"elektrorozvodna"1</t>
  </si>
  <si>
    <t>36</t>
  </si>
  <si>
    <t>593415-01</t>
  </si>
  <si>
    <t>panel stropní PZD 36B</t>
  </si>
  <si>
    <t>211261565</t>
  </si>
  <si>
    <t>Poznámka k položce:
cena vč.dopravy</t>
  </si>
  <si>
    <t>Úpravy povrchů, podlahy a osazování výplní</t>
  </si>
  <si>
    <t>37</t>
  </si>
  <si>
    <t>622131102</t>
  </si>
  <si>
    <t>Podkladní a spojovací vrstva vnějších omítaných ploch cementový postřik nanášený ručně síťovitě (pokrytí plochy 50 až 75 %) stěn</t>
  </si>
  <si>
    <t>1598690520</t>
  </si>
  <si>
    <t>"dtto omítka"187,96</t>
  </si>
  <si>
    <t>38</t>
  </si>
  <si>
    <t>622131121</t>
  </si>
  <si>
    <t>Podkladní a spojovací vrstva vnějších omítaných ploch penetrace akrylát-silikonová nanášená ručně stěn</t>
  </si>
  <si>
    <t>76319901</t>
  </si>
  <si>
    <t>"oprava 30%"97,92*0,3</t>
  </si>
  <si>
    <t>39</t>
  </si>
  <si>
    <t>622325202</t>
  </si>
  <si>
    <t>Oprava vápenocementové omítky vnějších ploch stupně členitosti 1 štukové stěn, v rozsahu opravované plochy přes 10 do 30%</t>
  </si>
  <si>
    <t>678719574</t>
  </si>
  <si>
    <t>"kaple"3,6*(8,2*2+5,4*2)</t>
  </si>
  <si>
    <t>40</t>
  </si>
  <si>
    <t>622331141</t>
  </si>
  <si>
    <t>Omítka cementová vnějších ploch nanášená ručně dvouvrstvá, tloušťky jádrové omítky do 15 mm a tloušťky štuku do 3 mm štuková stěn</t>
  </si>
  <si>
    <t>-692253638</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</si>
  <si>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</si>
  <si>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"omítka stáv.zídky-jednostranná"</t>
  </si>
  <si>
    <t>2,2*67</t>
  </si>
  <si>
    <t>"pilířky"(2,2*(0,15*2))*16</t>
  </si>
  <si>
    <t>41</t>
  </si>
  <si>
    <t>622331191</t>
  </si>
  <si>
    <t>Omítka cementová vnějších ploch nanášená ručně Příplatek k cenám za každých dalších i započatých 5 mm tloušťky omítky přes 15 mm stěn</t>
  </si>
  <si>
    <t>370327592</t>
  </si>
  <si>
    <t>42</t>
  </si>
  <si>
    <t>624631211</t>
  </si>
  <si>
    <t>Úprava vnějších spár obvodového pláště z prefabrikovaných dílců tmelení spáry včetně penetračního nátěru tmelem akrylátovým, šířky spáry do 15 mm</t>
  </si>
  <si>
    <t>-2081008660</t>
  </si>
  <si>
    <t xml:space="preserve">Poznámka k souboru cen:
1. V cenách tmelení spáry jsou započteny i náklady na očištění podkladu, ochranu okolí hrany spáry papírovou páskou a na penetrační nátěr.
2. V cenách těsnění spáry jsou započteny i náklady na vyplnění spáry PUR pěnou a vložení pásky do silikonového tmelu.
</t>
  </si>
  <si>
    <t>"elektrorozvodna (styk stropního panelu s obvod.sŽB stěnami)"1,64*2+2,87*2+1,94*2+3,155*2</t>
  </si>
  <si>
    <t>43</t>
  </si>
  <si>
    <t>624631411</t>
  </si>
  <si>
    <t>Úprava vnějších spár obvodového pláště z prefabrikovaných dílců vyplnění spáry těsnicím provazcem z pěnového polyetylénu, šířky do 20 mm</t>
  </si>
  <si>
    <t>-902298976</t>
  </si>
  <si>
    <t>44</t>
  </si>
  <si>
    <t>629991001</t>
  </si>
  <si>
    <t>Zakrytí vnějších ploch před znečištěním včetně pozdějšího odkrytí ploch podélných rovných (např. chodníků) fólií položenou volně</t>
  </si>
  <si>
    <t>2131101024</t>
  </si>
  <si>
    <t xml:space="preserve">Poznámka k souboru cen:
1. V ceně -1012 nejsou započteny náklady na dodávku a montáž začišťovací lišty; tyto se oceňují cenou 622 14-3004 této části katalogu a materiálem ve specifikaci.
</t>
  </si>
  <si>
    <t>"ochrana potřebných ploch a objektů"500</t>
  </si>
  <si>
    <t>45</t>
  </si>
  <si>
    <t>629991011</t>
  </si>
  <si>
    <t>Zakrytí vnějších ploch před znečištěním včetně pozdějšího odkrytí výplní otvorů a svislých ploch fólií přilepenou lepící páskou</t>
  </si>
  <si>
    <t>-1123058895</t>
  </si>
  <si>
    <t>46</t>
  </si>
  <si>
    <t>637121116</t>
  </si>
  <si>
    <t>Okapový chodník z kameniva s udusáním a urovnáním povrchu z kačírku tl. 350 mm</t>
  </si>
  <si>
    <t>-1319578428</t>
  </si>
  <si>
    <t>"okapový chodník-elektrorozvodna"5</t>
  </si>
  <si>
    <t>Ostatní konstrukce a práce, bourání</t>
  </si>
  <si>
    <t>47</t>
  </si>
  <si>
    <t>919726122</t>
  </si>
  <si>
    <t>Geotextilie netkaná pro ochranu, separaci nebo filtraci měrná hmotnost přes 200 do 300 g/m2</t>
  </si>
  <si>
    <t>1400306750</t>
  </si>
  <si>
    <t xml:space="preserve">Poznámka k souboru cen:
1. V cenách jsou započteny i náklady na položení a dodání geotextilie včetně přesahů.
</t>
  </si>
  <si>
    <t>"okapový chodník-elektrorozvodna"5+0,35*(3+4,5)</t>
  </si>
  <si>
    <t>7,625*0,2</t>
  </si>
  <si>
    <t>48</t>
  </si>
  <si>
    <t>94522-01</t>
  </si>
  <si>
    <t>Použití autojeřábu pro dopravu materiálu na střechu vč.obsluhy
 a dopravy</t>
  </si>
  <si>
    <t>Sh</t>
  </si>
  <si>
    <t>-1499317174</t>
  </si>
  <si>
    <t>Poznámka k položce:
pro MTZ stropních panelů-elektrorozvodna</t>
  </si>
  <si>
    <t>49</t>
  </si>
  <si>
    <t>949101111</t>
  </si>
  <si>
    <t>Lešení pomocné pracovní pro objekty pozemních staveb pro zatížení do 150 kg/m2, o výšce lešeňové podlahy do 1,9 m</t>
  </si>
  <si>
    <t>-864043295</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</si>
  <si>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</si>
  <si>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"altán"3,14*4,0*4,0</t>
  </si>
  <si>
    <t>"elektrorozvodna"10</t>
  </si>
  <si>
    <t>"ostatní"300</t>
  </si>
  <si>
    <t>50</t>
  </si>
  <si>
    <t>95-01</t>
  </si>
  <si>
    <t>Stavební výpomoc pro profese a přípojky</t>
  </si>
  <si>
    <t>hod</t>
  </si>
  <si>
    <t>-1772078970</t>
  </si>
  <si>
    <t>51</t>
  </si>
  <si>
    <t>952901411</t>
  </si>
  <si>
    <t>Vyčištění budov nebo objektů před předáním do užívání ostatních objektů (např. kanálů, zásobníků, kůlen apod.) jakékoliv výšky podlaží</t>
  </si>
  <si>
    <t>-2006887434</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</si>
  <si>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</si>
  <si>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"okolo stěn"</t>
  </si>
  <si>
    <t>"jihovýchod"1,0*(8+8+(5,6+0,35)+(0,35+8,4)+8,3)</t>
  </si>
  <si>
    <t>"západ"1,0*(4,44+8,0*4+5,0)</t>
  </si>
  <si>
    <t>"severovýchod"1,0*(36,7+23,9+0,35*2+31,7)</t>
  </si>
  <si>
    <t>"severovýchod (jihovýchod)-oblouk"1,0*4,6</t>
  </si>
  <si>
    <t>"elektrorozvodna"1,0*(3,56*2+2,35*2)</t>
  </si>
  <si>
    <t>1,0*(8,2+55,8)</t>
  </si>
  <si>
    <t>"ostatní potřebné plochy"150</t>
  </si>
  <si>
    <t>52</t>
  </si>
  <si>
    <t>962032231</t>
  </si>
  <si>
    <t>Bourání zdiva nadzákladového z cihel nebo tvárnic z cihel pálených nebo vápenopískových, na maltu vápennou nebo vápenocementovou, objemu přes 1 m3</t>
  </si>
  <si>
    <t>-735271313</t>
  </si>
  <si>
    <t xml:space="preserve">Poznámka k souboru cen:
1. Bourání pilířů o průřezu přes 0,36 m2 se oceňuje příslušnými cenami -2230, -2231, -2240, -2241,-2253 a -2254 jako bourání zdiva nadzákladového cihelného.
</t>
  </si>
  <si>
    <t>"stávající zídka"</t>
  </si>
  <si>
    <t>2,2*0,3*(44+32+24+40)</t>
  </si>
  <si>
    <t>"přípočet pilířků"(2,0*0,5*0,5)*34</t>
  </si>
  <si>
    <t>"zdivo přístřešku"2,2*0,3*(2,2*2+3,0)</t>
  </si>
  <si>
    <t>53</t>
  </si>
  <si>
    <t>963051113</t>
  </si>
  <si>
    <t>Bourání železobetonových stropů deskových, tl. přes 80 mm</t>
  </si>
  <si>
    <t>637684068</t>
  </si>
  <si>
    <t xml:space="preserve">Poznámka k souboru cen:
1. Cenu -1313 lze použít i pro bourání bedničkových stropů. Množství jednotek se určuje v m3 včetně dutin.
</t>
  </si>
  <si>
    <t>"přístřešek strop vč.střechy"0,15*2,5*3,5</t>
  </si>
  <si>
    <t>54</t>
  </si>
  <si>
    <t>966073811</t>
  </si>
  <si>
    <t>Rozebrání vrat a vrátek k oplocení plochy jednotlivě přes 2 do 6 m2</t>
  </si>
  <si>
    <t>9263593</t>
  </si>
  <si>
    <t xml:space="preserve">Poznámka k souboru cen:
1. V cenách jsou započteny i náklady na odklizení materiálu na vzdálenost do 20 m nebo naložení na dopravní prostředek.
</t>
  </si>
  <si>
    <t>55</t>
  </si>
  <si>
    <t>968072455</t>
  </si>
  <si>
    <t>Vybourání kovových rámů oken s křídly, dveřních zárubní, vrat, stěn, ostění nebo obkladů dveřních zárubní, plochy do 2 m2</t>
  </si>
  <si>
    <t>1247025983</t>
  </si>
  <si>
    <t xml:space="preserve">Poznámka k souboru cen:
1. V cenách -2244 až -2559 jsou započteny i náklady na vyvěšení křídel.
2. Cenou -2641 se oceňuje i vybourání nosné ocelové konstrukce pro sádrokartonové příčky.
</t>
  </si>
  <si>
    <t>"dveře přístřešku"0,9*2,0</t>
  </si>
  <si>
    <t>56</t>
  </si>
  <si>
    <t>978036191</t>
  </si>
  <si>
    <t>Otlučení cementových omítek vnějších ploch s vyškrabáním spar zdiva a s očištěním povrchu, v rozsahu přes 80 do 100 %</t>
  </si>
  <si>
    <t>-47827263</t>
  </si>
  <si>
    <t>997</t>
  </si>
  <si>
    <t>Přesun sutě</t>
  </si>
  <si>
    <t>57</t>
  </si>
  <si>
    <t>997013111</t>
  </si>
  <si>
    <t>Vnitrostaveništní doprava suti a vybouraných hmot vodorovně do 50 m svisle s použitím mechanizace pro budovy a haly výšky do 6 m</t>
  </si>
  <si>
    <t>-235950603</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</si>
  <si>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</si>
  <si>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"suť celkem"425</t>
  </si>
  <si>
    <t>58</t>
  </si>
  <si>
    <t>997013219</t>
  </si>
  <si>
    <t>Vnitrostaveništní doprava suti a vybouraných hmot vodorovně do 50 m Příplatek k cenám -3111 až -3217 za zvětšenou vodorovnou dopravu přes vymezenou dopravní vzdálenost za každých dalších i započatých 10 m</t>
  </si>
  <si>
    <t>2118338277</t>
  </si>
  <si>
    <t>425*5 'Přepočtené koeficientem množství</t>
  </si>
  <si>
    <t>59</t>
  </si>
  <si>
    <t>997013501</t>
  </si>
  <si>
    <t>Odvoz suti a vybouraných hmot na skládku nebo meziskládku se složením, na vzdálenost do 1 km</t>
  </si>
  <si>
    <t>1480831763</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</si>
  <si>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</si>
  <si>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60</t>
  </si>
  <si>
    <t>997013509</t>
  </si>
  <si>
    <t>Odvoz suti a vybouraných hmot na skládku nebo meziskládku se složením, na vzdálenost Příplatek k ceně za každý další i započatý 1 km přes 1 km</t>
  </si>
  <si>
    <t>139826580</t>
  </si>
  <si>
    <t>425*4 'Přepočtené koeficientem množství</t>
  </si>
  <si>
    <t>61</t>
  </si>
  <si>
    <t>997013801</t>
  </si>
  <si>
    <t>Poplatek za uložení stavebního odpadu na skládce (skládkovné) z prostého betonu zatříděného do Katalogu odpadů pod kódem 170 101</t>
  </si>
  <si>
    <t>918591787</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</si>
  <si>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</si>
  <si>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"panely"66,3</t>
  </si>
  <si>
    <t>"bet.základy"55,8*2,0</t>
  </si>
  <si>
    <t>"strop"3,151</t>
  </si>
  <si>
    <t>62</t>
  </si>
  <si>
    <t>997013803</t>
  </si>
  <si>
    <t>Poplatek za uložení stavebního odpadu na skládce (skládkovné) cihelného zatříděného do Katalogu odpadů pod kódem 170 102</t>
  </si>
  <si>
    <t>-1981558453</t>
  </si>
  <si>
    <t>"zdivo"241,711</t>
  </si>
  <si>
    <t>63</t>
  </si>
  <si>
    <t>997013831</t>
  </si>
  <si>
    <t>Poplatek za uložení stavebního odpadu na skládce (skládkovné) směsného stavebního a demoličního zatříděného do Katalogu odpadů pod kódem 170 904</t>
  </si>
  <si>
    <t>1518157070</t>
  </si>
  <si>
    <t>"ostatní suť (okna,vrata)"0,42+0,137</t>
  </si>
  <si>
    <t>998</t>
  </si>
  <si>
    <t>Přesun hmot</t>
  </si>
  <si>
    <t>64</t>
  </si>
  <si>
    <t>998232110</t>
  </si>
  <si>
    <t>Přesun hmot pro oplocení se svislou nosnou konstrukcí zděnou z cihel, tvárnic, bloků, popř. kovovou nebo dřevěnou vodorovná dopravní vzdálenost do 50 m, pro oplocení výšky do 3 m</t>
  </si>
  <si>
    <t>142736967</t>
  </si>
  <si>
    <t xml:space="preserve">Poznámka k souboru cen:
1. Cenu -2111 lze použít i pro oplocení ze sloupků a dílců prefabrikovaných dřevěných, kovových nebo železobetonových
</t>
  </si>
  <si>
    <t>65</t>
  </si>
  <si>
    <t>998232121</t>
  </si>
  <si>
    <t>Přesun hmot pro oplocení se svislou nosnou konstrukcí zděnou z cihel, tvárnic, bloků, popř. kovovou nebo dřevěnou Příplatek k ceně za zvětšený přesun přes vymezenou největší dopravní vzdálenost do 1000 m</t>
  </si>
  <si>
    <t>519050322</t>
  </si>
  <si>
    <t>PSV</t>
  </si>
  <si>
    <t>Práce a dodávky PSV</t>
  </si>
  <si>
    <t>711</t>
  </si>
  <si>
    <t>Izolace proti vodě, vlhkosti a plynům</t>
  </si>
  <si>
    <t>66</t>
  </si>
  <si>
    <t>711161215</t>
  </si>
  <si>
    <t>Izolace proti zemní vlhkosti a beztlakové vodě nopovými fóliemi na ploše svislé S vrstva ochranná, odvětrávací a drenážní výška nopku 20,0 mm, tl. fólie do 1,0 mm</t>
  </si>
  <si>
    <t>-1989276475</t>
  </si>
  <si>
    <t>"ochrana základů"</t>
  </si>
  <si>
    <t>(0,2*4+0,3)*(3,855*2+2,5*2)+0,5*(3,855+2,5)</t>
  </si>
  <si>
    <t>(0,15*4)*(22+0,35*2+16,7+36,6+23,9+0,35*2+31,7+41,5)</t>
  </si>
  <si>
    <t>"v oblouku"(0,15*4)*4,6</t>
  </si>
  <si>
    <t>(0,15*4)*67</t>
  </si>
  <si>
    <t>164,399*0,2</t>
  </si>
  <si>
    <t>67</t>
  </si>
  <si>
    <t>711161383</t>
  </si>
  <si>
    <t>Izolace proti zemní vlhkosti a beztlakové vodě nopovými fóliemi ostatní ukončení izolace lištou</t>
  </si>
  <si>
    <t>-1445745433</t>
  </si>
  <si>
    <t>"ukončení nopové izolace"</t>
  </si>
  <si>
    <t>2*(3,855*2+2,5*2)+(3,855+2,5)</t>
  </si>
  <si>
    <t>2*(22+0,35*2+16,7+36,6+23,9+0,35*2+31,7+41,5)</t>
  </si>
  <si>
    <t>"v oblouku"2*4,6</t>
  </si>
  <si>
    <t>2*67</t>
  </si>
  <si>
    <t>68</t>
  </si>
  <si>
    <t>711193121</t>
  </si>
  <si>
    <t>Izolace proti zemní vlhkosti ostatní těsnicí hmotou dvousložkovou na bázi cementu na ploše vodorovné V</t>
  </si>
  <si>
    <t>170518096</t>
  </si>
  <si>
    <t>"horní líc základů (pod stěnami)"</t>
  </si>
  <si>
    <t>0,6*(3,855*2+2,5*2)</t>
  </si>
  <si>
    <t>0,4*(22+0,35*2+16,7+36,6+23,9+0,35*2+31,7+41,5)</t>
  </si>
  <si>
    <t>"v oblouku"0,4*4,6</t>
  </si>
  <si>
    <t>0,7*67</t>
  </si>
  <si>
    <t>69</t>
  </si>
  <si>
    <t>998711101</t>
  </si>
  <si>
    <t>Přesun hmot pro izolace proti vodě, vlhkosti a plynům stanovený z hmotnosti přesunovaného materiálu vodorovná dopravní vzdálenost do 50 m v objektech výšky do 6 m</t>
  </si>
  <si>
    <t>1783885092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</si>
  <si>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</si>
  <si>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</si>
  <si>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</si>
  <si>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70</t>
  </si>
  <si>
    <t>712-01</t>
  </si>
  <si>
    <t>Příplatek za mechanické kotvení povlakových krytin</t>
  </si>
  <si>
    <t>2097693451</t>
  </si>
  <si>
    <t>Poznámka k položce:
předběžný návrh 5ks/m2-bude upřesněno dle zpracovaného kotevního plánu dle sání větru (zajistí dodavatel v rámci zpracování dílenské dokumentace-viz.VON)</t>
  </si>
  <si>
    <t>"dtto foliová krytina-elektrorozvodna (vč.kotvení tepelné izolace)"8,64</t>
  </si>
  <si>
    <t>71</t>
  </si>
  <si>
    <t>712363001</t>
  </si>
  <si>
    <t>Provedení povlakové krytiny střech plochých do 10° fólií termoplastickou mPVC (měkčené PVC) rozvinutí a natažení fólie v ploše</t>
  </si>
  <si>
    <t>1186940635</t>
  </si>
  <si>
    <t xml:space="preserve">Poznámka k souboru cen:
1. Povlakové krytiny střech jednotlivě do 10 m2 se oceňují skladebně cenou příslušné izolace a cenou 712 39-9097 Příplatek za plochu do 10 m2.
</t>
  </si>
  <si>
    <t>"eletrorozvodna"2,4*3,6</t>
  </si>
  <si>
    <t>72</t>
  </si>
  <si>
    <t>28322012</t>
  </si>
  <si>
    <t>fólie hydroizolační střešní mPVC mechanicky kotvená tl 1,5mm šedá</t>
  </si>
  <si>
    <t>167136198</t>
  </si>
  <si>
    <t>8,64*1,15 'Přepočtené koeficientem množství</t>
  </si>
  <si>
    <t>73</t>
  </si>
  <si>
    <t>712391171</t>
  </si>
  <si>
    <t>Provedení povlakové krytiny střech plochých do 10° -ostatní práce provedení vrstvy textilní podkladní</t>
  </si>
  <si>
    <t>-192221281</t>
  </si>
  <si>
    <t xml:space="preserve">Poznámka k souboru cen:
1. Cenami -9095 až -9097 lze oceňovat jen tehdy, nepřesáhne-li součet plochy vodorovné a svislé izolační vrstvy 10 m2.
2. Cenou -9095 až -9097 nelze oceňovat opravy a údržbu povlakové krytiny.
</t>
  </si>
  <si>
    <t>74</t>
  </si>
  <si>
    <t>69311172</t>
  </si>
  <si>
    <t>geotextilie PP s ÚV stabilizací 300g/m2</t>
  </si>
  <si>
    <t>1978347346</t>
  </si>
  <si>
    <t>75</t>
  </si>
  <si>
    <t>998712101</t>
  </si>
  <si>
    <t>Přesun hmot pro povlakové krytiny stanovený z hmotnosti přesunovaného materiálu vodorovná dopravní vzdálenost do 50 m v objektech výšky do 6 m</t>
  </si>
  <si>
    <t>1602718147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</si>
  <si>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</si>
  <si>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</si>
  <si>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</si>
  <si>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76</t>
  </si>
  <si>
    <t>713141335</t>
  </si>
  <si>
    <t>Montáž tepelné izolace střech plochých spádovými klíny v ploše přilepenými za studena bodově</t>
  </si>
  <si>
    <t>2113055932</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</si>
  <si>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5. Ceny -1381 až -1396 lze použít pro montáž izolace do 1000mm. V případě vyšších střešních konstrukcí se pro izolace stěn použijí položky souboru cen 713 13-11 Montáž tepelné izolace stěn tohoto katalogu.
</t>
  </si>
  <si>
    <t>"eletrorozvodna-tl.30-100mm (prům.tl.70mm)"2,4*3,6</t>
  </si>
  <si>
    <t>77</t>
  </si>
  <si>
    <t>28376141</t>
  </si>
  <si>
    <t>klín izolační z pěnového polystyrenu EPS 100 spádový</t>
  </si>
  <si>
    <t>384172120</t>
  </si>
  <si>
    <t>"eletrorozvodna-tl.30-100mm (prům.tl.70mm)"2,4*3,6*0,07</t>
  </si>
  <si>
    <t>0,605*1,1 'Přepočtené koeficientem množství</t>
  </si>
  <si>
    <t>78</t>
  </si>
  <si>
    <t>713191115</t>
  </si>
  <si>
    <t>Montáž tepelné izolace stavebních konstrukcí - doplňky a konstrukční součásti podlah, stropů vrchem nebo střech překrytím pásem asfaltovým samolepícím na sucho</t>
  </si>
  <si>
    <t>1572832032</t>
  </si>
  <si>
    <t>"altán"3,14*4,0*4,0-(3,14*1,1*1,1)</t>
  </si>
  <si>
    <t>79</t>
  </si>
  <si>
    <t>62866281</t>
  </si>
  <si>
    <t>pás asfaltový samolepicí modifikovaný SBS tl 3mm s vložkou ze skleněné tkaniny se spalitelnou fólií nebo jemnozrnným minerálním posypem nebo textilií na horním povrchu</t>
  </si>
  <si>
    <t>-1867892674</t>
  </si>
  <si>
    <t>46,441*1,15 'Přepočtené koeficientem množství</t>
  </si>
  <si>
    <t>80</t>
  </si>
  <si>
    <t>713291122</t>
  </si>
  <si>
    <t>Montáž tepelné izolace chlazených a temperovaných místností - doplňky a konstrukční součásti parotěsné zábrany stropů vrchem asfaltovým pásem</t>
  </si>
  <si>
    <t>1652103340</t>
  </si>
  <si>
    <t>81</t>
  </si>
  <si>
    <t>62856011</t>
  </si>
  <si>
    <t>pás asfaltový natavitelný modifikovaný SBS tl 4,0mm s vložkou z hliníkové fólie, hliníkové fólie s textilií a spalitelnou PE fólií nebo jemnozrnný minerálním posypem na horním povrchu</t>
  </si>
  <si>
    <t>542316433</t>
  </si>
  <si>
    <t>82</t>
  </si>
  <si>
    <t>713291142</t>
  </si>
  <si>
    <t>Montáž tepelné izolace chlazených a temperovaných místností - doplňky a konstrukční součásti parotěsné zábrany stropů vrchem podkladním asfaltovým nátěrem</t>
  </si>
  <si>
    <t>1116653201</t>
  </si>
  <si>
    <t>"eletrorozvodna"8,64</t>
  </si>
  <si>
    <t>83</t>
  </si>
  <si>
    <t>11163150</t>
  </si>
  <si>
    <t>lak penetrační asfaltový</t>
  </si>
  <si>
    <t>-1837938308</t>
  </si>
  <si>
    <t>Poznámka k položce:
Spotřeba 0,3-0,4kg/m2</t>
  </si>
  <si>
    <t>8,64*0,002 'Přepočtené koeficientem množství</t>
  </si>
  <si>
    <t>84</t>
  </si>
  <si>
    <t>998713101</t>
  </si>
  <si>
    <t>Přesun hmot pro izolace tepelné stanovený z hmotnosti přesunovaného materiálu vodorovná dopravní vzdálenost do 50 m v objektech výšky do 6 m</t>
  </si>
  <si>
    <t>-1364760268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</si>
  <si>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</si>
  <si>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</si>
  <si>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Konstrukce tesařské</t>
  </si>
  <si>
    <t>85</t>
  </si>
  <si>
    <t>762083122</t>
  </si>
  <si>
    <t>Práce společné pro tesařské konstrukce impregnace řeziva máčením proti dřevokaznému hmyzu, houbám a plísním, třída ohrožení 3 a 4 (dřevo v exteriéru)</t>
  </si>
  <si>
    <t>-442913777</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</si>
  <si>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</si>
  <si>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"altán-viz.výpis řeziva"</t>
  </si>
  <si>
    <t>"krokve 80/160mm"(3,0*6+2,8*12)*0,08*0,16</t>
  </si>
  <si>
    <t>"výměny 80/160mm"(1,3*12+1,0*6)*0,08*0,16</t>
  </si>
  <si>
    <t>"latě 60/40mm"(3,0*6+2,8*12)*0,04*0,06</t>
  </si>
  <si>
    <t>"altán-bednění tl.30mm"(3,14*4,0*4,0-(3,14*1,1*1,1))*0,030</t>
  </si>
  <si>
    <t>86</t>
  </si>
  <si>
    <t>7620861-01</t>
  </si>
  <si>
    <t>Práce společné pro tesařské konstrukce montáž kovových doplňkových konstrukcí hmotnosti prvku do 5 kg-žár.pozink-D+M</t>
  </si>
  <si>
    <t>kg</t>
  </si>
  <si>
    <t>-705520768</t>
  </si>
  <si>
    <t>87</t>
  </si>
  <si>
    <t>762333542</t>
  </si>
  <si>
    <t>Montáž vázaných konstrukcí krovů střech pultových, sedlových, valbových, stanových nepravidelného půdorysu, z řeziva hoblovaného s použitím ocelových spojek (spojky ve specifikaci), průřezové plochy přes 120 do 224 cm2</t>
  </si>
  <si>
    <t>770217177</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</si>
  <si>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</si>
  <si>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"krokve 80/160mm"3,0*6+2,8*12</t>
  </si>
  <si>
    <t>"výměny 80/160mm"1,3*12+1,0*6</t>
  </si>
  <si>
    <t>88</t>
  </si>
  <si>
    <t>605120-01</t>
  </si>
  <si>
    <t>řezivo jehličnaté hranol jakost I nad 120cm2-hoblovaný</t>
  </si>
  <si>
    <t>526572434</t>
  </si>
  <si>
    <t>0,936*1,1 'Přepočtené koeficientem množství</t>
  </si>
  <si>
    <t>89</t>
  </si>
  <si>
    <t>762341210</t>
  </si>
  <si>
    <t>Bednění a laťování montáž bednění střech rovných a šikmých sklonu do 60° s vyřezáním otvorů z prken hrubých na sraz tl. do 32 mm</t>
  </si>
  <si>
    <t>174341771</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</si>
  <si>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</si>
  <si>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"altán-bednění tl.30mm"3,14*4,0*4,0-(3,14*1,1*1,1)</t>
  </si>
  <si>
    <t>90</t>
  </si>
  <si>
    <t>60515111</t>
  </si>
  <si>
    <t>řezivo jehličnaté boční prkno 20-30mm</t>
  </si>
  <si>
    <t>-1654029269</t>
  </si>
  <si>
    <t>1,393*1,1 'Přepočtené koeficientem množství</t>
  </si>
  <si>
    <t>91</t>
  </si>
  <si>
    <t>762341270</t>
  </si>
  <si>
    <t>Bednění a laťování montáž bednění střech rovných a šikmých sklonu do 60° s vyřezáním otvorů z desek dřevotřískových nebo dřevoštěpkových na sraz</t>
  </si>
  <si>
    <t>-745721902</t>
  </si>
  <si>
    <t>"altán"</t>
  </si>
  <si>
    <t>"bednění"3,14*4,0*4,0-(3,14*1,1*1,1)</t>
  </si>
  <si>
    <t>"lemování po obvodu"0,3*(25,5+7,5)</t>
  </si>
  <si>
    <t>92</t>
  </si>
  <si>
    <t>60623488</t>
  </si>
  <si>
    <t>překližka vodovzdorná smrk 1250x2500mm tl 12mm jakost II.</t>
  </si>
  <si>
    <t>1367573303</t>
  </si>
  <si>
    <t>61,341*1,2 'Přepočtené koeficientem množství</t>
  </si>
  <si>
    <t>93</t>
  </si>
  <si>
    <t>762342441</t>
  </si>
  <si>
    <t>Bednění a laťování montáž lišt trojúhelníkových nebo kontralatí</t>
  </si>
  <si>
    <t>1713266378</t>
  </si>
  <si>
    <t>"altán-latě 60/40mm"3,0*6+2,8*12</t>
  </si>
  <si>
    <t>94</t>
  </si>
  <si>
    <t>60514101</t>
  </si>
  <si>
    <t>řezivo jehličnaté lať 10-25cm2</t>
  </si>
  <si>
    <t>-201030049</t>
  </si>
  <si>
    <t>0,124*1,1 'Přepočtené koeficientem množství</t>
  </si>
  <si>
    <t>95</t>
  </si>
  <si>
    <t>762395000</t>
  </si>
  <si>
    <t>Spojovací prostředky krovů, bednění a laťování, nadstřešních konstrukcí svory, prkna, hřebíky, pásová ocel, vruty</t>
  </si>
  <si>
    <t>-1463883299</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</si>
  <si>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</si>
  <si>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"bednění z překližky"56,341*0,012</t>
  </si>
  <si>
    <t>96</t>
  </si>
  <si>
    <t>998762101</t>
  </si>
  <si>
    <t>Přesun hmot pro konstrukce tesařské stanovený z hmotnosti přesunovaného materiálu vodorovná dopravní vzdálenost do 50 m v objektech výšky do 6 m</t>
  </si>
  <si>
    <t>1835313431</t>
  </si>
  <si>
    <t>764</t>
  </si>
  <si>
    <t>Konstrukce klempířské</t>
  </si>
  <si>
    <t>97</t>
  </si>
  <si>
    <t>764141301</t>
  </si>
  <si>
    <t>Krytina ze svitků nebo tabulí z titanzinkového lesklého válcovaného plechu s úpravou u okapů, prostupů a výčnělků střechy rovné drážkováním ze svitků rš 500 mm, sklon střechy do 30°</t>
  </si>
  <si>
    <t>-683328179</t>
  </si>
  <si>
    <t>98</t>
  </si>
  <si>
    <t>764141391</t>
  </si>
  <si>
    <t>Krytina ze svitků nebo tabulí z titanzinkového lesklého válcovaného plechu s úpravou u okapů, prostupů a výčnělků Příplatek k cenám za těsnění drážek ve sklonu do 10°</t>
  </si>
  <si>
    <t>-1043750654</t>
  </si>
  <si>
    <t>"dtto falcovaná krytina"51,441</t>
  </si>
  <si>
    <t>99</t>
  </si>
  <si>
    <t>764242306</t>
  </si>
  <si>
    <t>Oplechování střešních prvků z titanzinkového lesklého válcovaného plechu štítu závětrnou lištou rš 500 mm</t>
  </si>
  <si>
    <t>-1018041260</t>
  </si>
  <si>
    <t xml:space="preserve">Poznámka k souboru cen:
1. V cenách 764 24-1305 až - 2357 nejsou započteny náklady na podkladní plech. Ten se oceňuje souborem cen 764 01-14..Podkladní plech z pozinkovaného plechu v tl. 1,0 mm a rozvinuté šířce dle rš střešního prvku.
</t>
  </si>
  <si>
    <t>"elektrorozvodna-závětrná lišta"3,6+2,4*2</t>
  </si>
  <si>
    <t>100</t>
  </si>
  <si>
    <t>764242334</t>
  </si>
  <si>
    <t>Oplechování střešních prvků z titanzinkového lesklého válcovaného plechu okapu okapovým plechem střechy rovné rš 330 mm</t>
  </si>
  <si>
    <t>-2058674144</t>
  </si>
  <si>
    <t>"elektrorozvodna-okapní hrana"3,6</t>
  </si>
  <si>
    <t>101</t>
  </si>
  <si>
    <t>998764101</t>
  </si>
  <si>
    <t>Přesun hmot pro konstrukce klempířské stanovený z hmotnosti přesunovaného materiálu vodorovná dopravní vzdálenost do 50 m v objektech výšky do 6 m</t>
  </si>
  <si>
    <t>1719356296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</si>
  <si>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</si>
  <si>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767</t>
  </si>
  <si>
    <t>Konstrukce zámečnické</t>
  </si>
  <si>
    <t>102</t>
  </si>
  <si>
    <t>767-101</t>
  </si>
  <si>
    <t>101-Venkovní celokovová brána dvoukř.2410/2000mm,kovový rám vč.výplně z tyč.prvků,kování,zámek s vložkou,kotvení do bet.tvárnic,žár.pozink-D+M(plný popis viz.výpis zámečník)</t>
  </si>
  <si>
    <t>ks</t>
  </si>
  <si>
    <t>-1603942649</t>
  </si>
  <si>
    <t>Poznámka k položce:
vč.zpracování dílenské dokumentace (viz.VON)</t>
  </si>
  <si>
    <t>103</t>
  </si>
  <si>
    <t>767-102</t>
  </si>
  <si>
    <t>102-Venkovní celokovová brána dvoukř.2920/2000mm,kovový rám vč.výplně z tyč.prvků,kování,zámek s vložkou,kotvení do bet.tvárnic,žár.pozink-D+M(plný popis viz.výpis zámečník)</t>
  </si>
  <si>
    <t>1900726565</t>
  </si>
  <si>
    <t>104</t>
  </si>
  <si>
    <t>767-103</t>
  </si>
  <si>
    <t>103-Venkovní celokovová mříž 3000/1540mm vč.rámu,výplň z tyčových prvků,kotvení do bet.tvárnic,žár.pozink-D+M(plný popis viz.výpis zámečník)</t>
  </si>
  <si>
    <t>-546886908</t>
  </si>
  <si>
    <t>105</t>
  </si>
  <si>
    <t>767-104</t>
  </si>
  <si>
    <t>104-Venkovní celokovové oplocení dl.21m,výška 2m vč. dvoukř.brány a jednokř.branky,kovový rám,výplň z tyčových prvků,kování,zámek s vložkou,žár.pozink-D+M(plný popis viz.výpis zámečník)</t>
  </si>
  <si>
    <t>-1406431407</t>
  </si>
  <si>
    <t>106</t>
  </si>
  <si>
    <t>767-105</t>
  </si>
  <si>
    <t>105-Vnější dveře kovové otočné plné 900/2000mm,oboustranně oplechované,vč.zárubně,bezp.zámek,kování,nátěr RAL-D+M(plný popis viz.výpis zámečník)</t>
  </si>
  <si>
    <t>-1234206394</t>
  </si>
  <si>
    <t>107</t>
  </si>
  <si>
    <t>767-106</t>
  </si>
  <si>
    <t>106-Žaluzie v rámu 1620/900mm,barva komaxit 7037,šířka lamely 85mm. vč.kotvení-D+M</t>
  </si>
  <si>
    <t>-1953020188</t>
  </si>
  <si>
    <t>108</t>
  </si>
  <si>
    <t>767691822</t>
  </si>
  <si>
    <t>Ostatní práce - vyvěšení nebo zavěšení kovových křídel s případným uložením a opětovným zavěšením po provedení stavebních změn dveří, plochy do 2 m2</t>
  </si>
  <si>
    <t>1228379507</t>
  </si>
  <si>
    <t>"přístřešek"1</t>
  </si>
  <si>
    <t>109</t>
  </si>
  <si>
    <t>Oc.k-ce</t>
  </si>
  <si>
    <t>Ocelové k-ce pro altán,žár.pozink vč.kotvení-D+M</t>
  </si>
  <si>
    <t>268248930</t>
  </si>
  <si>
    <t>Poznámka k položce:
vč.zpracování dílenské dokumenace (viz.VON)</t>
  </si>
  <si>
    <t>"oc.sloupy-tr.193,5mm (hmotnost 23,2kg/m)"(3,5*12+3,1*6)*23,2</t>
  </si>
  <si>
    <t>"oc.lemovací úhelník 80/80/8mm (hmotnost 9,7kg/m)"(25,5+7,5)*9,7</t>
  </si>
  <si>
    <t>"ostatní pomocné a kotevní prvky"100</t>
  </si>
  <si>
    <t>110</t>
  </si>
  <si>
    <t>998767201</t>
  </si>
  <si>
    <t>Přesun hmot pro zámečnické konstrukce stanovený procentní sazbou (%) z ceny vodorovná dopravní vzdálenost do 50 m v objektech výšky do 6 m</t>
  </si>
  <si>
    <t>%</t>
  </si>
  <si>
    <t>1567510836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</si>
  <si>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</si>
  <si>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</si>
  <si>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</si>
  <si>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111</t>
  </si>
  <si>
    <t>783228211</t>
  </si>
  <si>
    <t>Lakovací nátěr tesařských konstrukcí dvojnásobný s mezibroušením akrylátový</t>
  </si>
  <si>
    <t>-1461188009</t>
  </si>
  <si>
    <t>"altán-hoblované řezivo"</t>
  </si>
  <si>
    <t>"krokve 80/160mm"(3,0*6+2,8*12)*(0,08*2+0,16*2)</t>
  </si>
  <si>
    <t>"výměny 80/160mm"(1,3*12+1,0*6)*(0,08*2+0,16*2)</t>
  </si>
  <si>
    <t>112</t>
  </si>
  <si>
    <t>783801401</t>
  </si>
  <si>
    <t>Příprava podkladu omítek před provedením nátěru ometení</t>
  </si>
  <si>
    <t>1649355201</t>
  </si>
  <si>
    <t>"strop"</t>
  </si>
  <si>
    <t>"spodní líc"2,4*3,6</t>
  </si>
  <si>
    <t>"boky"0,15*(2,4*2+3,6*2)</t>
  </si>
  <si>
    <t>"stěny"</t>
  </si>
  <si>
    <t>"vnitřní"2,9*(2,87*2+1,64*2)</t>
  </si>
  <si>
    <t>"vnější nad stěnou z bet.tvárnic"1,3*(1,94*2+3,2*2)</t>
  </si>
  <si>
    <t>113</t>
  </si>
  <si>
    <t>783801403</t>
  </si>
  <si>
    <t>Příprava podkladu omítek před provedením nátěru oprášení</t>
  </si>
  <si>
    <t>1196600888</t>
  </si>
  <si>
    <t>114</t>
  </si>
  <si>
    <t>783823101</t>
  </si>
  <si>
    <t>Penetrační nátěr omítek hladkých betonových povrchů akrylátový</t>
  </si>
  <si>
    <t>1765989169</t>
  </si>
  <si>
    <t>"dtto ometení"54,962</t>
  </si>
  <si>
    <t>115</t>
  </si>
  <si>
    <t>783823131</t>
  </si>
  <si>
    <t>Penetrační nátěr omítek hladkých omítek hladkých, zrnitých tenkovrstvých nebo štukových stupně členitosti 1 a 2 akrylátový</t>
  </si>
  <si>
    <t>652047988</t>
  </si>
  <si>
    <t>116</t>
  </si>
  <si>
    <t>783827121</t>
  </si>
  <si>
    <t>Krycí (ochranný ) nátěr omítek jednonásobný hladkých omítek hladkých, zrnitých tenkovrstvých nebo štukových stupně členitosti 1 a 2 akrylátový</t>
  </si>
  <si>
    <t>943568810</t>
  </si>
  <si>
    <t>117</t>
  </si>
  <si>
    <t>783827401</t>
  </si>
  <si>
    <t>Krycí (ochranný ) nátěr omítek dvojnásobný hladkých betonových povrchů nebo povrchů z desek na bázi dřeva (dřevovláknitých apod.) akrylátový</t>
  </si>
  <si>
    <t>-207695208</t>
  </si>
  <si>
    <t>2019/10-1-02 - SO 02-Terénní úpravy, komunikace, chodníky, oplocení</t>
  </si>
  <si>
    <t>Ing.P.Ambrož</t>
  </si>
  <si>
    <t>Textová, výkresová i tabulková část projektové dokumentace tvoří jeden vzájemně se doplňující a provázaný celek. Jednotliví účastníci výběrového řízení se musí seznámit s projektojektovou dokumentací v návaznosti na soupis prací a na základě těchto informací části díla nacenit. Dále je potřeba při stanovení ceny dle vykázané výměry započítat všechny předpokládané doplňkové prvky a činnosti s touto položkou související tak, aby cena byla kompletní a prvek funkční.</t>
  </si>
  <si>
    <t xml:space="preserve">    5 - Komunikace pozemní</t>
  </si>
  <si>
    <t>111201101</t>
  </si>
  <si>
    <t>Odstranění křovin a stromů průměru kmene do 100 mm i s kořeny z celkové plochy do 1000 m2</t>
  </si>
  <si>
    <t xml:space="preserve">Odstranění křovin podél Z strany stávající zdi hřbitova   </t>
  </si>
  <si>
    <t xml:space="preserve">175,0   </t>
  </si>
  <si>
    <t>111201401</t>
  </si>
  <si>
    <t>Spálení křovin a stromů průměru kmene do 100 mm</t>
  </si>
  <si>
    <t>112201102</t>
  </si>
  <si>
    <t>Odstranění pařezů D do 500 mm</t>
  </si>
  <si>
    <t xml:space="preserve">odstranění pařezů po zkácených stromech v prostoru chodníka   </t>
  </si>
  <si>
    <t xml:space="preserve">1,0   </t>
  </si>
  <si>
    <t>113106121</t>
  </si>
  <si>
    <t>Rozebrání dlažeb komunikací pro pěší z betonových nebo kamenných dlaždic</t>
  </si>
  <si>
    <t xml:space="preserve">rozebrání chodníkové plochy u památníku   </t>
  </si>
  <si>
    <t xml:space="preserve">14,0   </t>
  </si>
  <si>
    <t>113201112</t>
  </si>
  <si>
    <t>Vytrhání obrub silničních ležatých</t>
  </si>
  <si>
    <t xml:space="preserve">SHODNÁ POLOŽKA   </t>
  </si>
  <si>
    <t xml:space="preserve">odstranění stupňů venkovních schodů u vchodu hřbitova   </t>
  </si>
  <si>
    <t xml:space="preserve">2*1,0   </t>
  </si>
  <si>
    <t>113204111</t>
  </si>
  <si>
    <t>Vytrhání obrub záhonových</t>
  </si>
  <si>
    <t xml:space="preserve">odstranění obruby chodníků na stávajícím hřbitově a u pomníku   </t>
  </si>
  <si>
    <t xml:space="preserve">29+67+42+48+71+40+20   </t>
  </si>
  <si>
    <t>121101102</t>
  </si>
  <si>
    <t>Sejmutí ornice s přemístěním na vzdálenost do 100 m</t>
  </si>
  <si>
    <t xml:space="preserve">sejmutí ornice z vyznačených ploch s uložením na deponii v prostoru stavby   </t>
  </si>
  <si>
    <t xml:space="preserve">3750*0,25   </t>
  </si>
  <si>
    <t xml:space="preserve">240*0,15   </t>
  </si>
  <si>
    <t xml:space="preserve">Součet   </t>
  </si>
  <si>
    <t>122202202</t>
  </si>
  <si>
    <t>Odkopávky a prokopávky nezapažené pro silnice objemu do 1000 m3 v hornině tř. 3</t>
  </si>
  <si>
    <t xml:space="preserve">Odkopy pro zemní pláň zpevněných ploch a komunikací  bez jámy pro retenci- 50% kubatury tř.3   </t>
  </si>
  <si>
    <t xml:space="preserve">(831,0-150)/2   </t>
  </si>
  <si>
    <t>122202209</t>
  </si>
  <si>
    <t>Příplatek k odkopávkám a prokopávkám pro silnice v hornině tř. 3 za lepivost</t>
  </si>
  <si>
    <t>122302202</t>
  </si>
  <si>
    <t>Odkopávky a prokopávky nezapažené pro silnice objemu do 1000 m3 v hornině tř. 4</t>
  </si>
  <si>
    <t xml:space="preserve">Odkopy pro zpevněné plochy - bez HTU a retenční nádrže- 50% kubatury tř.4   </t>
  </si>
  <si>
    <t xml:space="preserve">(831-150)/2   </t>
  </si>
  <si>
    <t>122302209</t>
  </si>
  <si>
    <t>Příplatek k odkopávkám a prokopávkám pro silnice v hornině tř. 4 za lepivost</t>
  </si>
  <si>
    <t>131201202</t>
  </si>
  <si>
    <t>Hloubení jam zapažených v hornině tř. 3 objemu do 1000 m3</t>
  </si>
  <si>
    <t xml:space="preserve">hloubení jámy pro retenční nádrž 50% kubatury tř.3   </t>
  </si>
  <si>
    <t xml:space="preserve">150/2   </t>
  </si>
  <si>
    <t>131201209</t>
  </si>
  <si>
    <t>Příplatek za lepivost u hloubení jam zapažených v hornině tř. 3</t>
  </si>
  <si>
    <t>131301202</t>
  </si>
  <si>
    <t>Hloubení jam zapažených v hornině tř. 4 objemu do 1000 m3</t>
  </si>
  <si>
    <t xml:space="preserve">výkop jámy pro retenční nádrž - 50%kubatury tř,4   </t>
  </si>
  <si>
    <t>131301209</t>
  </si>
  <si>
    <t>Příplatek za lepivost u hloubení jam zapažených v hornině tř. 4</t>
  </si>
  <si>
    <t>132201201</t>
  </si>
  <si>
    <t>Hloubení rýh š do 2000 mm v hornině tř. 3 objemu do 100 m3</t>
  </si>
  <si>
    <t xml:space="preserve">výkop pro základ pod venkovními schody   </t>
  </si>
  <si>
    <t xml:space="preserve">3*1,2   </t>
  </si>
  <si>
    <t>Příplatek za lepivost k hloubení rýh š do 2000 mm v hornině tř. 3</t>
  </si>
  <si>
    <t>132301101</t>
  </si>
  <si>
    <t>Hloubení rýh š do 600 mm v hornině tř. 4 objemu do 100 m3</t>
  </si>
  <si>
    <t xml:space="preserve">rýhy pro trativody parkoviště + vsakovací rýhu podél valu   </t>
  </si>
  <si>
    <t xml:space="preserve">87,5*0,15+60*0,5*0,5   </t>
  </si>
  <si>
    <t>132301109</t>
  </si>
  <si>
    <t>Příplatek za lepivost k hloubení rýh š do 600 mm v hornině tř. 4</t>
  </si>
  <si>
    <t>133201101</t>
  </si>
  <si>
    <t>Hloubení šachet v hornině tř. 3 objemu do 100 m3</t>
  </si>
  <si>
    <t xml:space="preserve">šactice pro patky oplocení   </t>
  </si>
  <si>
    <t xml:space="preserve">(35+8)*0,3*0,3*0,3   </t>
  </si>
  <si>
    <t>133201109</t>
  </si>
  <si>
    <t>Příplatek za lepivost u hloubení šachet v hornině tř. 3</t>
  </si>
  <si>
    <t>Vodorovné přemístění do 500 m výkopku/sypaniny z horniny tř. 1 až 4</t>
  </si>
  <si>
    <t xml:space="preserve">přesun ornice z deponie do místa zpětného uložení   </t>
  </si>
  <si>
    <t xml:space="preserve">452,25   </t>
  </si>
  <si>
    <t>162301422</t>
  </si>
  <si>
    <t>Vodorovné přemístění pařezů do 5 km D do 500 mm</t>
  </si>
  <si>
    <t xml:space="preserve">odvoz odstraněných pařezů na skládku města   </t>
  </si>
  <si>
    <t>Vodorovné přemístění do 5000 m výkopku/sypaniny z horniny tř. 1 až 4</t>
  </si>
  <si>
    <t xml:space="preserve">Odvoz přebývající ornice na skládku města   </t>
  </si>
  <si>
    <t xml:space="preserve">sejmutá zemina bez kubatury pro ohumusování volných plocha dosypy záhonů   </t>
  </si>
  <si>
    <t xml:space="preserve">973,5-452,25   </t>
  </si>
  <si>
    <t xml:space="preserve">Odvoz přebývající zeminy z výkopů na skládku města   </t>
  </si>
  <si>
    <t xml:space="preserve">kubatura výkopů bez násypů a dosypů   </t>
  </si>
  <si>
    <t xml:space="preserve">(681+150+3,6+28,17+1,16)-(112,3+142,1)   </t>
  </si>
  <si>
    <t>Nakládání výkopku z hornin tř. 1 až 4 do 100 m3</t>
  </si>
  <si>
    <t xml:space="preserve">nakládání ornice na deponii pro zpětné uložení a pro odvoz přebývající kubatury   </t>
  </si>
  <si>
    <t xml:space="preserve">973,5   </t>
  </si>
  <si>
    <t>171101102</t>
  </si>
  <si>
    <t>Uložení sypaniny z hornin soudržných do násypů zhutněných na 96 % PS</t>
  </si>
  <si>
    <t xml:space="preserve">dosypy volných ploch kolem zpevněných ploch pod ohumusování   </t>
  </si>
  <si>
    <t xml:space="preserve">   </t>
  </si>
  <si>
    <t xml:space="preserve">142,1   </t>
  </si>
  <si>
    <t>171101103</t>
  </si>
  <si>
    <t>Uložení sypaniny z hornin soudržných do násypů zhutněných do 100 % PS</t>
  </si>
  <si>
    <t xml:space="preserve">násypy zpevněných ploch a zemního valu   </t>
  </si>
  <si>
    <t xml:space="preserve">112,3   </t>
  </si>
  <si>
    <t xml:space="preserve">521,25+609,53   </t>
  </si>
  <si>
    <t>181951101</t>
  </si>
  <si>
    <t>Úprava pláně v hornině tř. 1 až 4 bez zhutnění</t>
  </si>
  <si>
    <t xml:space="preserve">1643,5+1367+4,5   </t>
  </si>
  <si>
    <t>181951102</t>
  </si>
  <si>
    <t>Úprava pláně v hornině tř. 1 až 4 se zhutněním</t>
  </si>
  <si>
    <t xml:space="preserve">267,75+281,7+60,5+23,4+3,5+397,8+219,8+117,2+351,1+234+18,5+17,5+8,6+99*0,15+31,5*0,15+836,5*0,2   </t>
  </si>
  <si>
    <t>211531111</t>
  </si>
  <si>
    <t>Výplň odvodňovacích žeber nebo trativodů kamenivem hrubým drceným frakce 16 až 63 mm</t>
  </si>
  <si>
    <t xml:space="preserve">vsakovací rýha podél chodníku na Z straně hřbitova podél valu   </t>
  </si>
  <si>
    <t xml:space="preserve">0,5*0,5*60   </t>
  </si>
  <si>
    <t>Zřízení opláštění žeber nebo trativodů geotextilií v rýze nebo zářezu sklonu přes 1:2 š do 2,5 m</t>
  </si>
  <si>
    <t xml:space="preserve">vsakovcí rýha   </t>
  </si>
  <si>
    <t xml:space="preserve">60*2,0   </t>
  </si>
  <si>
    <t>693111460</t>
  </si>
  <si>
    <t>textilie separační 300 g/m2 do š 2,0 m, ztr.2%</t>
  </si>
  <si>
    <t xml:space="preserve">120,0*1,02   </t>
  </si>
  <si>
    <t>212752212</t>
  </si>
  <si>
    <t>Trativod z drenážních trubek plastových flexibilních D do 100 mm včetně lože otevřený výkop</t>
  </si>
  <si>
    <t xml:space="preserve">trativody u parkoviště s vyustěním do nádrže   </t>
  </si>
  <si>
    <t xml:space="preserve">36,5+36,5+11+3,5   </t>
  </si>
  <si>
    <t>272313711</t>
  </si>
  <si>
    <t>Základové klenby z betonu tř. C 20/25</t>
  </si>
  <si>
    <t xml:space="preserve">základ pod venkovní schody   </t>
  </si>
  <si>
    <t xml:space="preserve">0,8*3,0   </t>
  </si>
  <si>
    <t>273351121</t>
  </si>
  <si>
    <t>Zřízení bednění základových desek</t>
  </si>
  <si>
    <t>273351122</t>
  </si>
  <si>
    <t>Odstranění bednění základových desek</t>
  </si>
  <si>
    <t>R2101</t>
  </si>
  <si>
    <t>Drenážní šachice plastová Dn 315mm, poklop pojížděný- dodání, montáž, zemní práce</t>
  </si>
  <si>
    <t>R2271</t>
  </si>
  <si>
    <t>Betonové prefa schodišťové stupně 150/350mm,dl.1,0m , povrch protiskluz. trysaný, dodání, montáž osazení</t>
  </si>
  <si>
    <t xml:space="preserve">3*3   </t>
  </si>
  <si>
    <t>338171113</t>
  </si>
  <si>
    <t>Osazování sloupků a vzpěr plotových ocelových v 2,00 m se zabetonováním</t>
  </si>
  <si>
    <t xml:space="preserve">35+8   </t>
  </si>
  <si>
    <t>R3001</t>
  </si>
  <si>
    <t>Dodání a osazení pletiva oplocení výšky 1,50m s napínacími dráty na sloupky</t>
  </si>
  <si>
    <t xml:space="preserve">Drátěné pletivo s oky 50/50/2,5 pozink s poplastováním v barvě zelené, výška 1,50m   </t>
  </si>
  <si>
    <t xml:space="preserve">2 napínací dráty   </t>
  </si>
  <si>
    <t xml:space="preserve">100,0   </t>
  </si>
  <si>
    <t>R3002</t>
  </si>
  <si>
    <t>Soupky a vzpěry oplocení dn38/2000 - dodání</t>
  </si>
  <si>
    <t xml:space="preserve">kovové sloupky oplocení Dn 38mm, dl.2,0m , s poplastováním barvy zelené,   </t>
  </si>
  <si>
    <t xml:space="preserve">+ krytky na sloupky   </t>
  </si>
  <si>
    <t xml:space="preserve">sloupky +vzpěry   </t>
  </si>
  <si>
    <t>Komunikace pozemní</t>
  </si>
  <si>
    <t>564710011</t>
  </si>
  <si>
    <t>Podklad z kameniva hrubého drceného vel. 8-16 mm tl. 50 mm</t>
  </si>
  <si>
    <t xml:space="preserve">krycí vrstva- plochy u vodních zdrojů   </t>
  </si>
  <si>
    <t xml:space="preserve">22,8   </t>
  </si>
  <si>
    <t xml:space="preserve">podkladní vrstva u parkovacích stání   </t>
  </si>
  <si>
    <t xml:space="preserve">281,7   </t>
  </si>
  <si>
    <t>564730111</t>
  </si>
  <si>
    <t>Podklad z kameniva hrubého drceného vel. 16-32 mm tl 100 mm</t>
  </si>
  <si>
    <t xml:space="preserve">podkladní vrstva u vodních zdrojů   </t>
  </si>
  <si>
    <t>564761111</t>
  </si>
  <si>
    <t>Podklad z kameniva hrubého drceného vel. 32-63 mm tl 200 mm</t>
  </si>
  <si>
    <t xml:space="preserve">podsyná vrstva ploch u vodních zdrojů   </t>
  </si>
  <si>
    <t xml:space="preserve">24,2   </t>
  </si>
  <si>
    <t>564851111</t>
  </si>
  <si>
    <t>Podklad ze štěrkodrtě ŠD tl 150 mm</t>
  </si>
  <si>
    <t xml:space="preserve">chodníky hřbitova -stávajícího +rozšiřovaného+pojížděný chodník vně+rozšíření vozovky   </t>
  </si>
  <si>
    <t xml:space="preserve">234,0+351,1+117,2+219,8+836,5*0,2+22,5   </t>
  </si>
  <si>
    <t>564861111</t>
  </si>
  <si>
    <t>Podklad ze štěrkodrtě ŠD tl 200 mm</t>
  </si>
  <si>
    <t xml:space="preserve">parkoviště+chodníky vně +chodníky pěší areálu+rozšíření komunikace   </t>
  </si>
  <si>
    <t xml:space="preserve">267,75+397,8+1,7+17,5+60,5+22,5   </t>
  </si>
  <si>
    <t>564871114</t>
  </si>
  <si>
    <t>Podklad ze štěrkodrtě ŠD tl. 280 mm</t>
  </si>
  <si>
    <t xml:space="preserve">parkovací stání- průměrná tl. pro vrstvu 250-300mm   </t>
  </si>
  <si>
    <t xml:space="preserve">267,75   </t>
  </si>
  <si>
    <t>564921413</t>
  </si>
  <si>
    <t>Podklad z asfaltového recyklátu tl 80 mm</t>
  </si>
  <si>
    <t xml:space="preserve">rozšířená plocha polní cesty   </t>
  </si>
  <si>
    <t xml:space="preserve">22,5   </t>
  </si>
  <si>
    <t>564932111</t>
  </si>
  <si>
    <t>Podklad z mechanicky zpevněného kameniva MZK tl 100 mm</t>
  </si>
  <si>
    <t xml:space="preserve">plocha u památníku   </t>
  </si>
  <si>
    <t xml:space="preserve">17,5   </t>
  </si>
  <si>
    <t>567114113</t>
  </si>
  <si>
    <t>Podklad ze směsi stmelené cementem SC C 12/15 (PB III) tl 100 mm</t>
  </si>
  <si>
    <t xml:space="preserve">chodníky pojížděné na stávajícím a rozšiřovaném hřbitově   </t>
  </si>
  <si>
    <t xml:space="preserve">351,1+234,0   </t>
  </si>
  <si>
    <t>567122111</t>
  </si>
  <si>
    <t>Podklad ze směsi stmelené cementem SC C 8/10 (KSC I) tl 120 mm</t>
  </si>
  <si>
    <t xml:space="preserve">Podkladní vrstva pojížděných chodníků vně+v areálu po Z straně + nástupní plocha   </t>
  </si>
  <si>
    <t xml:space="preserve">219,8+60,0+117,2   </t>
  </si>
  <si>
    <t>567122112</t>
  </si>
  <si>
    <t>Podklad ze směsi stmelené cementem SC C 8/10 (KSC I) tl 130 mm</t>
  </si>
  <si>
    <t xml:space="preserve">komunikace parkoviště   </t>
  </si>
  <si>
    <t xml:space="preserve">267,5   </t>
  </si>
  <si>
    <t>569211111</t>
  </si>
  <si>
    <t>Zpevnění krytu štěrkopískem nebo kamenivem těženým tl 10 mm</t>
  </si>
  <si>
    <t xml:space="preserve">SHodná položka   </t>
  </si>
  <si>
    <t xml:space="preserve">vyrovnávací vrstva na ploše z MZK u památníku   </t>
  </si>
  <si>
    <t>591441111</t>
  </si>
  <si>
    <t>Kladení dlažby z mozaiky jednobarevné komunikací pro pěší lože z MC</t>
  </si>
  <si>
    <t xml:space="preserve">chodníkové plochy v areálu s možností pojezdu   </t>
  </si>
  <si>
    <t xml:space="preserve">219,8+117,2+351,1+234,0   </t>
  </si>
  <si>
    <t>583800100</t>
  </si>
  <si>
    <t>mozaika dlažební, žula 4/6 cm šedá, ztr.2%</t>
  </si>
  <si>
    <t xml:space="preserve">922,1/8,5*1,02   </t>
  </si>
  <si>
    <t>596211113</t>
  </si>
  <si>
    <t>Kladení zámkové dlažby komunikací pro pěší tl 60 mm skupiny A pl přes 300 m2</t>
  </si>
  <si>
    <t xml:space="preserve">přístupový chodník vně s plochou pro kola +podlaha objektu   </t>
  </si>
  <si>
    <t xml:space="preserve">397,8+8,6+5,5   </t>
  </si>
  <si>
    <t>592453080</t>
  </si>
  <si>
    <t>dlažba  betonová 20 x 10 x 6 cm přírodní, ztr.1%</t>
  </si>
  <si>
    <t>118</t>
  </si>
  <si>
    <t xml:space="preserve">(411,9-8,6)*1,01   </t>
  </si>
  <si>
    <t>596212213</t>
  </si>
  <si>
    <t>Kladení zámkové dlažby pozemních komunikací tl 80 mm skupiny A pl přes 300 m2</t>
  </si>
  <si>
    <t>120</t>
  </si>
  <si>
    <t xml:space="preserve">vozovka parkoviště+pojížděný chodník   </t>
  </si>
  <si>
    <t xml:space="preserve">267,75+60   </t>
  </si>
  <si>
    <t>592453110</t>
  </si>
  <si>
    <t>dlažba betonová 20 x 10 x 8 cm přírodní, ztr.1%</t>
  </si>
  <si>
    <t>122</t>
  </si>
  <si>
    <t xml:space="preserve">(327,75)*1,01   </t>
  </si>
  <si>
    <t>592452670</t>
  </si>
  <si>
    <t>dlažba betonová pro nevidomé 20 x 10 x 6 cm barevná-červená, ztr.3%</t>
  </si>
  <si>
    <t>124</t>
  </si>
  <si>
    <t xml:space="preserve">varovné pruhy - barva červená   </t>
  </si>
  <si>
    <t xml:space="preserve">(3,7+3,2+0,8+0,9)*1,03   </t>
  </si>
  <si>
    <t>596412212</t>
  </si>
  <si>
    <t>Kladení dlažby z vegetačních tvárnic pozemních komunikací tl 80 mm do 300 m2,</t>
  </si>
  <si>
    <t>126</t>
  </si>
  <si>
    <t xml:space="preserve">vsakovací betonová dlažba parkovacích stání   </t>
  </si>
  <si>
    <t xml:space="preserve">46,3+72,9+162,5   </t>
  </si>
  <si>
    <t>R5001</t>
  </si>
  <si>
    <t>Betonová vodopropustná ekologická dlažba 200/200mm tl.80mm,antracit, ztr.2%</t>
  </si>
  <si>
    <t>128</t>
  </si>
  <si>
    <t xml:space="preserve">vodopropustná ekologická dlažba , barva šedá, 200/200/80mm, s distančníky h=70mm s výstupky 2,5mm   </t>
  </si>
  <si>
    <t xml:space="preserve">dvouvrstvý beton ze stálobarevné kamenné drti ,   </t>
  </si>
  <si>
    <t xml:space="preserve">pro optimální odvedení vody má kámen odvodní kanálek který je součástí spáry   </t>
  </si>
  <si>
    <t xml:space="preserve">výplń spár a lože z filtračního materiálu   </t>
  </si>
  <si>
    <t xml:space="preserve">plocha stání bez dělících pruhůdělící pruhy stání   </t>
  </si>
  <si>
    <t xml:space="preserve">(281,7-13*4,5*0,2)*1,02   </t>
  </si>
  <si>
    <t>R5002</t>
  </si>
  <si>
    <t>130</t>
  </si>
  <si>
    <t xml:space="preserve">vodopropustná ekologická dlažba , barva černá(antracit), 200/200/80mm, s distančníky h=70mm s výstupky 2,5mm   </t>
  </si>
  <si>
    <t xml:space="preserve">dělící pruhy stání   </t>
  </si>
  <si>
    <t xml:space="preserve">13*4,5*0,2*1,03   </t>
  </si>
  <si>
    <t>914111111</t>
  </si>
  <si>
    <t>Montáž svislé dopravní značky do velikosti 1 m2 objímkami na sloupek nebo konzolu</t>
  </si>
  <si>
    <t>132</t>
  </si>
  <si>
    <t>404442570</t>
  </si>
  <si>
    <t>značka svislá reflexní AL- NK 500 x 700 mm</t>
  </si>
  <si>
    <t>134</t>
  </si>
  <si>
    <t xml:space="preserve">značka IP 12 se symbolem O1   </t>
  </si>
  <si>
    <t xml:space="preserve">2,0   </t>
  </si>
  <si>
    <t>914511112</t>
  </si>
  <si>
    <t>Montáž sloupku dopravních značek délky do 3,5 m s betonovým základem a patkou</t>
  </si>
  <si>
    <t>136</t>
  </si>
  <si>
    <t>404452250</t>
  </si>
  <si>
    <t>sloupek Zn 60 - 350</t>
  </si>
  <si>
    <t>138</t>
  </si>
  <si>
    <t>404452530</t>
  </si>
  <si>
    <t>víčko plastové na sloupek 60</t>
  </si>
  <si>
    <t>140</t>
  </si>
  <si>
    <t>404452560</t>
  </si>
  <si>
    <t>upínací svorka na sloupek US 60</t>
  </si>
  <si>
    <t>142</t>
  </si>
  <si>
    <t>915131111</t>
  </si>
  <si>
    <t>Vodorovné dopravní značení přechody pro chodce, šipky, symboly základní bílá barva</t>
  </si>
  <si>
    <t>144</t>
  </si>
  <si>
    <t xml:space="preserve">symbol O1- značka V10f   </t>
  </si>
  <si>
    <t xml:space="preserve">2*1,5*1,5   </t>
  </si>
  <si>
    <t>916111123</t>
  </si>
  <si>
    <t>Osazení obruby z drobných kostek s boční opěrou do lože z betonu prostého</t>
  </si>
  <si>
    <t>146</t>
  </si>
  <si>
    <t xml:space="preserve">řádky z drobné kostky - obruba u stromů ,- pro dvojřádek délka 2x   </t>
  </si>
  <si>
    <t xml:space="preserve">4,5*2+7,5*2   </t>
  </si>
  <si>
    <t>583801240</t>
  </si>
  <si>
    <t>kostka dlažební drobná, žula velikost 8/10 cm šedožlutá, ztr.2%</t>
  </si>
  <si>
    <t>148</t>
  </si>
  <si>
    <t>Poznámka k položce:
1 t = 8,5 m2</t>
  </si>
  <si>
    <t xml:space="preserve">24,0*0,024*1,02   </t>
  </si>
  <si>
    <t>916131213</t>
  </si>
  <si>
    <t>Osazení silničního obrubníku betonového stojatého s boční opěrou do lože z betonu prostého</t>
  </si>
  <si>
    <t>150</t>
  </si>
  <si>
    <t xml:space="preserve">parkoviště   </t>
  </si>
  <si>
    <t xml:space="preserve">99,0+31,5   </t>
  </si>
  <si>
    <t>592174100</t>
  </si>
  <si>
    <t>obrubník betonový chodníkový ABO 100/10/25 II nat 100x10x25 cm,ztr.1%</t>
  </si>
  <si>
    <t>152</t>
  </si>
  <si>
    <t xml:space="preserve">93,0*1,01=93,93   </t>
  </si>
  <si>
    <t xml:space="preserve">94,0   </t>
  </si>
  <si>
    <t>592174680</t>
  </si>
  <si>
    <t>obrubník betonový silniční nájezdový Standard 100x15x15 cm, ztr.1%</t>
  </si>
  <si>
    <t>154</t>
  </si>
  <si>
    <t xml:space="preserve">31,5*1,01=31,815   </t>
  </si>
  <si>
    <t xml:space="preserve">32,0   </t>
  </si>
  <si>
    <t>592174690</t>
  </si>
  <si>
    <t>obrubník betonový silniční přechodový L + P Standard 100x15x15-25 cm</t>
  </si>
  <si>
    <t>156</t>
  </si>
  <si>
    <t>916241213</t>
  </si>
  <si>
    <t>Osazení obrubníku kamenného stojatého s boční opěrou do lože z betonu prostého</t>
  </si>
  <si>
    <t>158</t>
  </si>
  <si>
    <t xml:space="preserve">shodná položka pro obrubu z kamenného krajníku   </t>
  </si>
  <si>
    <t xml:space="preserve">836,5   </t>
  </si>
  <si>
    <t>583802120</t>
  </si>
  <si>
    <t>krajník silniční kamenný, (bSM) žula, KS3 10x20 x 30-80, ztr.1%</t>
  </si>
  <si>
    <t>160</t>
  </si>
  <si>
    <t>Poznámka k položce:
1 bm = 65 kg</t>
  </si>
  <si>
    <t xml:space="preserve">836,5*1,01   </t>
  </si>
  <si>
    <t>935111111</t>
  </si>
  <si>
    <t>Osazení příkopového žlabu do štěrkopísku tl 100 mm z betonových tvárnic š 500 mm</t>
  </si>
  <si>
    <t>162</t>
  </si>
  <si>
    <t xml:space="preserve">rigol u výtoku z liniové vpusti do retenční nádrže   </t>
  </si>
  <si>
    <t xml:space="preserve">3,50   </t>
  </si>
  <si>
    <t>592275180</t>
  </si>
  <si>
    <t>žlabovka betonová TBZ 39-50 50x50x13 cm</t>
  </si>
  <si>
    <t>164</t>
  </si>
  <si>
    <t>935932418</t>
  </si>
  <si>
    <t>Odvodňovací plastový žlab pro zatížení D400 vnitřní š 150 mm s roštem můstkovým z litiny</t>
  </si>
  <si>
    <t>166</t>
  </si>
  <si>
    <t xml:space="preserve">liniové vpusti parkoviště- horní- odtok dnem, dolní odtok čelem   </t>
  </si>
  <si>
    <t xml:space="preserve">15+15   </t>
  </si>
  <si>
    <t>997221561</t>
  </si>
  <si>
    <t>Vodorovná doprava suti z kusových materiálů do 1 km</t>
  </si>
  <si>
    <t>168</t>
  </si>
  <si>
    <t xml:space="preserve">odvoz odstraněných dlažeb a obrubníků na skládku města   </t>
  </si>
  <si>
    <t xml:space="preserve">14*0,255+317*0,04+2*0,272   </t>
  </si>
  <si>
    <t>997221569</t>
  </si>
  <si>
    <t>Příplatek ZKD 1 km u vodorovné dopravy suti z kusových materiálů</t>
  </si>
  <si>
    <t>170</t>
  </si>
  <si>
    <t xml:space="preserve">odvoz přes 1km do 5km   </t>
  </si>
  <si>
    <t xml:space="preserve">16,794*4   </t>
  </si>
  <si>
    <t>998223011</t>
  </si>
  <si>
    <t>Přesun hmot pro pozemní komunikace s krytem dlážděným</t>
  </si>
  <si>
    <t>172</t>
  </si>
  <si>
    <t>2019/10-1-03 - SO 03-Vodovod, kanalizace</t>
  </si>
  <si>
    <t>Úroveň 3:</t>
  </si>
  <si>
    <t>2019/10-1-03-1 - SO 03-Průleh k zasakování dešťových vod</t>
  </si>
  <si>
    <t>Z.Číž</t>
  </si>
  <si>
    <t xml:space="preserve">    8 - Trubní vedení</t>
  </si>
  <si>
    <t>121101101</t>
  </si>
  <si>
    <t>Sejmutí ornice s přemístěním na vzdálenost do 50 m</t>
  </si>
  <si>
    <t xml:space="preserve">"průleh" 8,2*13,0*0,2   </t>
  </si>
  <si>
    <t xml:space="preserve">"příkop" (1,05+1,38)/2*0,2*22,0   </t>
  </si>
  <si>
    <t xml:space="preserve">"kanalizace" 0,2*0,8*(7,4+12,1)   </t>
  </si>
  <si>
    <t>131101201</t>
  </si>
  <si>
    <t>Hloubení jam zapažených v hornině tř. 1 a 2 objemu do 100 m3</t>
  </si>
  <si>
    <t xml:space="preserve">"průleh" 8,2*13,0*0,75   </t>
  </si>
  <si>
    <t>132101201</t>
  </si>
  <si>
    <t>Hloubení rýh š do 2000 mm v hornině tř. 1 a 2 objemu do 100 m3</t>
  </si>
  <si>
    <t xml:space="preserve">"příkop" ((0,47+1,05)/2*0,50+(0,47+1,38)/2*0,72)/2*22,0   </t>
  </si>
  <si>
    <t xml:space="preserve">"kanalizace" (0,72+0,90)/2*0,8*7,4+0,90*0,8*12,1   </t>
  </si>
  <si>
    <t>151101101</t>
  </si>
  <si>
    <t>Zřízení příložného pažení a rozepření stěn rýh hl do 2 m</t>
  </si>
  <si>
    <t xml:space="preserve">"kanalizace" (0,92+1,10)*7,4+1,10*2*12,1   </t>
  </si>
  <si>
    <t>151101111</t>
  </si>
  <si>
    <t>Odstranění příložného pažení a rozepření stěn rýh hl do 2 m</t>
  </si>
  <si>
    <t>151101201</t>
  </si>
  <si>
    <t>Zřízení příložného pažení stěn výkopu hl do 4 m</t>
  </si>
  <si>
    <t xml:space="preserve">"průleh" (8,2+13,0)*2*0,95   </t>
  </si>
  <si>
    <t>151101211</t>
  </si>
  <si>
    <t>Odstranění příložného pažení stěn hl do 4 m</t>
  </si>
  <si>
    <t>151101301</t>
  </si>
  <si>
    <t>Zřízení rozepření stěn při pažení příložném hl do 4 m</t>
  </si>
  <si>
    <t xml:space="preserve">"průleh" 8,2*13,0*0,95   </t>
  </si>
  <si>
    <t>151101311</t>
  </si>
  <si>
    <t>Odstranění rozepření stěn při pažení příložném hl do 4 m</t>
  </si>
  <si>
    <t>161101101</t>
  </si>
  <si>
    <t>Svislé přemístění výkopku z horniny tř. 1 až 4 hl výkopu do 2,5 m</t>
  </si>
  <si>
    <t>162701103</t>
  </si>
  <si>
    <t>Vodorovné přemístění do 8000 m výkopku/sypaniny z horniny tř. 1 až 4</t>
  </si>
  <si>
    <t xml:space="preserve">"průleh" 8,2*13,0*0,08+7,2*12,0*0,36+3,14*0,16*0,16*0,5   </t>
  </si>
  <si>
    <t xml:space="preserve">"kanalizace" 0,55*0,8*19,5+3,14*0,21*0,21*(0,45+0,98)   </t>
  </si>
  <si>
    <t>171103101</t>
  </si>
  <si>
    <t>Zemní hrázky melioračních kanálů z horniny tř. 1 až 4</t>
  </si>
  <si>
    <t xml:space="preserve">"průleh"( (0,50+1,70)/2*0,3*(8,2+13,0))/2   </t>
  </si>
  <si>
    <t>171201101</t>
  </si>
  <si>
    <t>Uložení sypaniny do násypů nezhutněných</t>
  </si>
  <si>
    <t xml:space="preserve">59,956   </t>
  </si>
  <si>
    <t>Zásyp jam, šachet rýh nebo kolem objektů sypaninou se zhutněním</t>
  </si>
  <si>
    <t xml:space="preserve">79,95+25,013-59,956-20,659   </t>
  </si>
  <si>
    <t>175101201</t>
  </si>
  <si>
    <t>Obsypání objektu nad přilehlým původním terénem sypaninou bez prohození sítem, uloženou do 3 m</t>
  </si>
  <si>
    <t xml:space="preserve">"průleh" 8,2*13,0*0,46-7,2*12,0*0,36+(0,3*0,45)/2*(7,7+12,5)*2   </t>
  </si>
  <si>
    <t>175101209</t>
  </si>
  <si>
    <t>Příplatek k obsypání objektu za ruční prohození sypaniny sítem, uložené do 3 m</t>
  </si>
  <si>
    <t>181301103</t>
  </si>
  <si>
    <t>Rozprostření ornice tl vrstvy do 200 mm pl do 500 m2 v rovině nebo ve svahu do 1:5</t>
  </si>
  <si>
    <t xml:space="preserve">"průleh" 8,2*13,0   </t>
  </si>
  <si>
    <t xml:space="preserve">"příkop" (1,05+1,38)/2*22,0   </t>
  </si>
  <si>
    <t>181411121</t>
  </si>
  <si>
    <t>Založení lučního trávníku výsevem plochy do 1000 m2 v rovině a ve svahu do 1:5</t>
  </si>
  <si>
    <t>005724100</t>
  </si>
  <si>
    <t>osivo směs travní parková</t>
  </si>
  <si>
    <t xml:space="preserve">133,33 * 0,015   </t>
  </si>
  <si>
    <t>182201101</t>
  </si>
  <si>
    <t>Svahování násypů</t>
  </si>
  <si>
    <t xml:space="preserve">"průleh" 0,7*(8,2+13,0)/2*3   </t>
  </si>
  <si>
    <t>184911231</t>
  </si>
  <si>
    <t>Rozprostření valounků velikosti do 0,25 m v rovině a svahu do 1:5</t>
  </si>
  <si>
    <t xml:space="preserve">"příkopy" (1,05+1,38)/2*22,0+1,2*0,9*2   </t>
  </si>
  <si>
    <t>R583374030</t>
  </si>
  <si>
    <t>kamenivo dekorační (kačírek) frakce 63/125</t>
  </si>
  <si>
    <t xml:space="preserve">28,89 * 0,67   </t>
  </si>
  <si>
    <t>271532213</t>
  </si>
  <si>
    <t>Podsyp pod základové konstrukce se zhutněním z hrubého kameniva frakce 8 až 16 mm</t>
  </si>
  <si>
    <t xml:space="preserve">"průleh" 8,2*13,0*0,08   </t>
  </si>
  <si>
    <t>451573111</t>
  </si>
  <si>
    <t>Lože pod potrubí otevřený výkop ze štěrkopísku</t>
  </si>
  <si>
    <t xml:space="preserve">"příkop" 0,5*0,1*22,0   </t>
  </si>
  <si>
    <t xml:space="preserve">"kanalizace" 0,8*0,55*(7,4+12,1)   </t>
  </si>
  <si>
    <t>465511127</t>
  </si>
  <si>
    <t>Dlažba z lomového kamene na sucho s vyklínováním a vyplněním spár tl 200 mm</t>
  </si>
  <si>
    <t xml:space="preserve">"bezpečnostní přepad" 0,7*3,5   </t>
  </si>
  <si>
    <t>Trubní vedení</t>
  </si>
  <si>
    <t>871315211</t>
  </si>
  <si>
    <t>Kanalizační potrubí z tvrdého PVC jednovrstvé tuhost třídy SN4 DN 160</t>
  </si>
  <si>
    <t xml:space="preserve">"kanalizace" 19,5   </t>
  </si>
  <si>
    <t>877310320</t>
  </si>
  <si>
    <t>Montáž odboček na kanalizačním potrubí z PP trub hladkých plnostěnných DN 150</t>
  </si>
  <si>
    <t xml:space="preserve">"kanalizace" 1   </t>
  </si>
  <si>
    <t>28617205</t>
  </si>
  <si>
    <t>odbočka kanalizační PP SN 16 45° DN 150/DN150</t>
  </si>
  <si>
    <t>877315211</t>
  </si>
  <si>
    <t>Montáž tvarovek z tvrdého PVC-systém KG nebo z polypropylenu-systém KG 2000 jednoosé DN 150</t>
  </si>
  <si>
    <t>286115880</t>
  </si>
  <si>
    <t>zátka kanalizace plastové KGM DN 150</t>
  </si>
  <si>
    <t xml:space="preserve">"budoucí odbočky ke smuteční síni z RŠ 1 a z odbočky" 2   </t>
  </si>
  <si>
    <t>892351111</t>
  </si>
  <si>
    <t>Tlaková zkouška vodou potrubí DN 150 nebo 200</t>
  </si>
  <si>
    <t>894812131</t>
  </si>
  <si>
    <t>Revizní a čistící šachta z PP DN 315 šachtová roura korugovaná bez hrdla světlé hloubky 1250 mm</t>
  </si>
  <si>
    <t xml:space="preserve">"průleh" 1   </t>
  </si>
  <si>
    <t>894812141</t>
  </si>
  <si>
    <t>Revizní a čistící šachta z PP DN 315 šachtová roura teleskopická světlé hloubky 375 mm</t>
  </si>
  <si>
    <t>894812149</t>
  </si>
  <si>
    <t>Příplatek k rourám revizní a čistící šachty z PP DN 315 za uříznutí šachtové roury</t>
  </si>
  <si>
    <t>894812171</t>
  </si>
  <si>
    <t>Revizní a čistící šachta z PP DN 315 mříž dešťová litinová do teleskopu pro zatížení 40 t</t>
  </si>
  <si>
    <t>894812203</t>
  </si>
  <si>
    <t>Revizní a čistící šachta z PP šachtové dno DN 425/150 s přítokem tvaru T</t>
  </si>
  <si>
    <t xml:space="preserve">"RŠ1" 1   </t>
  </si>
  <si>
    <t>894812233</t>
  </si>
  <si>
    <t>Revizní a čistící šachta z PP DN 425 šachtová roura korugovaná bez hrdla světlé hloubky 3000 mm</t>
  </si>
  <si>
    <t xml:space="preserve">"RŠ1+V1" 1   </t>
  </si>
  <si>
    <t>894812249</t>
  </si>
  <si>
    <t>Příplatek k rourám revizní a čistící šachty z PP DN 425 za uříznutí šachtové roury</t>
  </si>
  <si>
    <t xml:space="preserve">"RŠ1+V1" 2   </t>
  </si>
  <si>
    <t>894812255</t>
  </si>
  <si>
    <t>Revizní a čistící šachta z PP DN 425 poklop pro šachtu plastový pachotěsný s madlem</t>
  </si>
  <si>
    <t xml:space="preserve">"V1" 1   </t>
  </si>
  <si>
    <t>894812261</t>
  </si>
  <si>
    <t>Revizní a čistící šachta z PP DN 425 poklop litinový s teleskopickou rourou pro zatížení 3 t</t>
  </si>
  <si>
    <t>894812268</t>
  </si>
  <si>
    <t>Revizní a čistící šachta z PP DN 425 mříž litinová do teleskopu kruhová pro zatížení 12,5 t</t>
  </si>
  <si>
    <t>894812612</t>
  </si>
  <si>
    <t>Vyříznutí a utěsnění otvoru ve stěně šachty DN 160</t>
  </si>
  <si>
    <t>899722113</t>
  </si>
  <si>
    <t>Krytí potrubí z plastů výstražnou fólií z PVC 34cm</t>
  </si>
  <si>
    <t>R895970808034</t>
  </si>
  <si>
    <t>Dodávka a montáž zasakovacích bloků z polypropylenu PP bez revize 0,8x0,8x(0,32+0,04) objem 0,205 m3, zatížení PKW 1,5 tun</t>
  </si>
  <si>
    <t>soubor</t>
  </si>
  <si>
    <t xml:space="preserve">"průleh" 9*15   </t>
  </si>
  <si>
    <t xml:space="preserve">"příkopy" 22+4   </t>
  </si>
  <si>
    <t>59227035</t>
  </si>
  <si>
    <t>žlab odvodňovací betonový 510x 650x157mm</t>
  </si>
  <si>
    <t>998276101</t>
  </si>
  <si>
    <t>Přesun hmot pro trubní vedení z trub z plastických hmot otevřený výkop</t>
  </si>
  <si>
    <t>711491171</t>
  </si>
  <si>
    <t>Provedení izolace proti tlakové vodě vodorovné z textilií vrstva podkladní</t>
  </si>
  <si>
    <t xml:space="preserve">"průleh" 7,2*12,0   </t>
  </si>
  <si>
    <t>69311060</t>
  </si>
  <si>
    <t>geotextilie netkaná separační, ochranná, filtrační, drenážní PP 200g/m2</t>
  </si>
  <si>
    <t xml:space="preserve">86,4 * 1,05   </t>
  </si>
  <si>
    <t>711491172</t>
  </si>
  <si>
    <t>Provedení izolace proti tlakové vodě vodorovné z textilií vrstva ochranná</t>
  </si>
  <si>
    <t>711491272</t>
  </si>
  <si>
    <t>Provedení izolace proti tlakové vodě svislé z textilií vrstva ochranná</t>
  </si>
  <si>
    <t xml:space="preserve">"průleh" (7,2+12,0)*0,36*2   </t>
  </si>
  <si>
    <t xml:space="preserve">13,824 * 1,05   </t>
  </si>
  <si>
    <t>Přesun hmot tonážní pro izolace proti vodě, vlhkosti a plynům v objektech výšky do 6 m</t>
  </si>
  <si>
    <t>2019/10-1-03-2 - SO 03-Vodovod</t>
  </si>
  <si>
    <t>L.Švarzberger</t>
  </si>
  <si>
    <t>1 - Zemní práce</t>
  </si>
  <si>
    <t>4 - Vodorovné konstrukce</t>
  </si>
  <si>
    <t>5 - Komunikace</t>
  </si>
  <si>
    <t>8 - Trubní vedení</t>
  </si>
  <si>
    <t>99 - Staveništní přesun hmot</t>
  </si>
  <si>
    <t>M21 - Elektromontáže</t>
  </si>
  <si>
    <t>132201212R00</t>
  </si>
  <si>
    <t>Hloubení rýh š.do 200 cm hor.3 do 1000m3,STROJNĚ</t>
  </si>
  <si>
    <t>196549215</t>
  </si>
  <si>
    <t>výkop rýhy - viz podélný profil, spočítáno softwarem:</t>
  </si>
  <si>
    <t>"VP"68,46</t>
  </si>
  <si>
    <t>"V1"127,42</t>
  </si>
  <si>
    <t>-odpočet zpevněných ploch:</t>
  </si>
  <si>
    <t>"komunikace"-3,10*0,90*0,30</t>
  </si>
  <si>
    <t>132201219R00</t>
  </si>
  <si>
    <t>Příplatek za lepivost - hloubení rýh 200cm v hor.3</t>
  </si>
  <si>
    <t>-716635640</t>
  </si>
  <si>
    <t>"výkop rýhy - viz podélný profil, spočítáno softwarem:</t>
  </si>
  <si>
    <t>"-odpočet zpevněných ploch:</t>
  </si>
  <si>
    <t>151101101R00</t>
  </si>
  <si>
    <t>Pažení a rozepření stěn rýh - příložné - hl. do 2m</t>
  </si>
  <si>
    <t>-1441596667</t>
  </si>
  <si>
    <t>Poznámka k položce:
Odstranění pažení a rozepření se oceňuje samostatně.</t>
  </si>
  <si>
    <t>"viz situace, podélný profil a uložení potrubí:</t>
  </si>
  <si>
    <t>"VP"54,60*((1,58+1,12)/2)*2</t>
  </si>
  <si>
    <t>(61,50-54,60)*((1,12+0,57)/2)*2</t>
  </si>
  <si>
    <t>"V1"70,80*((0,92+1,04)/2)*2</t>
  </si>
  <si>
    <t>(89,15-70,80)*((1,04+2,12)/2)*2</t>
  </si>
  <si>
    <t>(111,60-89,15)*((2,12+1,28)/2)*2</t>
  </si>
  <si>
    <t>"V1-2"3,50*1,20*2</t>
  </si>
  <si>
    <t>"V1-3"1,95*1,20*2</t>
  </si>
  <si>
    <t>"V1-4"17,65*1,20*2</t>
  </si>
  <si>
    <t>"V1-5"1,50*1,20*2</t>
  </si>
  <si>
    <t>"V1-6"39,45*1,20*2</t>
  </si>
  <si>
    <t>"VK"1,50*1,20*2</t>
  </si>
  <si>
    <t>"VS"3,00*2,00*2</t>
  </si>
  <si>
    <t>151101111R00</t>
  </si>
  <si>
    <t>Odstranění paženi stěn rýh - příložné - hl. do 2 m</t>
  </si>
  <si>
    <t>-335808063</t>
  </si>
  <si>
    <t>161101101R00</t>
  </si>
  <si>
    <t>Svislé přemístění výkopku z hor.1-4 do 2,5 m</t>
  </si>
  <si>
    <t>-2137350077</t>
  </si>
  <si>
    <t>Poznámka k položce:
Tabulka pro určení podílu svislého přemístění výkopku. Číselná hodnota uvedená v tabulce udává procento z celkového objemu výkopávky, pro něž se oceňuje svislé přemístění výkopku Platí pro hloubky výkopu 1 -  2,5 m.; a) hloubení jam; objemu do 100 m3     100 % ; objemu do 1000 m3                     8 %; objemu do 10000 m3                   3 % ; objemu nad 10000 m3                 2 %; b) hloubení rýh š. do 60 cm; bez ohledu na objem               100 %; c) hloubení rýh š. do 200 cm; objemu do 100 m3                   100 %; objemu nad 100 m3                   50 %; d) hloubení zářezů; objemu do 1000 m3               neoceňuje se; objemu do 10000 m3             neoceňuje se; objemu nad 10000 m3           neoceňuje se</t>
  </si>
  <si>
    <t>"viz hloubení rýh, dle kategorie započítáno 50 % objemu:</t>
  </si>
  <si>
    <t>"VP"68,46*0,5</t>
  </si>
  <si>
    <t>"V1"127,42*0,5</t>
  </si>
  <si>
    <t>"komunikace"-3,10*0,90*0,30*0,5</t>
  </si>
  <si>
    <t>162701105R00</t>
  </si>
  <si>
    <t>Vodorovné přemístění výkopku z hor.1-4 do 10000 m</t>
  </si>
  <si>
    <t>-907879433</t>
  </si>
  <si>
    <t>"- zásyp"-138,4912</t>
  </si>
  <si>
    <t>167101101R00</t>
  </si>
  <si>
    <t>Nakládání výkopku z hor.1-4 v množství do 100 m3 viz pol. Vodorovné přemístění výkopku</t>
  </si>
  <si>
    <t>642488278</t>
  </si>
  <si>
    <t>171201201R00</t>
  </si>
  <si>
    <t>Uložení sypaniny na skládku viz pol. Vodorovné přemístění výkopku</t>
  </si>
  <si>
    <t>-1571457142</t>
  </si>
  <si>
    <t>174101101R00</t>
  </si>
  <si>
    <t>Zásyp jam, rýh, šachet se zhutněním</t>
  </si>
  <si>
    <t>806416015</t>
  </si>
  <si>
    <t>"- lože"-15,5790</t>
  </si>
  <si>
    <t>"- obsyp"-40,9728</t>
  </si>
  <si>
    <t>175101101R00</t>
  </si>
  <si>
    <t>Obsyp potrubí bez prohození sypaniny</t>
  </si>
  <si>
    <t>25229593</t>
  </si>
  <si>
    <t>Poznámka k položce:
Je-li pro obsyp použit jiný materiál než vytěžená sypanina, oceňuje se ve specifikaci. Ztratné se doporučuje ve výši 1%.</t>
  </si>
  <si>
    <t>viz podélný profil a uložení potrubí:</t>
  </si>
  <si>
    <t>"VP"61,50*0,90*0,263</t>
  </si>
  <si>
    <t>"V1"111,60*0,90*0,263</t>
  </si>
  <si>
    <t>199000002R00</t>
  </si>
  <si>
    <t>Poplatek za skládku horniny 1- 4 viz pol. Vodorovné přemístění výkopku</t>
  </si>
  <si>
    <t>-1162192912</t>
  </si>
  <si>
    <t>58337304</t>
  </si>
  <si>
    <t>Štěrkopísek frakce 0-16 B</t>
  </si>
  <si>
    <t>T</t>
  </si>
  <si>
    <t>901846215</t>
  </si>
  <si>
    <t>Viz podélný profil a uložení potrubí:</t>
  </si>
  <si>
    <t>"obsyp potrubí"40,9728*2,0</t>
  </si>
  <si>
    <t>451572111R00</t>
  </si>
  <si>
    <t>Lože pod potrubí z kameniva těženého 0 - 4 mm</t>
  </si>
  <si>
    <t>335436508</t>
  </si>
  <si>
    <t>"VP"61,50*0,90*0,10</t>
  </si>
  <si>
    <t>"V1"111,60*0,90*0,10</t>
  </si>
  <si>
    <t>452313121R00</t>
  </si>
  <si>
    <t>Bloky pro potrubí z betonu B 10</t>
  </si>
  <si>
    <t>-71773907</t>
  </si>
  <si>
    <t>viz situace a kladečské schema:</t>
  </si>
  <si>
    <t>0,60*0,60*0,40*22</t>
  </si>
  <si>
    <t>452353101R00</t>
  </si>
  <si>
    <t>Bednění bloků pod potrubí</t>
  </si>
  <si>
    <t>1653035056</t>
  </si>
  <si>
    <t>viz položka bloky pod potrubí:</t>
  </si>
  <si>
    <t>0,6*0,6*4*22</t>
  </si>
  <si>
    <t>Komunikace</t>
  </si>
  <si>
    <t>113107123R00</t>
  </si>
  <si>
    <t>Odstranění podkladu pl. 200 m2,kam.drcené tl.30 cm</t>
  </si>
  <si>
    <t>-267904282</t>
  </si>
  <si>
    <t>viz Podélný profil:</t>
  </si>
  <si>
    <t>"komunikace (štěrková)"3,10*0,90</t>
  </si>
  <si>
    <t>566501111R00</t>
  </si>
  <si>
    <t>Úprava krytu kamenivem drceným do 0,10 m3/m2</t>
  </si>
  <si>
    <t>-834929946</t>
  </si>
  <si>
    <t>566903111R00</t>
  </si>
  <si>
    <t>Vyspravení podkladu po překopech kam.hrubě drceným</t>
  </si>
  <si>
    <t>1070438835</t>
  </si>
  <si>
    <t>"komunikace (štěrková)"(3,10*0,90*0,20)*1,8</t>
  </si>
  <si>
    <t>979083116R00</t>
  </si>
  <si>
    <t>Vodorovné přemístění suti na skládku do 5000 m generováno softwarem automaticky</t>
  </si>
  <si>
    <t>408474896</t>
  </si>
  <si>
    <t>979087212R00</t>
  </si>
  <si>
    <t>Nakládání suti na dopravní prostředky</t>
  </si>
  <si>
    <t>-605862342</t>
  </si>
  <si>
    <t>979990001R00</t>
  </si>
  <si>
    <t>Poplatek za skládku stavební suti generováno softwarem automaticky</t>
  </si>
  <si>
    <t>1729185401</t>
  </si>
  <si>
    <t>230040009R00</t>
  </si>
  <si>
    <t>Montáž závitových dílů DN 2" viz situace</t>
  </si>
  <si>
    <t>-1719437571</t>
  </si>
  <si>
    <t>871211121R00</t>
  </si>
  <si>
    <t>Montáž trubek polyetylenových ve výkopu d 63 mm viz situace, podélný profil technická zpráva</t>
  </si>
  <si>
    <t>1456208380</t>
  </si>
  <si>
    <t>"VP"61,50</t>
  </si>
  <si>
    <t>"V1"111,60</t>
  </si>
  <si>
    <t>891163111R00</t>
  </si>
  <si>
    <t>Montáž ventilů DN 25 viz situace</t>
  </si>
  <si>
    <t>-728513481</t>
  </si>
  <si>
    <t>891211111R00</t>
  </si>
  <si>
    <t>Montáž vodovodních šoupátek ve výkopu DN 50 viz situace</t>
  </si>
  <si>
    <t>898509902</t>
  </si>
  <si>
    <t>891213111R00</t>
  </si>
  <si>
    <t>Montáž ventilů hlavních pro přípojky DN 50 viz situace</t>
  </si>
  <si>
    <t>1254193825</t>
  </si>
  <si>
    <t>891249111R00</t>
  </si>
  <si>
    <t>Montáž navrtávacích pasů DN 80 viz situace</t>
  </si>
  <si>
    <t>1750711686</t>
  </si>
  <si>
    <t>Poznámka k položce:
Položka je určena pro montáž navrtávacích pasů s ventilem Jt 1 MPa na potrubí z trub osinkocementových, litinových, ocelových nebo plastckých hmot.; V položce jsou zakalkulovány i náklady na jejich montáž a výkop montážních jamek; na opravu izolace ocelových trubek a na osazení zemních souprav.; V položce nejsou zakalkulovány náklady na:; - dodání navrtávacích pasů a ventilů; tyto armatury se oceňují ve specifikaci; ztratné se doporučuje ve výši 1 %; - osazení ventilových poklopů; osazení poklopů se oceňuje příslušnými položkami souboru 89940 Osazení poklopů litinových části A01 tohoto sborníku.</t>
  </si>
  <si>
    <t>892271111R00</t>
  </si>
  <si>
    <t>Tlaková zkouška vodovodního potrubí DN 125 viz situace, podélný profil a technická zpráva</t>
  </si>
  <si>
    <t>2082387133</t>
  </si>
  <si>
    <t>Poznámka k položce:
V položce jsou započteny náklady na přísun, montáž, demontáž a odsun zkoušecího čerpadla, napuštění tlakovou vodou a dodání vody pro tlakovou zkoušku.</t>
  </si>
  <si>
    <t>892273111R00</t>
  </si>
  <si>
    <t>Desinfekce vodovodního potrubí DN 125 viz situace, podélný profil a technická zpráva</t>
  </si>
  <si>
    <t>-2076705585</t>
  </si>
  <si>
    <t>892372111R00</t>
  </si>
  <si>
    <t>Zabezpečení konců vodovod. potrubí DN 300 viz situace, podélný profil a technická zpráva</t>
  </si>
  <si>
    <t>-1318189524</t>
  </si>
  <si>
    <t>Poznámka k položce:
Položka platí pro zabezpečení jednoho konce zkoušeného úseku jakéhokoliv druhu potrubí.V položce jsou započteny náklady na montáž a demontáž výrobků nebo dílců pro zabezpečení konce zkoušeného úseku potrubí pro jakýkoliv způsob zabezpečení, na montáž a demontáž koncových tvarovek, na montáž zaslepovací příruby a na zaslepení jakýchkoliv odboček.</t>
  </si>
  <si>
    <t>899103111R00</t>
  </si>
  <si>
    <t>Osazení poklopu s rámem do 150 kg viz technická zpráva, situace a vodoměrná šachta</t>
  </si>
  <si>
    <t>1503843630</t>
  </si>
  <si>
    <t>Poznámka k položce:
Položka je určena pro osazení poklopů litinových a ocelových včetně rámů. V položkách nejsou zakalkulovány náklady na dodání poklopů včetně rámů; Tyto náklady se oceňují ve specifikaci. Ztratné se nestanoví.; V položce jsou zakalkulovány i náklady na cementovou maltu.</t>
  </si>
  <si>
    <t>899401112R00</t>
  </si>
  <si>
    <t>Osazení poklopů litinových šoupátkových viz situace</t>
  </si>
  <si>
    <t>1375468811</t>
  </si>
  <si>
    <t>899713111R00</t>
  </si>
  <si>
    <t>Orientační tabulky na sloupku ocelovém, betonovém viz situace</t>
  </si>
  <si>
    <t>1814536281</t>
  </si>
  <si>
    <t>nc01</t>
  </si>
  <si>
    <t>Zrušení stávající vodovodní přípojky viz situace a technická zpráva</t>
  </si>
  <si>
    <t>kpl</t>
  </si>
  <si>
    <t>1055510810</t>
  </si>
  <si>
    <t>831230110RA0</t>
  </si>
  <si>
    <t>Vodovodní přípojka z trub polyetylénových viz situace a technická zpráva</t>
  </si>
  <si>
    <t>1544726311</t>
  </si>
  <si>
    <t>Poznámka k položce:
V položce je zakalkulováno: hloubení rýh, svislé přemístění, lože pod potrubí ze štěrkopísku, dodávka a montáž potrubí z trub polyetylénových tlakových hrdlových vnějšího průměru dle popisu, tlaková zkouška potrubí, proplach a dezinfekce, obsyp potrubí štěrkopískem, zásyp rýhy sypaninou se zhutněním.</t>
  </si>
  <si>
    <t>D32:</t>
  </si>
  <si>
    <t>"V1-2"3,50</t>
  </si>
  <si>
    <t>"V1-3"1,95</t>
  </si>
  <si>
    <t>"V1-4"17,65</t>
  </si>
  <si>
    <t>"V1-5"1,50</t>
  </si>
  <si>
    <t>"V1-6"39,45</t>
  </si>
  <si>
    <t>D63:</t>
  </si>
  <si>
    <t>"VK"1,50</t>
  </si>
  <si>
    <t>"VS"3,00</t>
  </si>
  <si>
    <t>nc02</t>
  </si>
  <si>
    <t>Napojení potrubí na stávající vodovodní řad viz situace</t>
  </si>
  <si>
    <t>-1240677694</t>
  </si>
  <si>
    <t>Poznámka k položce:
Položka bsahuje práci a materiál na odstavení stávajícího řadu a připojení nového potrubí.</t>
  </si>
  <si>
    <t>nc03</t>
  </si>
  <si>
    <t>Plastová vodoměrná šachta prům.120 cm, nesamonosná viz technická zpráva, situace a vodoměrná šachta</t>
  </si>
  <si>
    <t>komple</t>
  </si>
  <si>
    <t>-1558864061</t>
  </si>
  <si>
    <t>Poznámka k položce:
Položka obsahuje montáž a dodávku vodoměrné šachty plastové průměru 120 cm, nesamonosné včetně obetonování, do plochy bez pojezdu vozidel, včetně vstupního žebříku, kompletní vodoměrné sestavy a jejího uchycení, štěrkopískového lože, výkopu stavební jámy, odvozu přebytečné zeminy, osazení VŠ, zásypu a obsypu VŠ, pažení a odstranění pažení stavební jámy a napojení potrubí na VŠ.; Součástí položky není osazení a dodávka poklopu.</t>
  </si>
  <si>
    <t>nc04</t>
  </si>
  <si>
    <t>Těsněný průchod zdí pro PE potrubí D63 viz situace</t>
  </si>
  <si>
    <t>-1541301296</t>
  </si>
  <si>
    <t>Poznámka k položce:
Položka obsahuje materiál a práci spojenou s izolovaným průchodem potrubí zdí.</t>
  </si>
  <si>
    <t>286134604</t>
  </si>
  <si>
    <t>Trubka vodovodní PE 100RC SDR 11  63x5,8 mm viz situace a podélný profil</t>
  </si>
  <si>
    <t>1596094255</t>
  </si>
  <si>
    <t>40445960</t>
  </si>
  <si>
    <t>Sloupek Fe 60/3 s povrchovou úpravou vč. betonového základu, viz situace</t>
  </si>
  <si>
    <t>-1149872003</t>
  </si>
  <si>
    <t>42228252</t>
  </si>
  <si>
    <t>Šoupátko DN 1" pro dom.příp. - voda viz situace</t>
  </si>
  <si>
    <t>-1852714701</t>
  </si>
  <si>
    <t>Poznámka k položce:
Šoupátko pro domovní přípojky, PN 16, DN 1", na obou stranách s hrdlem ISO pro potrubí z PE, pitná voda</t>
  </si>
  <si>
    <t>42228258</t>
  </si>
  <si>
    <t>Šoupátko DN 2" pro dom.příp. - voda viz situace</t>
  </si>
  <si>
    <t>-341809672</t>
  </si>
  <si>
    <t>Poznámka k položce:
Šoupátko pro domovní přípojky, PN 16, DN 2", na obou stranách s hrdlem ISO pro potrubí z PE, pitná voda</t>
  </si>
  <si>
    <t>42273551</t>
  </si>
  <si>
    <t>Pas navrtávací na PE a PVC, D90 viz situace</t>
  </si>
  <si>
    <t>-783122781</t>
  </si>
  <si>
    <t>42291200</t>
  </si>
  <si>
    <t>Souprava zemní šoupátková Y 1020  DN 25 viz situace</t>
  </si>
  <si>
    <t>-1751111116</t>
  </si>
  <si>
    <t>42291210</t>
  </si>
  <si>
    <t>Souprava zemní šoupátková Y 1020  DN 50 viz situace</t>
  </si>
  <si>
    <t>-1195790443</t>
  </si>
  <si>
    <t>42291352</t>
  </si>
  <si>
    <t>Poklop litinový Y 4504 - šoupátkový viz situace</t>
  </si>
  <si>
    <t>-808452828</t>
  </si>
  <si>
    <t>nc05</t>
  </si>
  <si>
    <t>Elektrotvarovka T-kus pro PE potrubí viz situace</t>
  </si>
  <si>
    <t>587478564</t>
  </si>
  <si>
    <t>"D63/D63"2</t>
  </si>
  <si>
    <t>"D63/D32"3</t>
  </si>
  <si>
    <t>"D32/D32"1</t>
  </si>
  <si>
    <t>nc06</t>
  </si>
  <si>
    <t>Elektrotvarovka koleno pro PE potrubí viz situace</t>
  </si>
  <si>
    <t>436326884</t>
  </si>
  <si>
    <t>"D63 90°"5</t>
  </si>
  <si>
    <t>"D32 90°"9</t>
  </si>
  <si>
    <t>"D32 45°"2</t>
  </si>
  <si>
    <t>nc07</t>
  </si>
  <si>
    <t>Elektrotvarovka redukce pro PE potrubí viz situace</t>
  </si>
  <si>
    <t>345258233</t>
  </si>
  <si>
    <t>"D63/D32"2</t>
  </si>
  <si>
    <t>Staveništní přesun hmot</t>
  </si>
  <si>
    <t>998276101R00</t>
  </si>
  <si>
    <t>Přesun hmot, trubní vedení plastová, otevř. výkop generováno softwarem automaticky</t>
  </si>
  <si>
    <t>629997235</t>
  </si>
  <si>
    <t>M21</t>
  </si>
  <si>
    <t>Elektromontáže</t>
  </si>
  <si>
    <t>210800526R00</t>
  </si>
  <si>
    <t>Vodič nn a vn CY 4 mm2 uložený volně, včetně dodávky vodiče CY 4, viz situace a podélný profil</t>
  </si>
  <si>
    <t>-343630172</t>
  </si>
  <si>
    <t>460490012R00</t>
  </si>
  <si>
    <t>Zakrytí kabelu výstražnou folií PVC, šířka 33 cm viz situace, podélný profil a technická zpráva</t>
  </si>
  <si>
    <t>1009990102</t>
  </si>
  <si>
    <t>nc11</t>
  </si>
  <si>
    <t>Dvoupolová zásuvka na malé napětí viz situace a podélný profil</t>
  </si>
  <si>
    <t>-1163736698</t>
  </si>
  <si>
    <t>2019/10-1-04 - SO 04-Elektro rozvody</t>
  </si>
  <si>
    <t>Ing.J.Petlach</t>
  </si>
  <si>
    <t xml:space="preserve">V níže uvedené specifikaci zařízení jsou uvedené typy výrobků a zařízení pouze jako příklad určující minimální mez standardu výrobků. Tato specifikace materiálu byla vypracována na základě znalostí a podkladů známých v době jejího zhotovení. Je specifikací předběžnou a proto není konečným podkladem pro objednávky a dodávky. Ze strany projektanta není námitek v případě záměny výrobků, které jsou uvedeny v projektu za předpokladu, že budou dodrženy veškeré standardy a technické parametry, zejména hlučnost, výkon, váha a rozměry jsou hodnoty maximální. Záměně výrobků musí předcházet vzorkování a odsouhlasení od investora. Dále při záměně výrobků je nutno dořešit či prověřit veškeré vazby na navazující profese. Dokumentace tvoří jeden celek a je nutno, zvláště při stanovení ceny, se s ní komplexně seznámit. Tato dokumentace je dokumentací pro výběr dodavatele a nenahrazuje dokumentaci prováděcí a dodavatelskou. 'Při zpracování nabídky je nutné vycházet ze všech částí dokumentace (zadávací dokumenty, technické zprávy, výkresové dokumentace a specifikace materiálu). Povinností dodavatele je překontrolovat specifikaci materiálu a případný chybějící materiál nebo výkony doplnit a ocenit. Součástí ceny musí být veškeré náklady, aby cena byla konečná a zahrnovala celou dodávku a montáž akce. Dodávka akce se předpokládá včetně dopravy na stavbu a místo určení, kompletní montáže, veškerého souvisejícího doplňkového, podružného a montážního materiálu tak, aby celé zařízení bylo funkční a splňovalo všechny předpisy, které se na ně vztahují. 'Součástí ceny (zahrnuto v jednotkových cenách - pokud není uvedeno v samostaté položce) je mimo jiné: jiné materiály, montáž atd. neuvedené samostatně, ale které je nutné zahrnout do celkového rozsahu prací podle výkresů a praxe dodavatele, stavební přípomoce, požární zatěsnění prostupů potrubí při průchodu požárními úseky, montáž, demontáž a udržování montážního lešení s pracovními podlážkami včetně těch nad 2 m výšky, přesun hmot a suti, uložení suti na skládku vč. poplatku, doprava, zpevněné montážní plochy, veškeré pomocné nosné konstrukce, štítky pro řádné a trvalé značení komponent, závěsy, nátěry, materiály a práce nezbytné z důvodu koordinace s ostatními profesemi, speciální nářadí a nástroje, speciální opatření při provádění prací,  náklady související s výstavbou v zimním období, průběžný úklid staveniště a přilehlých komunikací, likvidace odpadů, dočasná dopravní omezení apod. a jakékoliv další prvky, zařízení, práce a pomocné materiály, neuvedené v tomto soupisu výkonů, které jsou ale nezbytně nutné k dodání, instalaci, dokončení a provozování díla které je provedeno řádně a je plně funkční a je v souladu s projektovou dokumentací a se zákony a předpisy platnými v České republice.        </t>
  </si>
  <si>
    <t>D1 - Elektromontáže</t>
  </si>
  <si>
    <t xml:space="preserve">    D2 - Venkovní osvětlení</t>
  </si>
  <si>
    <t xml:space="preserve">    D3 - Rozvaděče</t>
  </si>
  <si>
    <t xml:space="preserve">    D4 - kabely, uzemnění</t>
  </si>
  <si>
    <t xml:space="preserve">    D5 - Zednické výpomoci</t>
  </si>
  <si>
    <t xml:space="preserve">    D6 - Hodinové zúčtovací sazby</t>
  </si>
  <si>
    <t>D7 - Zemní práce</t>
  </si>
  <si>
    <t>D1</t>
  </si>
  <si>
    <t>D2</t>
  </si>
  <si>
    <t>Venkovní osvětlení</t>
  </si>
  <si>
    <t>PC001</t>
  </si>
  <si>
    <t>LED SVÍTIDLO "VO" světelný zdroj LED světelný tok 3 000lm, s regulací umělá půlnoc, Ra &gt; 70, chromatičnost 4 000k, životnost 100 000h (L90), hliníkový matný odlitek, kryt svítidla tvrzené sklo, přímá distribuce světla, integrovaná přepěťová ochrana</t>
  </si>
  <si>
    <t>PC002</t>
  </si>
  <si>
    <t>STOŽÁR SADOVÝ 4m hliníkový černý stožár,bezpaticový</t>
  </si>
  <si>
    <t>PC003</t>
  </si>
  <si>
    <t>STOŽÁR VÝZBROJ 1 OKRUH</t>
  </si>
  <si>
    <t>PC004</t>
  </si>
  <si>
    <t>SVÍTIDLO "S" stropní svítidlo, venkovní, barva černá antracit, Al odlitek, patice GX5.3, IP54, venkovní provedení 9W, 230V</t>
  </si>
  <si>
    <t>D3</t>
  </si>
  <si>
    <t>Rozvaděče</t>
  </si>
  <si>
    <t>PC005</t>
  </si>
  <si>
    <t>ROZVADĚČ RHE- viz v.č.04-3 zapuštěná rozvodnice IP54/20, 600x800x250mm</t>
  </si>
  <si>
    <t>D4</t>
  </si>
  <si>
    <t>kabely, uzemnění</t>
  </si>
  <si>
    <t>PC006</t>
  </si>
  <si>
    <t>KABEL SILOVÝ,IZOLACE PVC CYKY 3x1.5 mm2,</t>
  </si>
  <si>
    <t>PC007</t>
  </si>
  <si>
    <t>KABEL SILOVÝ,IZOLACE PVC CYKY 3x2.5 mm2,</t>
  </si>
  <si>
    <t>PC008</t>
  </si>
  <si>
    <t>KABEL SILOVÝ,IZOLACE PVC CYKY 5Cx4 mm2,</t>
  </si>
  <si>
    <t>PC009</t>
  </si>
  <si>
    <t>PRŮCHODKA 21 PRŮCHODKA</t>
  </si>
  <si>
    <t>PC010</t>
  </si>
  <si>
    <t>CHRÁNIČKA Ohebná kabelová chránička D32</t>
  </si>
  <si>
    <t>PC011</t>
  </si>
  <si>
    <t>ZINKOVANÉ PROVEDENÍ
OCELOVÝ DRÁT POZINKOVANÝ Drát 10 drát o 10mm(0,62kg/m),</t>
  </si>
  <si>
    <t>PC012</t>
  </si>
  <si>
    <t>SVORKA HROMOSVODNÍ,UZEMŇOVACÍ SS spojovací</t>
  </si>
  <si>
    <t>PC013</t>
  </si>
  <si>
    <t>SVORKA HROMOSVODNÍ,UZEMŇOVACÍ SP připojovací</t>
  </si>
  <si>
    <t>PC014</t>
  </si>
  <si>
    <t>UKONČENÍ KABELŮ 4x10 mm2</t>
  </si>
  <si>
    <t>PC015</t>
  </si>
  <si>
    <t>UKONČENÍ VODIČŮ NA SVORKOVNICI Do 16 mm2</t>
  </si>
  <si>
    <t>D5</t>
  </si>
  <si>
    <t>Zednické výpomoci</t>
  </si>
  <si>
    <t>PC016</t>
  </si>
  <si>
    <t>VYSEKANI NIKY VE ZDIVU
CIHELNEM PRO ROZVÁDĚČ Hl.300mm</t>
  </si>
  <si>
    <t>PC017</t>
  </si>
  <si>
    <t>VYSEKANI RYH VE ZDIVU
CIHELNEM - HLOUBKA 30mm Sire 100 mm</t>
  </si>
  <si>
    <t>PC018</t>
  </si>
  <si>
    <t>HRUBA VYPLN RYH MALTOU Jakekoliv sire</t>
  </si>
  <si>
    <t>PC018-1</t>
  </si>
  <si>
    <t>Náklady na staveništní přesun,odvoz,likvidaci a poplatek za suť (odvoz do 5km)</t>
  </si>
  <si>
    <t>72787254</t>
  </si>
  <si>
    <t>D6</t>
  </si>
  <si>
    <t>Hodinové zúčtovací sazby</t>
  </si>
  <si>
    <t>PC019</t>
  </si>
  <si>
    <t>HODINOVE ZUCTOVACI SAZBY Vyhledani pripojovaciho mista</t>
  </si>
  <si>
    <t>PC020</t>
  </si>
  <si>
    <t>PROVEDENI REVIZNICH ZKOUSEK
DLE CSN 331500 Revizni technik</t>
  </si>
  <si>
    <t>PC020-1</t>
  </si>
  <si>
    <t>Pomocné přidružené výkony pro elektromontáže (6%)</t>
  </si>
  <si>
    <t>-484414901</t>
  </si>
  <si>
    <t>D7</t>
  </si>
  <si>
    <t>PC021</t>
  </si>
  <si>
    <t>ODSTRANĚNÍ DŘEVITÉHO POROSTU Porost měkký, hustý</t>
  </si>
  <si>
    <t>PC022</t>
  </si>
  <si>
    <t>VYTRHÁNÍ DLAŽBY Betonové dlaždice,spáry zalité, pískový podklad</t>
  </si>
  <si>
    <t>PC023</t>
  </si>
  <si>
    <t>ODVOZ ZEMINY Do vzdálenosti 1 km</t>
  </si>
  <si>
    <t>PC024</t>
  </si>
  <si>
    <t>ÚPRAVA POVRCHU Provizorní úprava terénu v zemina třídy 3</t>
  </si>
  <si>
    <t>PC025</t>
  </si>
  <si>
    <t>JEDNOVRSTVOVÁ VOZOVKA Z BETONU Vrstva betonu 10cm</t>
  </si>
  <si>
    <t>PC026</t>
  </si>
  <si>
    <t>ÚPRAVA POVRCHU Osetí povrchu travou</t>
  </si>
  <si>
    <t>PC027</t>
  </si>
  <si>
    <t>ŘEZÁNÍ SPÁRY V asfaltu nebo betonu</t>
  </si>
  <si>
    <t>PC028</t>
  </si>
  <si>
    <t>VYTRHÁNÍ OBRUBY Stojaté kladené do malty</t>
  </si>
  <si>
    <t>PC029</t>
  </si>
  <si>
    <t>VYTÝČENÍ TRATI Venkovní vedení nn v přehledném terénu</t>
  </si>
  <si>
    <t>km</t>
  </si>
  <si>
    <t>PC030</t>
  </si>
  <si>
    <t>VÝKOP JÁMY PRO STOŽÁR,BETONOVÝ
ZÁKLAD A JINÉ ZAŘÍZENÍ Zemina třídy 3-4,ručně</t>
  </si>
  <si>
    <t>PC031</t>
  </si>
  <si>
    <t>POUZDROVÝ ZÁKL.PRO STOŽ.VENK.
OSVĚTLENÍ V OSE TRASY KABELU D 250x800 mm</t>
  </si>
  <si>
    <t>PC032</t>
  </si>
  <si>
    <t>HLOUBENÍ KABELOVÉ RÝHY Zemina třídy 3, šíře 300mm,hloubka 700mm</t>
  </si>
  <si>
    <t>PC033</t>
  </si>
  <si>
    <t>ZŘÍZENÍ KABELOVÉHO LOŽE Z kopaného písku vrstvy 5cm se zakrytím kabelu cihlami-napříč kabelu</t>
  </si>
  <si>
    <t>PC034</t>
  </si>
  <si>
    <t>FOLIE VÝSTRAŽNÁ Z PVC Do šířky 20cm</t>
  </si>
  <si>
    <t>PC035</t>
  </si>
  <si>
    <t>ZÁHOZ KABELOVÉ RÝHY Zemina třídy 3, šíře 300mm,hloubka 700mm</t>
  </si>
  <si>
    <t>PC036</t>
  </si>
  <si>
    <t>Pomocné přidružené výkony pro zemní práce (1%)</t>
  </si>
  <si>
    <t>1140815949</t>
  </si>
  <si>
    <t>2019/10-1-05 - SO 05-Sadové úpravy</t>
  </si>
  <si>
    <t>Ing.J.Vrbasová</t>
  </si>
  <si>
    <t>D1 - PLOCHY A ÚPRAVA ÚZEMÍ</t>
  </si>
  <si>
    <t>D2 - OSTATNÍ MATERIÁL</t>
  </si>
  <si>
    <t>PLOCHY A ÚPRAVA ÚZEMÍ</t>
  </si>
  <si>
    <t>112 25-1221</t>
  </si>
  <si>
    <t>ODSTRANĚNÍ PAŘEZU odfrézováním do hloubky přes 200 do 500 mm v rovině nebo na svahu do 1:5</t>
  </si>
  <si>
    <t>122 91-1121</t>
  </si>
  <si>
    <t>ODSTRANĚNÍ VYFRÉZOVANÉ DŘEVNÍ HMOTY odstranění vyfrézované dřevní hmoty v rovině nebo na svahu do 1:5</t>
  </si>
  <si>
    <t>174 11-1121</t>
  </si>
  <si>
    <t>ZÁSYP JAM PO VYFRÉZOVANÝCH PAŘEZECH Přes 200 do 500 mm, v rovině nebo na svahu do 1:5</t>
  </si>
  <si>
    <t>184 85-2211</t>
  </si>
  <si>
    <t>ŘEZ STROMŮ LEZECKOU TECHNIKOU řez stromů lezeckou technikou zdravotní,plocha do 30m2</t>
  </si>
  <si>
    <t>184 85-2212</t>
  </si>
  <si>
    <t>ŘEZ STROMŮ LEZECKOU TECHNIKOU plocha koruny stromu přes 30 do 60 m2</t>
  </si>
  <si>
    <t>184 85-2213</t>
  </si>
  <si>
    <t>ŘEZ STROMŮ LEZECKOU TECHNIKOU plocha koruny stromu přes 60 do 90 m2</t>
  </si>
  <si>
    <t>184 85-2214</t>
  </si>
  <si>
    <t>ŘEZ STROMŮ LEZECKOU TECHNIKOU plocha koruny stromu přes 90 do 120 m2</t>
  </si>
  <si>
    <t>184 85-2215</t>
  </si>
  <si>
    <t>ŘEZ STROMŮ LEZECKOU TECHNIKOU plocha koruny stromu přes 120 do 150 m2</t>
  </si>
  <si>
    <t>184 85-2216</t>
  </si>
  <si>
    <t>ŘEZ STROMŮ LEZECKOU TECHNIKOU plocha koruny stromu přes 150 do 180 m2</t>
  </si>
  <si>
    <t>184 85-2114</t>
  </si>
  <si>
    <t>ŘEZ STROMŮ LEZECKOU TECHNIKOU řez stromů lezeckou technikou bezpečnostní, plocha přes 90 do 120 m2</t>
  </si>
  <si>
    <t>184 85-2116</t>
  </si>
  <si>
    <t>112 15-1511</t>
  </si>
  <si>
    <t>ŘEZ DŘEVIN POMOCÍ MOBILNÍ PLOŠINY výšky stromu do 10 m</t>
  </si>
  <si>
    <t>184 80-2111</t>
  </si>
  <si>
    <t>ZALOŽENÍ TRÁVNÍKU chemické odplevelení půdy postřikem na široko</t>
  </si>
  <si>
    <t>181 11-1111</t>
  </si>
  <si>
    <t>ZALOŽENÍ TRÁVNÍKU plošná úprava terénu v rovině nebo na svahu do 1:5</t>
  </si>
  <si>
    <t>181 41-1131</t>
  </si>
  <si>
    <t>ZALOŽENÍ TRÁVNÍKU založení trávníku parkového výsevem</t>
  </si>
  <si>
    <t>131 10-1101</t>
  </si>
  <si>
    <t>ZALOŽENÍ ŠTĚRKOVÉHO TRÁVNÍKU (specifikace v TZ) Hloubení nezapažených jam a zářezů do 100m3</t>
  </si>
  <si>
    <t>162 20-1211</t>
  </si>
  <si>
    <t>ZALOŽENÍ ŠTĚRKOVÉHO TRÁVNÍKU (specifikace v TZ) Vodorovné přemístění výkopku stavebním kolečkem do 10 z horniny tř. 1-4</t>
  </si>
  <si>
    <t>564 85-1114</t>
  </si>
  <si>
    <t>ZALOŽENÍ ŠTĚRKOVÉHO TRÁVNÍKU (specifikace v TZ) Podklad ze štěrkodrti s rozprostřením a zhutněním tl. 180 mm</t>
  </si>
  <si>
    <t>564 22-1112</t>
  </si>
  <si>
    <t>ZALOŽENÍ ŠTĚRKOVÉHO TRÁVNÍKU (specifikace v TZ) Podklad ze štěrkopísku s rozprostřením, vlhčením a zhutněním tl. 90 mm</t>
  </si>
  <si>
    <t>183 45-1351</t>
  </si>
  <si>
    <t>PROVZDUŠNĚNÍ TRAVNATÝCH PLOCH hloubky do 100 mm s přísevem travního osiva v rovině nebo na svahu do 1:5</t>
  </si>
  <si>
    <t>183 45-1511</t>
  </si>
  <si>
    <t>ZAPÍSKOVÁNÍ TRAVNATÝCH PLOCH vrstvou písku tl. Do 20 mm v rovině nebo na svahu do 1:5</t>
  </si>
  <si>
    <t>184 80-2111.1</t>
  </si>
  <si>
    <t>ZALOŽENÍ ZÁHONU PRO VÝSADBU ROSTLIN chemické odplevelení půdy postřikem na široko</t>
  </si>
  <si>
    <t>183 20-5121</t>
  </si>
  <si>
    <t>ZALOŽENÍ ZÁHONU PRO VÝSADBU ROSTLIN v rovině nebo ve svahu do 1:5</t>
  </si>
  <si>
    <t>183 11-1211</t>
  </si>
  <si>
    <t>HLOUBENÍ JAMEK PRO VÝSADBU ROSTLIN (s 50 % výměnou půdy) v rovině nebo ve svahu do 1:5, o objemu do 0,002 m3</t>
  </si>
  <si>
    <t>183 10-1213</t>
  </si>
  <si>
    <t>HLOUBENÍ JAMEK PRO VÝSADBU ROSTLIN (s 50 % výměnou půdy) v rovině nebo ve svahu do 1:5, o objemu přes 0,02 do 0,05 m3</t>
  </si>
  <si>
    <t>183 10-1221</t>
  </si>
  <si>
    <t>HLOUBENÍ JAMEK PRO VÝSADBU ROSTLIN (s 50 % výměnou půdy) v rovině nebo ve svahu do 1:5, o objemu přes 0,40 do 1 m3</t>
  </si>
  <si>
    <t>183 11-1142</t>
  </si>
  <si>
    <t>HLOUBENÍ RÝH PRO VÝSADBU ROSTLIN (s 50 % výměnou půdy) v rovině nebo ve svahu do 1:5, š. Přes 200 do 400mm, hl. Do 400 mm</t>
  </si>
  <si>
    <t>184 10-2110</t>
  </si>
  <si>
    <t>VÝSADBA ROSTLIN S BALEM DO PŘEDEM VYHLOUBENÉ JAMKY SE ZALITÍM v rovině nebo na svahu do 1:5 o O balu do 100 mm</t>
  </si>
  <si>
    <t>184 10-2112</t>
  </si>
  <si>
    <t>VÝSADBA ROSTLIN S BALEM DO PŘEDEM VYHLOUBENÉ JAMKY SE ZALITÍM v rovině nebo na svahu do 1:5 o O balu přes 200 do 300 mm</t>
  </si>
  <si>
    <t>184 10-2115</t>
  </si>
  <si>
    <t>VÝSADBA ROSTLIN S BALEM DO PŘEDEM VYHLOUBENÉ JAMKY SE ZALITÍM v rovině nebo na svahu do 1:5 o O balu 500-600 mm</t>
  </si>
  <si>
    <t>ROSTLINNÝ MATERIÁL Tilia platyphyllos, o. 14-16 cm</t>
  </si>
  <si>
    <t>ROSTLINNÝ MATERIÁL Crataegus l. ´Paul´s Scarlet´, o. 14-16 cm</t>
  </si>
  <si>
    <t>ROSTLINNÝ MATERIÁL Acer platanoides ´Royal Red´, o. 16-18 cm</t>
  </si>
  <si>
    <t>ROSTLINNÝ MATERIÁL Acer platanoides ´Drummondii´, o. 16-18 cm</t>
  </si>
  <si>
    <t>ROSTLINNÝ MATERIÁL Acer campestre ´Elegant´, o. 14-16 cm</t>
  </si>
  <si>
    <t>ROSTLINNÝ MATERIÁL Viburnum opulus ´Roseum´, 40-60 cm</t>
  </si>
  <si>
    <t>ROSTLINNÝ MATERIÁL Buddleja davidii ´Empire Blue´, 40-60 cm</t>
  </si>
  <si>
    <t>ROSTLINNÝ MATERIÁL Taxus media ´Hicksii´, 60-80 cm</t>
  </si>
  <si>
    <t>ROSTLINNÝ MATERIÁL Rosa ´Ludvík Večeřa´, 40-60 cm</t>
  </si>
  <si>
    <t>ROSTLINNÝ MATERIÁL Rosa ´Climbing Schneewitchen´, 40-60 cm</t>
  </si>
  <si>
    <t>ROSTLINNÝ MATERIÁL Rosa ´Rosanna´, 40-60 cm</t>
  </si>
  <si>
    <t>ROSTLINNÝ MATERIÁL Hedera helix, 40 cm, vyvazovaný</t>
  </si>
  <si>
    <t>ROSTLINNÝ MATERIÁL Glyceria maxima</t>
  </si>
  <si>
    <t>184 21-5133</t>
  </si>
  <si>
    <t>UKOTVENÍ DŘEVINY třemi kůly o délce kůlu přes 2 do 3 m</t>
  </si>
  <si>
    <t>184 21-5211</t>
  </si>
  <si>
    <t>UKOTVENÍ DŘEVINY PODZEMNÍM KOTVENÍM obvodu kmene do 250 mm</t>
  </si>
  <si>
    <t>Pol1</t>
  </si>
  <si>
    <t>HNOJENÍ hnojení tabletovým hnojivem (specifikace v TZ)</t>
  </si>
  <si>
    <t>184 91-1431</t>
  </si>
  <si>
    <t>MULČOVÁNÍ KŮROU mulčování kůrou tl. 100 – 150 mm</t>
  </si>
  <si>
    <t>Pol2</t>
  </si>
  <si>
    <t>MULČOVÁNÍ KŮROU INSTALACE NEREZOVÝCH LANOVÝCH TRELÁŽÍ pro popínavky</t>
  </si>
  <si>
    <t>OSTATNÍ MATERIÁL</t>
  </si>
  <si>
    <t>Pol3</t>
  </si>
  <si>
    <t>kotvící set pro spodní kotvení stromů</t>
  </si>
  <si>
    <t>Pol4</t>
  </si>
  <si>
    <t>substrát pro zasypání jam po pařezech, pro štěrkový trávník</t>
  </si>
  <si>
    <t>Pol5</t>
  </si>
  <si>
    <t>totální herbicid</t>
  </si>
  <si>
    <t>l</t>
  </si>
  <si>
    <t>Pol6</t>
  </si>
  <si>
    <t>travní semeno hřišťové</t>
  </si>
  <si>
    <t>Pol7</t>
  </si>
  <si>
    <t>písek vč. Dopravy</t>
  </si>
  <si>
    <t>Pol8</t>
  </si>
  <si>
    <t>štěrk, štěrkopísek vč. dopravy</t>
  </si>
  <si>
    <t>Pol9</t>
  </si>
  <si>
    <t>kůly přes 2 do 3 m</t>
  </si>
  <si>
    <t>Pol10</t>
  </si>
  <si>
    <t>tabletové hnojivo dlouhodobé</t>
  </si>
  <si>
    <t>Pol11</t>
  </si>
  <si>
    <t>kůra vč. Dopravy</t>
  </si>
  <si>
    <t>Pol12</t>
  </si>
  <si>
    <t>nerezové lanové treláže pro popínavky a ostatní materiál</t>
  </si>
  <si>
    <t>2019/10-1-06 - SO 06-Mobiliář</t>
  </si>
  <si>
    <t>Ing.arch.M.Nesvadbová</t>
  </si>
  <si>
    <t>Nedílnou součástí specifikace mobiliáře je výkresová část, kde jsou detailně uvedeny materiály, rozměry i jiné úpravy. Tyto výkresy jsou pro specifikaci a určení ceny a plnění dodávky zcela závazné. Veškerá zařízení, prvky a materiály je nutno vyvzorkovat a odsouhlasit s autory. Jednotková cena položky obsahuje náklady na: dodávku,montáž,dopravu a staveništní přesun.</t>
  </si>
  <si>
    <t>OST - Mobiliář</t>
  </si>
  <si>
    <t>OST</t>
  </si>
  <si>
    <t>Mobiliář</t>
  </si>
  <si>
    <t>01</t>
  </si>
  <si>
    <t>Prameník s mřížkou,v-1200mm,odtoková mřížka dl.900mm,š-300mm,tl.20mm-D+M</t>
  </si>
  <si>
    <t>262144</t>
  </si>
  <si>
    <t>1321747286</t>
  </si>
  <si>
    <t>Poznámka k položce:
Litinové pítko skládající se z těla a odtokové mřížky (vlnový prořez)</t>
  </si>
  <si>
    <t>02</t>
  </si>
  <si>
    <t>Odpadkový koš prům.300mm,v-1000mm-D+M</t>
  </si>
  <si>
    <t>-534726318</t>
  </si>
  <si>
    <t>Poznámka k položce:
Tahokov,koš je samostatný se stříškou</t>
  </si>
  <si>
    <t>03</t>
  </si>
  <si>
    <t>Parková lavička s opěradlem 1500/750/620mm-D+M</t>
  </si>
  <si>
    <t>-1337099340</t>
  </si>
  <si>
    <t>Poznámka k položce:
Lavička s opěradlem,s područkami z ocelové konstrukce,sedák a opěradlo z dřevěných desek,zinková oc.nosná k-ce opatřena práškovým vypalovacícm lakem,tropické dřevo</t>
  </si>
  <si>
    <t>04</t>
  </si>
  <si>
    <t>Kontejner objem 1100l,nosnost 440kg</t>
  </si>
  <si>
    <t>1580650762</t>
  </si>
  <si>
    <t>Poznámka k položce:
Kontejner žárově zinkovaný kovový 1100 litrů,
Hmotnost- 110-135 kg dle provedení
Rozměry (ŠxHxV) - 1360 x 1001 x 1430 (mm)
Objem - 1100 l
Nosnost - 440 kg</t>
  </si>
  <si>
    <t>05</t>
  </si>
  <si>
    <t>Stojan na kola,celolitinový-D+M</t>
  </si>
  <si>
    <t>-259333161</t>
  </si>
  <si>
    <t>Poznámka k položce:
ROZMĚRY: 700 x 450 MM
vč.kotvení</t>
  </si>
  <si>
    <t>06</t>
  </si>
  <si>
    <t>Oblouková lavička na centrální nové ocelové k-ci,vnější průměr 2500mm,šířka sezení 500mm,výška 450mm-D+M</t>
  </si>
  <si>
    <t>982141748</t>
  </si>
  <si>
    <t>Poznámka k položce:
sedák z dřevěných desek-tropické dřevo</t>
  </si>
  <si>
    <t>2019/10-1-VON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</si>
  <si>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</si>
  <si>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</si>
  <si>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</si>
  <si>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</si>
  <si>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</si>
  <si>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</si>
  <si>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 xml:space="preserve">    VRN9 - Ostatní náklady</t>
  </si>
  <si>
    <t>VRN</t>
  </si>
  <si>
    <t>Vedlejší rozpočtové náklady</t>
  </si>
  <si>
    <t>VRN1</t>
  </si>
  <si>
    <t>Průzkumné, geodetické a projektové práce</t>
  </si>
  <si>
    <t>012002000</t>
  </si>
  <si>
    <t>Geodetické práce</t>
  </si>
  <si>
    <t>1024</t>
  </si>
  <si>
    <t>1427892577</t>
  </si>
  <si>
    <t>Poznámka k položce:
Zahrnuje vytyčení hranic pozemků, výšková měření, určení průběhu nadzemního nebo podzemního stávajícího i plánovaného vedení, zaměření stávajícího objektu, měření profilů apod.vč.zaměření skutečného stavu po výstavbě (protokol)</t>
  </si>
  <si>
    <t>013244000</t>
  </si>
  <si>
    <t>Dokumentace pro provádění stavby</t>
  </si>
  <si>
    <t>657893020</t>
  </si>
  <si>
    <t>Poznámka k položce:
Zpracování dílenských dokumentací (výkresy výztuže, interiér,ocelové k-ce,zámečnické a truhlářské výrobky apod.-viz.TZ)-dle smlouvy o dílo.</t>
  </si>
  <si>
    <t>013254000</t>
  </si>
  <si>
    <t>Dokumentace skutečného provedení stavby</t>
  </si>
  <si>
    <t>1637643951</t>
  </si>
  <si>
    <t>Poznámka k položce:
Dokumentace skutečného provedení bude provedena podle následujících zásad:
Do projektové dokumentace pro provedení stavby všech stavebních objektů a provozních souborů budou zřetelně vyznačeny všechny změny, k nimž došlo v průběhu zhotovení díla.
Ty části projektové dokumentace pro provedení stavby, u kterých nedošlo k žádným změnám, budou označeny nápisem """"beze změn"""".
Každý výkres dokumentace skutečného provedení stavby bude opatřen jménem a příjmením osoby, která změny zakreslila, jejím podpisem a razítkem zhotovitele.
U výkresů obsahujících změnu proti projektu pro provedení stavby bude přiložen i doklad, ze kterého bude vyplývat projednání změny s odpovědnou osobou objednatele a její souhlasné stanovisko.
Projektovou dokumentace skutečného provedení, se zakreslením změn, 2x v tištěné podobě, 1x v digitální podobě, která bude vytvořena ve formátu vektorové CAD grafiky DGN (BENTLEY MicroStation), DWG (AutoCAD Graphics Autodesk) a/nebo DXF (Data eXchange File). Textové části je možno vytvářet ve formátech RTF (Rich Text File) nebo DOC (Microsoft Word).
DLE SMLOUVY O DÍLO  (vč.profesí)</t>
  </si>
  <si>
    <t>VRN3</t>
  </si>
  <si>
    <t>Zařízení staveniště</t>
  </si>
  <si>
    <t>031203000</t>
  </si>
  <si>
    <t>Terénní úpravy pro zařízení staveniště</t>
  </si>
  <si>
    <t>-1390174284</t>
  </si>
  <si>
    <t>Poznámka k položce:
Náklady na hlavní terénní úpravy (příprava základové roviny pro uložení mobilních buněk, terénní úpravy pro zřízení provizorních komunikací apod.).Nejedná se o zemní práce pro chystanou stavbu.</t>
  </si>
  <si>
    <t>032103000</t>
  </si>
  <si>
    <t>Náklady na stavební buňky</t>
  </si>
  <si>
    <t>-53033877</t>
  </si>
  <si>
    <t>Poznámka k položce:
Náklady na zřízení, demontáž a opotřebení nebo pronájem stavebních buněk (na kanceláře, stavební sklady, mobilní WC, umývárny, sprchy, apod.) Náleží sem i případy, kdy jsou pro tyto účely přizpůsobeny stávající objekty.</t>
  </si>
  <si>
    <t>032403000</t>
  </si>
  <si>
    <t>Provizorní komunikace</t>
  </si>
  <si>
    <t>-1674321542</t>
  </si>
  <si>
    <t>032503000</t>
  </si>
  <si>
    <t>Skládky na staveništi</t>
  </si>
  <si>
    <t>1740487270</t>
  </si>
  <si>
    <t>032903000</t>
  </si>
  <si>
    <t>Náklady na provoz a údržbu vybavení staveniště</t>
  </si>
  <si>
    <t>-2032962780</t>
  </si>
  <si>
    <t>Poznámka k položce:
Úklid staveniště po dobu realizace díla a před protokolárním předáním a převzetím díla.
Provádění denního hrubého úklidu, po skončení prací každé z etap, případně části provedení čistého úklidu mokrou cestou.
Provedení opatření proti vnikání prachu, nečistot a nadměrného hluku souvisejícího se stavbou do okolí.</t>
  </si>
  <si>
    <t>033203000</t>
  </si>
  <si>
    <t>Energie pro zařízení staveniště</t>
  </si>
  <si>
    <t>123437245</t>
  </si>
  <si>
    <t>Poznámka k položce:
Náklady na připojení zařízení staveniště na inženýrské sítě (elektro,voda,kanalizace, apod.) včetně elektroměrů, vodoměrů aj. a zřízení požadovaných odběrných míst, včetně nákladů na případné související výkopy. Zahrnuje i náklady na odebírané energie.</t>
  </si>
  <si>
    <t>034103000</t>
  </si>
  <si>
    <t>Oplocení staveniště</t>
  </si>
  <si>
    <t>1582704251</t>
  </si>
  <si>
    <t>034203000</t>
  </si>
  <si>
    <t>Opatření na ochranu pozemků sousedních se staveništěm</t>
  </si>
  <si>
    <t>-1819760326</t>
  </si>
  <si>
    <t>Poznámka k položce:
Náklady na případná opatření na ochranu sousedních pozemků proti poškození a znečištění.</t>
  </si>
  <si>
    <t>034303000</t>
  </si>
  <si>
    <t>Dopravní značení na staveništi</t>
  </si>
  <si>
    <t>-1248587728</t>
  </si>
  <si>
    <t>Poznámka k položce:
Jedná se o dopravní značení na staveništi a v jeho bezprostředním okolí, včetně značení staveniště pro probíhající provoz investora nebo třetích osob.
Zajištění dopravního značení k dopravním omezením, jejich údržba, přemísťování po dobu realizace díla a následné odstranění po předání díla.</t>
  </si>
  <si>
    <t>034503000</t>
  </si>
  <si>
    <t>Informační tabule na staveništi</t>
  </si>
  <si>
    <t>1550092201</t>
  </si>
  <si>
    <t>Poznámka k položce:
Zohledňuje náklady na vyrobení a osazení informačních tabulí (označení) stavby (jejich údržba, přemísťování po dobu realizace díla a následné odstranění po předání díla).
Řádné vyznačení obvodu staveniště informačními a výstražnými tabulkami.</t>
  </si>
  <si>
    <t>035103001</t>
  </si>
  <si>
    <t>Pronájem ploch</t>
  </si>
  <si>
    <t>-497896675</t>
  </si>
  <si>
    <t>039103000</t>
  </si>
  <si>
    <t>Rozebrání, bourání a odvoz zařízení staveniště</t>
  </si>
  <si>
    <t>-1020930464</t>
  </si>
  <si>
    <t>Poznámka k položce:
Postihuje náklady na rozebrání, bourání a odvoz veškerého zařízení staveniště,vč.přípojek energií a jejich odvoz, úklid ploch, na kterých bylo zařízení staveniště provozováno (jsou zde zahrnuty veškeré náklady této povahy mimo úpravu terénu do původního stavu).</t>
  </si>
  <si>
    <t>039203000</t>
  </si>
  <si>
    <t>Úprava terénu po zrušení zařízení staveniště</t>
  </si>
  <si>
    <t>-2093413371</t>
  </si>
  <si>
    <t>Poznámka k položce:
Jedná se o náklady za práce, jejichž smyslem je uvedení místa zařízení staveniště do původního stavu.
Uvedení všech povrchů dotčených stavbou do původního stavu (komunikace,chodníky,zeleň,…)</t>
  </si>
  <si>
    <t>VRN4</t>
  </si>
  <si>
    <t>Inženýrská činnost</t>
  </si>
  <si>
    <t>042503000</t>
  </si>
  <si>
    <t>Plán BOZP na staveništi</t>
  </si>
  <si>
    <t>1387721143</t>
  </si>
  <si>
    <t>Poznámka k položce:
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
Účelem plánu BOZP je zajistit bezpečnost práce a ochranu zdraví na staveništi, eliminovat rizika ohrožení zdraví a majetku, zajistit ochranu životního prostředí a předejít vzniku mimořádných událostí. 
Předpokládá se jmenování koordinátora BOZP na staveništi, určeného zadavatelem stavby k provádění stanovených činností při realizaci stavby.
Budou stanoveny provozní předpisy, podmínky pro dopravu.
Bude stanoveno vymezení činnosti, rozsah prací a stanovení odpovědnosti v BOZP.
plný popis viz.TZ</t>
  </si>
  <si>
    <t>045002000</t>
  </si>
  <si>
    <t>Kompletační a koordinační činnost</t>
  </si>
  <si>
    <t>-1034263234</t>
  </si>
  <si>
    <t xml:space="preserve">Poznámka k položce:
Jedná se o zajišťování:
* činností souvisejících se zakázkou-tj.účastí všech zainteresovaných osob ve všech fázích přípravy,realizace i dokončení zakázky,komplexního vyzkoušení a měření, odstranění vad díla podléhajících záruční lhůtě.
* poradenství (technická pomoc,aj.)
* zpracování technologických postupů prováděných prací*podkladů (výkresů,rozpočtů,posudků,zkoušek,protokolů apod.)včetně zakreslování změn do výkresů, ke kterým došlo v průběhu výstavby.
* účasti zástupců zainteresovaných stran na jednáních,zkouškách,odevzdávání a přebírání konstrukcí,objektů a celků.
* kontroly činností na staveništi,výše uvedených činností i souvisejících správních činností.
Předání záručních listů, popř. návodů k obsluze v českém jazyce.
Zajištění a předání atestů a dokladů o požadovaných vlastnostech výrobků k předání předmětu veřejné zakázky ( vč.případných prohlášení o shodě dle zákona č. 22/1997 Sb. O technických požadavcích na výrobky).
Zajištění a provedení všech nutných zkoušek dle norem ČSN případně jiných norem, revizí (vč.revizí a zkoušek pro profese:EL,VZT,ÚT,ZTI,MaR,přípojky,apod.) vztahujících se k prováděnému předmětu veřejné zakázky, vč. pořízení protokolů (např.odtrhové zkoušky,výtažné,únosnost podloží,apod.).
Oznámení zahájení stavebních prací správcům sítí před zahájením prací v souladu s projektovou dokumentací, platnými rozhodnutími a vyjádřeními.
Předložení dokladů o nezávadném zneškodňování odpadu.
ROZSAH JE DÁN SMLUVNÍMI PODMÍNKAMI.
</t>
  </si>
  <si>
    <t>VRN5</t>
  </si>
  <si>
    <t>Finanční náklady</t>
  </si>
  <si>
    <t>051002000</t>
  </si>
  <si>
    <t>Pojistné</t>
  </si>
  <si>
    <t>1424286187</t>
  </si>
  <si>
    <t>Poznámka k položce:
Náklady spojené s povinným pojištěním dodavatele nebo stavebního díla či jeho části, v rozsahu obchodních podmínek.</t>
  </si>
  <si>
    <t>056002000</t>
  </si>
  <si>
    <t>Bankovní záruka</t>
  </si>
  <si>
    <t>826447370</t>
  </si>
  <si>
    <t>Poznámka k položce:
Ke krytí finančních nároků objednatele za zhotovitelem, které vzniknou objednateli z důvodu porušení povinností zhotovitele týkajících se řádného provádění díla v předepsané kvalitě a smluvené době plnění, které zhotovitel nesplnil ani po předchozí výzvě objednatele.
K zajištění splnění závazků zhotovitele vyplývajících z poskytnuté záruky za jakost.
Výše bankovní záruky dle obchodních podmínek.</t>
  </si>
  <si>
    <t>VRN7</t>
  </si>
  <si>
    <t>Provozní vlivy</t>
  </si>
  <si>
    <t>071203000</t>
  </si>
  <si>
    <t>Provoz dalšího subjektu</t>
  </si>
  <si>
    <t>953468191</t>
  </si>
  <si>
    <t>Poznámka k položce:
náklady na ochranu stávajících objektů při provádění stavebních prací</t>
  </si>
  <si>
    <t>VRN9</t>
  </si>
  <si>
    <t>Ostatní náklady</t>
  </si>
  <si>
    <t>0910030-01</t>
  </si>
  <si>
    <t>Nakládání s odpady</t>
  </si>
  <si>
    <t>-784246714</t>
  </si>
  <si>
    <t>Poznámka k položce:
 Likvidace, odvoz a uložení vybouraných hmot, stavební suti a jiných odpadů ze stavby na skládku v souladu s ustanoveními zákona č. 185/2001 Sb., o odpadech.</t>
  </si>
  <si>
    <t>091504000</t>
  </si>
  <si>
    <t>Náklady související s publikační činností</t>
  </si>
  <si>
    <t>-1450045204</t>
  </si>
  <si>
    <t>Poznámka k položce:
Zahrnuje zejména náklady na informační tabuli dle SOD a tabuli formátu A3.
Povinnost konzultovat grafický název velkoplošného reklamního panelu a stálé vysvětlující tabule dle oficiálního názvu projektu (upřesněno zadavatelem).</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</si>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</sst>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41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applyAlignment="1">
      <alignment/>
    </xf>
    <xf numFmtId="0" fontId="40" fillId="0" borderId="26" xfId="0" applyFont="1" applyBorder="1" applyAlignment="1">
      <alignment vertical="top"/>
    </xf>
    <xf numFmtId="0" fontId="40" fillId="0" borderId="27" xfId="0" applyFont="1" applyBorder="1" applyAlignment="1">
      <alignment vertical="top"/>
    </xf>
    <xf numFmtId="0" fontId="40" fillId="0" borderId="0" xfId="0" applyFont="1" applyBorder="1" applyAlignment="1">
      <alignment horizontal="center" vertical="center"/>
    </xf>
    <xf numFmtId="0" fontId="40" fillId="0" borderId="0" xfId="0" applyFont="1" applyBorder="1" applyAlignment="1">
      <alignment horizontal="lef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4" fontId="25" fillId="0" borderId="0" xfId="0" applyNumberFormat="1" applyFont="1" applyAlignment="1" applyProtection="1">
      <alignment vertical="center"/>
      <protection/>
    </xf>
    <xf numFmtId="0" fontId="0" fillId="0" borderId="0" xfId="0"/>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0" fontId="28" fillId="0" borderId="0" xfId="0" applyFont="1" applyAlignment="1" applyProtection="1">
      <alignment vertical="center"/>
      <protection/>
    </xf>
    <xf numFmtId="4" fontId="8" fillId="0" borderId="0" xfId="0" applyNumberFormat="1" applyFont="1" applyAlignment="1" applyProtection="1">
      <alignment horizontal="righ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4" fontId="20" fillId="0" borderId="0" xfId="0" applyNumberFormat="1" applyFont="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31"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0" fontId="23" fillId="4" borderId="7" xfId="0" applyFont="1" applyFill="1" applyBorder="1" applyAlignment="1" applyProtection="1">
      <alignment horizontal="center" vertical="center"/>
      <protection/>
    </xf>
    <xf numFmtId="4" fontId="28" fillId="0" borderId="0" xfId="0" applyNumberFormat="1" applyFont="1" applyAlignment="1" applyProtection="1">
      <alignment vertical="center"/>
      <protection/>
    </xf>
    <xf numFmtId="0" fontId="27" fillId="0" borderId="0" xfId="0" applyFont="1" applyAlignment="1" applyProtection="1">
      <alignment horizontal="left" vertical="center" wrapText="1"/>
      <protection/>
    </xf>
    <xf numFmtId="0" fontId="23" fillId="4" borderId="6" xfId="0" applyFont="1" applyFill="1" applyBorder="1" applyAlignment="1" applyProtection="1">
      <alignment horizontal="center"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2" fillId="0" borderId="0" xfId="0" applyFont="1" applyAlignment="1" applyProtection="1">
      <alignment horizontal="left" vertical="center"/>
      <protection/>
    </xf>
    <xf numFmtId="0" fontId="22" fillId="0" borderId="0" xfId="0" applyFont="1" applyAlignment="1">
      <alignment horizontal="left" vertical="center"/>
    </xf>
    <xf numFmtId="0" fontId="43" fillId="0" borderId="0" xfId="0" applyFont="1" applyBorder="1" applyAlignment="1">
      <alignment horizontal="left" vertical="center" wrapText="1"/>
    </xf>
    <xf numFmtId="0" fontId="41" fillId="0" borderId="0" xfId="0" applyFont="1" applyBorder="1" applyAlignment="1">
      <alignment horizontal="center" vertical="center" wrapText="1"/>
    </xf>
    <xf numFmtId="0" fontId="42" fillId="0" borderId="29" xfId="0" applyFont="1" applyBorder="1" applyAlignment="1">
      <alignment horizontal="left" wrapText="1"/>
    </xf>
    <xf numFmtId="0" fontId="41" fillId="0" borderId="0" xfId="0" applyFont="1" applyBorder="1" applyAlignment="1">
      <alignment horizontal="center" vertical="center"/>
    </xf>
    <xf numFmtId="49" fontId="43" fillId="0" borderId="0" xfId="0" applyNumberFormat="1"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left" vertical="center"/>
    </xf>
    <xf numFmtId="0" fontId="42"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tabSelected="1" workbookViewId="0" topLeftCell="A1">
      <selection activeCell="K57" sqref="K57:AF57"/>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61"/>
      <c r="AS2" s="361"/>
      <c r="AT2" s="361"/>
      <c r="AU2" s="361"/>
      <c r="AV2" s="361"/>
      <c r="AW2" s="361"/>
      <c r="AX2" s="361"/>
      <c r="AY2" s="361"/>
      <c r="AZ2" s="361"/>
      <c r="BA2" s="361"/>
      <c r="BB2" s="361"/>
      <c r="BC2" s="361"/>
      <c r="BD2" s="361"/>
      <c r="BE2" s="36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82" t="s">
        <v>14</v>
      </c>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24"/>
      <c r="AQ5" s="24"/>
      <c r="AR5" s="22"/>
      <c r="BE5" s="379" t="s">
        <v>15</v>
      </c>
      <c r="BS5" s="19" t="s">
        <v>6</v>
      </c>
    </row>
    <row r="6" spans="2:71" s="1" customFormat="1" ht="36.95" customHeight="1">
      <c r="B6" s="23"/>
      <c r="C6" s="24"/>
      <c r="D6" s="30" t="s">
        <v>16</v>
      </c>
      <c r="E6" s="24"/>
      <c r="F6" s="24"/>
      <c r="G6" s="24"/>
      <c r="H6" s="24"/>
      <c r="I6" s="24"/>
      <c r="J6" s="24"/>
      <c r="K6" s="384" t="s">
        <v>17</v>
      </c>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24"/>
      <c r="AQ6" s="24"/>
      <c r="AR6" s="22"/>
      <c r="BE6" s="380"/>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80"/>
      <c r="BS7" s="19" t="s">
        <v>6</v>
      </c>
    </row>
    <row r="8" spans="2:71"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2" t="s">
        <v>25</v>
      </c>
      <c r="AO8" s="24"/>
      <c r="AP8" s="24"/>
      <c r="AQ8" s="24"/>
      <c r="AR8" s="22"/>
      <c r="BE8" s="380"/>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80"/>
      <c r="BS9" s="19" t="s">
        <v>6</v>
      </c>
    </row>
    <row r="10" spans="2:71" s="1" customFormat="1" ht="12" customHeight="1">
      <c r="B10" s="23"/>
      <c r="C10" s="24"/>
      <c r="D10" s="31"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27</v>
      </c>
      <c r="AL10" s="24"/>
      <c r="AM10" s="24"/>
      <c r="AN10" s="29" t="s">
        <v>21</v>
      </c>
      <c r="AO10" s="24"/>
      <c r="AP10" s="24"/>
      <c r="AQ10" s="24"/>
      <c r="AR10" s="22"/>
      <c r="BE10" s="380"/>
      <c r="BS10" s="19" t="s">
        <v>6</v>
      </c>
    </row>
    <row r="11" spans="2:71" s="1" customFormat="1" ht="18.4"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21</v>
      </c>
      <c r="AO11" s="24"/>
      <c r="AP11" s="24"/>
      <c r="AQ11" s="24"/>
      <c r="AR11" s="22"/>
      <c r="BE11" s="380"/>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80"/>
      <c r="BS12" s="19" t="s">
        <v>6</v>
      </c>
    </row>
    <row r="13" spans="2:71" s="1" customFormat="1" ht="12" customHeight="1">
      <c r="B13" s="23"/>
      <c r="C13" s="24"/>
      <c r="D13" s="31"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27</v>
      </c>
      <c r="AL13" s="24"/>
      <c r="AM13" s="24"/>
      <c r="AN13" s="33" t="s">
        <v>31</v>
      </c>
      <c r="AO13" s="24"/>
      <c r="AP13" s="24"/>
      <c r="AQ13" s="24"/>
      <c r="AR13" s="22"/>
      <c r="BE13" s="380"/>
      <c r="BS13" s="19" t="s">
        <v>6</v>
      </c>
    </row>
    <row r="14" spans="2:71" ht="12.75">
      <c r="B14" s="23"/>
      <c r="C14" s="24"/>
      <c r="D14" s="24"/>
      <c r="E14" s="385" t="s">
        <v>31</v>
      </c>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1" t="s">
        <v>29</v>
      </c>
      <c r="AL14" s="24"/>
      <c r="AM14" s="24"/>
      <c r="AN14" s="33" t="s">
        <v>31</v>
      </c>
      <c r="AO14" s="24"/>
      <c r="AP14" s="24"/>
      <c r="AQ14" s="24"/>
      <c r="AR14" s="22"/>
      <c r="BE14" s="380"/>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80"/>
      <c r="BS15" s="19" t="s">
        <v>4</v>
      </c>
    </row>
    <row r="16" spans="2:71" s="1" customFormat="1" ht="12" customHeight="1">
      <c r="B16" s="23"/>
      <c r="C16" s="24"/>
      <c r="D16" s="31"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27</v>
      </c>
      <c r="AL16" s="24"/>
      <c r="AM16" s="24"/>
      <c r="AN16" s="29" t="s">
        <v>21</v>
      </c>
      <c r="AO16" s="24"/>
      <c r="AP16" s="24"/>
      <c r="AQ16" s="24"/>
      <c r="AR16" s="22"/>
      <c r="BE16" s="380"/>
      <c r="BS16" s="19" t="s">
        <v>4</v>
      </c>
    </row>
    <row r="17" spans="2:71" s="1" customFormat="1" ht="18.4"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21</v>
      </c>
      <c r="AO17" s="24"/>
      <c r="AP17" s="24"/>
      <c r="AQ17" s="24"/>
      <c r="AR17" s="22"/>
      <c r="BE17" s="380"/>
      <c r="BS17" s="19" t="s">
        <v>34</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80"/>
      <c r="BS18" s="19" t="s">
        <v>6</v>
      </c>
    </row>
    <row r="19" spans="2:71" s="1" customFormat="1" ht="12" customHeight="1">
      <c r="B19" s="23"/>
      <c r="C19" s="24"/>
      <c r="D19" s="31"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27</v>
      </c>
      <c r="AL19" s="24"/>
      <c r="AM19" s="24"/>
      <c r="AN19" s="29" t="s">
        <v>21</v>
      </c>
      <c r="AO19" s="24"/>
      <c r="AP19" s="24"/>
      <c r="AQ19" s="24"/>
      <c r="AR19" s="22"/>
      <c r="BE19" s="380"/>
      <c r="BS19" s="19" t="s">
        <v>6</v>
      </c>
    </row>
    <row r="20" spans="2:71" s="1" customFormat="1" ht="18.4" customHeight="1">
      <c r="B20" s="23"/>
      <c r="C20" s="24"/>
      <c r="D20" s="24"/>
      <c r="E20" s="29" t="s">
        <v>36</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21</v>
      </c>
      <c r="AO20" s="24"/>
      <c r="AP20" s="24"/>
      <c r="AQ20" s="24"/>
      <c r="AR20" s="22"/>
      <c r="BE20" s="380"/>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80"/>
    </row>
    <row r="22" spans="2:57" s="1" customFormat="1" ht="12" customHeight="1">
      <c r="B22" s="23"/>
      <c r="C22" s="24"/>
      <c r="D22" s="31" t="s">
        <v>37</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80"/>
    </row>
    <row r="23" spans="2:57" s="1" customFormat="1" ht="62.25" customHeight="1">
      <c r="B23" s="23"/>
      <c r="C23" s="24"/>
      <c r="D23" s="24"/>
      <c r="E23" s="387" t="s">
        <v>38</v>
      </c>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24"/>
      <c r="AP23" s="24"/>
      <c r="AQ23" s="24"/>
      <c r="AR23" s="22"/>
      <c r="BE23" s="380"/>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80"/>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80"/>
    </row>
    <row r="26" spans="1:57" s="2" customFormat="1" ht="25.9" customHeight="1">
      <c r="A26" s="36"/>
      <c r="B26" s="37"/>
      <c r="C26" s="38"/>
      <c r="D26" s="39" t="s">
        <v>39</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88">
        <f>ROUND(AG54,2)</f>
        <v>0</v>
      </c>
      <c r="AL26" s="389"/>
      <c r="AM26" s="389"/>
      <c r="AN26" s="389"/>
      <c r="AO26" s="389"/>
      <c r="AP26" s="38"/>
      <c r="AQ26" s="38"/>
      <c r="AR26" s="41"/>
      <c r="BE26" s="380"/>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80"/>
    </row>
    <row r="28" spans="1:57" s="2" customFormat="1" ht="12.75">
      <c r="A28" s="36"/>
      <c r="B28" s="37"/>
      <c r="C28" s="38"/>
      <c r="D28" s="38"/>
      <c r="E28" s="38"/>
      <c r="F28" s="38"/>
      <c r="G28" s="38"/>
      <c r="H28" s="38"/>
      <c r="I28" s="38"/>
      <c r="J28" s="38"/>
      <c r="K28" s="38"/>
      <c r="L28" s="390" t="s">
        <v>40</v>
      </c>
      <c r="M28" s="390"/>
      <c r="N28" s="390"/>
      <c r="O28" s="390"/>
      <c r="P28" s="390"/>
      <c r="Q28" s="38"/>
      <c r="R28" s="38"/>
      <c r="S28" s="38"/>
      <c r="T28" s="38"/>
      <c r="U28" s="38"/>
      <c r="V28" s="38"/>
      <c r="W28" s="390" t="s">
        <v>41</v>
      </c>
      <c r="X28" s="390"/>
      <c r="Y28" s="390"/>
      <c r="Z28" s="390"/>
      <c r="AA28" s="390"/>
      <c r="AB28" s="390"/>
      <c r="AC28" s="390"/>
      <c r="AD28" s="390"/>
      <c r="AE28" s="390"/>
      <c r="AF28" s="38"/>
      <c r="AG28" s="38"/>
      <c r="AH28" s="38"/>
      <c r="AI28" s="38"/>
      <c r="AJ28" s="38"/>
      <c r="AK28" s="390" t="s">
        <v>42</v>
      </c>
      <c r="AL28" s="390"/>
      <c r="AM28" s="390"/>
      <c r="AN28" s="390"/>
      <c r="AO28" s="390"/>
      <c r="AP28" s="38"/>
      <c r="AQ28" s="38"/>
      <c r="AR28" s="41"/>
      <c r="BE28" s="380"/>
    </row>
    <row r="29" spans="2:57" s="3" customFormat="1" ht="14.45" customHeight="1">
      <c r="B29" s="42"/>
      <c r="C29" s="43"/>
      <c r="D29" s="31" t="s">
        <v>43</v>
      </c>
      <c r="E29" s="43"/>
      <c r="F29" s="31" t="s">
        <v>44</v>
      </c>
      <c r="G29" s="43"/>
      <c r="H29" s="43"/>
      <c r="I29" s="43"/>
      <c r="J29" s="43"/>
      <c r="K29" s="43"/>
      <c r="L29" s="372">
        <v>0.21</v>
      </c>
      <c r="M29" s="373"/>
      <c r="N29" s="373"/>
      <c r="O29" s="373"/>
      <c r="P29" s="373"/>
      <c r="Q29" s="43"/>
      <c r="R29" s="43"/>
      <c r="S29" s="43"/>
      <c r="T29" s="43"/>
      <c r="U29" s="43"/>
      <c r="V29" s="43"/>
      <c r="W29" s="374">
        <f>ROUND(AZ54,2)</f>
        <v>0</v>
      </c>
      <c r="X29" s="373"/>
      <c r="Y29" s="373"/>
      <c r="Z29" s="373"/>
      <c r="AA29" s="373"/>
      <c r="AB29" s="373"/>
      <c r="AC29" s="373"/>
      <c r="AD29" s="373"/>
      <c r="AE29" s="373"/>
      <c r="AF29" s="43"/>
      <c r="AG29" s="43"/>
      <c r="AH29" s="43"/>
      <c r="AI29" s="43"/>
      <c r="AJ29" s="43"/>
      <c r="AK29" s="374">
        <f>ROUND(AV54,2)</f>
        <v>0</v>
      </c>
      <c r="AL29" s="373"/>
      <c r="AM29" s="373"/>
      <c r="AN29" s="373"/>
      <c r="AO29" s="373"/>
      <c r="AP29" s="43"/>
      <c r="AQ29" s="43"/>
      <c r="AR29" s="44"/>
      <c r="BE29" s="381"/>
    </row>
    <row r="30" spans="2:57" s="3" customFormat="1" ht="14.45" customHeight="1">
      <c r="B30" s="42"/>
      <c r="C30" s="43"/>
      <c r="D30" s="43"/>
      <c r="E30" s="43"/>
      <c r="F30" s="31" t="s">
        <v>45</v>
      </c>
      <c r="G30" s="43"/>
      <c r="H30" s="43"/>
      <c r="I30" s="43"/>
      <c r="J30" s="43"/>
      <c r="K30" s="43"/>
      <c r="L30" s="372">
        <v>0.15</v>
      </c>
      <c r="M30" s="373"/>
      <c r="N30" s="373"/>
      <c r="O30" s="373"/>
      <c r="P30" s="373"/>
      <c r="Q30" s="43"/>
      <c r="R30" s="43"/>
      <c r="S30" s="43"/>
      <c r="T30" s="43"/>
      <c r="U30" s="43"/>
      <c r="V30" s="43"/>
      <c r="W30" s="374">
        <f>ROUND(BA54,2)</f>
        <v>0</v>
      </c>
      <c r="X30" s="373"/>
      <c r="Y30" s="373"/>
      <c r="Z30" s="373"/>
      <c r="AA30" s="373"/>
      <c r="AB30" s="373"/>
      <c r="AC30" s="373"/>
      <c r="AD30" s="373"/>
      <c r="AE30" s="373"/>
      <c r="AF30" s="43"/>
      <c r="AG30" s="43"/>
      <c r="AH30" s="43"/>
      <c r="AI30" s="43"/>
      <c r="AJ30" s="43"/>
      <c r="AK30" s="374">
        <f>ROUND(AW54,2)</f>
        <v>0</v>
      </c>
      <c r="AL30" s="373"/>
      <c r="AM30" s="373"/>
      <c r="AN30" s="373"/>
      <c r="AO30" s="373"/>
      <c r="AP30" s="43"/>
      <c r="AQ30" s="43"/>
      <c r="AR30" s="44"/>
      <c r="BE30" s="381"/>
    </row>
    <row r="31" spans="2:57" s="3" customFormat="1" ht="14.45" customHeight="1" hidden="1">
      <c r="B31" s="42"/>
      <c r="C31" s="43"/>
      <c r="D31" s="43"/>
      <c r="E31" s="43"/>
      <c r="F31" s="31" t="s">
        <v>46</v>
      </c>
      <c r="G31" s="43"/>
      <c r="H31" s="43"/>
      <c r="I31" s="43"/>
      <c r="J31" s="43"/>
      <c r="K31" s="43"/>
      <c r="L31" s="372">
        <v>0.21</v>
      </c>
      <c r="M31" s="373"/>
      <c r="N31" s="373"/>
      <c r="O31" s="373"/>
      <c r="P31" s="373"/>
      <c r="Q31" s="43"/>
      <c r="R31" s="43"/>
      <c r="S31" s="43"/>
      <c r="T31" s="43"/>
      <c r="U31" s="43"/>
      <c r="V31" s="43"/>
      <c r="W31" s="374">
        <f>ROUND(BB54,2)</f>
        <v>0</v>
      </c>
      <c r="X31" s="373"/>
      <c r="Y31" s="373"/>
      <c r="Z31" s="373"/>
      <c r="AA31" s="373"/>
      <c r="AB31" s="373"/>
      <c r="AC31" s="373"/>
      <c r="AD31" s="373"/>
      <c r="AE31" s="373"/>
      <c r="AF31" s="43"/>
      <c r="AG31" s="43"/>
      <c r="AH31" s="43"/>
      <c r="AI31" s="43"/>
      <c r="AJ31" s="43"/>
      <c r="AK31" s="374">
        <v>0</v>
      </c>
      <c r="AL31" s="373"/>
      <c r="AM31" s="373"/>
      <c r="AN31" s="373"/>
      <c r="AO31" s="373"/>
      <c r="AP31" s="43"/>
      <c r="AQ31" s="43"/>
      <c r="AR31" s="44"/>
      <c r="BE31" s="381"/>
    </row>
    <row r="32" spans="2:57" s="3" customFormat="1" ht="14.45" customHeight="1" hidden="1">
      <c r="B32" s="42"/>
      <c r="C32" s="43"/>
      <c r="D32" s="43"/>
      <c r="E32" s="43"/>
      <c r="F32" s="31" t="s">
        <v>47</v>
      </c>
      <c r="G32" s="43"/>
      <c r="H32" s="43"/>
      <c r="I32" s="43"/>
      <c r="J32" s="43"/>
      <c r="K32" s="43"/>
      <c r="L32" s="372">
        <v>0.15</v>
      </c>
      <c r="M32" s="373"/>
      <c r="N32" s="373"/>
      <c r="O32" s="373"/>
      <c r="P32" s="373"/>
      <c r="Q32" s="43"/>
      <c r="R32" s="43"/>
      <c r="S32" s="43"/>
      <c r="T32" s="43"/>
      <c r="U32" s="43"/>
      <c r="V32" s="43"/>
      <c r="W32" s="374">
        <f>ROUND(BC54,2)</f>
        <v>0</v>
      </c>
      <c r="X32" s="373"/>
      <c r="Y32" s="373"/>
      <c r="Z32" s="373"/>
      <c r="AA32" s="373"/>
      <c r="AB32" s="373"/>
      <c r="AC32" s="373"/>
      <c r="AD32" s="373"/>
      <c r="AE32" s="373"/>
      <c r="AF32" s="43"/>
      <c r="AG32" s="43"/>
      <c r="AH32" s="43"/>
      <c r="AI32" s="43"/>
      <c r="AJ32" s="43"/>
      <c r="AK32" s="374">
        <v>0</v>
      </c>
      <c r="AL32" s="373"/>
      <c r="AM32" s="373"/>
      <c r="AN32" s="373"/>
      <c r="AO32" s="373"/>
      <c r="AP32" s="43"/>
      <c r="AQ32" s="43"/>
      <c r="AR32" s="44"/>
      <c r="BE32" s="381"/>
    </row>
    <row r="33" spans="2:44" s="3" customFormat="1" ht="14.45" customHeight="1" hidden="1">
      <c r="B33" s="42"/>
      <c r="C33" s="43"/>
      <c r="D33" s="43"/>
      <c r="E33" s="43"/>
      <c r="F33" s="31" t="s">
        <v>48</v>
      </c>
      <c r="G33" s="43"/>
      <c r="H33" s="43"/>
      <c r="I33" s="43"/>
      <c r="J33" s="43"/>
      <c r="K33" s="43"/>
      <c r="L33" s="372">
        <v>0</v>
      </c>
      <c r="M33" s="373"/>
      <c r="N33" s="373"/>
      <c r="O33" s="373"/>
      <c r="P33" s="373"/>
      <c r="Q33" s="43"/>
      <c r="R33" s="43"/>
      <c r="S33" s="43"/>
      <c r="T33" s="43"/>
      <c r="U33" s="43"/>
      <c r="V33" s="43"/>
      <c r="W33" s="374">
        <f>ROUND(BD54,2)</f>
        <v>0</v>
      </c>
      <c r="X33" s="373"/>
      <c r="Y33" s="373"/>
      <c r="Z33" s="373"/>
      <c r="AA33" s="373"/>
      <c r="AB33" s="373"/>
      <c r="AC33" s="373"/>
      <c r="AD33" s="373"/>
      <c r="AE33" s="373"/>
      <c r="AF33" s="43"/>
      <c r="AG33" s="43"/>
      <c r="AH33" s="43"/>
      <c r="AI33" s="43"/>
      <c r="AJ33" s="43"/>
      <c r="AK33" s="374">
        <v>0</v>
      </c>
      <c r="AL33" s="373"/>
      <c r="AM33" s="373"/>
      <c r="AN33" s="373"/>
      <c r="AO33" s="373"/>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49</v>
      </c>
      <c r="E35" s="47"/>
      <c r="F35" s="47"/>
      <c r="G35" s="47"/>
      <c r="H35" s="47"/>
      <c r="I35" s="47"/>
      <c r="J35" s="47"/>
      <c r="K35" s="47"/>
      <c r="L35" s="47"/>
      <c r="M35" s="47"/>
      <c r="N35" s="47"/>
      <c r="O35" s="47"/>
      <c r="P35" s="47"/>
      <c r="Q35" s="47"/>
      <c r="R35" s="47"/>
      <c r="S35" s="47"/>
      <c r="T35" s="48" t="s">
        <v>50</v>
      </c>
      <c r="U35" s="47"/>
      <c r="V35" s="47"/>
      <c r="W35" s="47"/>
      <c r="X35" s="378" t="s">
        <v>51</v>
      </c>
      <c r="Y35" s="376"/>
      <c r="Z35" s="376"/>
      <c r="AA35" s="376"/>
      <c r="AB35" s="376"/>
      <c r="AC35" s="47"/>
      <c r="AD35" s="47"/>
      <c r="AE35" s="47"/>
      <c r="AF35" s="47"/>
      <c r="AG35" s="47"/>
      <c r="AH35" s="47"/>
      <c r="AI35" s="47"/>
      <c r="AJ35" s="47"/>
      <c r="AK35" s="375">
        <f>SUM(AK26:AK33)</f>
        <v>0</v>
      </c>
      <c r="AL35" s="376"/>
      <c r="AM35" s="376"/>
      <c r="AN35" s="376"/>
      <c r="AO35" s="377"/>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52</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2019/10</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92" t="str">
        <f>K6</f>
        <v>Rozšíření hřbitova v Milovicích – I. etapa pro stavební povolení a provedení stavby</v>
      </c>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22</v>
      </c>
      <c r="D47" s="38"/>
      <c r="E47" s="38"/>
      <c r="F47" s="38"/>
      <c r="G47" s="38"/>
      <c r="H47" s="38"/>
      <c r="I47" s="38"/>
      <c r="J47" s="38"/>
      <c r="K47" s="38"/>
      <c r="L47" s="60"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371" t="str">
        <f>IF(AN8="","",AN8)</f>
        <v>3. 2. 2020</v>
      </c>
      <c r="AN47" s="371"/>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40.15" customHeight="1">
      <c r="A49" s="36"/>
      <c r="B49" s="37"/>
      <c r="C49" s="31" t="s">
        <v>26</v>
      </c>
      <c r="D49" s="38"/>
      <c r="E49" s="38"/>
      <c r="F49" s="38"/>
      <c r="G49" s="38"/>
      <c r="H49" s="38"/>
      <c r="I49" s="38"/>
      <c r="J49" s="38"/>
      <c r="K49" s="38"/>
      <c r="L49" s="54" t="str">
        <f>IF(E11="","",E11)</f>
        <v>Město Milovice</v>
      </c>
      <c r="M49" s="38"/>
      <c r="N49" s="38"/>
      <c r="O49" s="38"/>
      <c r="P49" s="38"/>
      <c r="Q49" s="38"/>
      <c r="R49" s="38"/>
      <c r="S49" s="38"/>
      <c r="T49" s="38"/>
      <c r="U49" s="38"/>
      <c r="V49" s="38"/>
      <c r="W49" s="38"/>
      <c r="X49" s="38"/>
      <c r="Y49" s="38"/>
      <c r="Z49" s="38"/>
      <c r="AA49" s="38"/>
      <c r="AB49" s="38"/>
      <c r="AC49" s="38"/>
      <c r="AD49" s="38"/>
      <c r="AE49" s="38"/>
      <c r="AF49" s="38"/>
      <c r="AG49" s="38"/>
      <c r="AH49" s="38"/>
      <c r="AI49" s="31" t="s">
        <v>32</v>
      </c>
      <c r="AJ49" s="38"/>
      <c r="AK49" s="38"/>
      <c r="AL49" s="38"/>
      <c r="AM49" s="369" t="str">
        <f>IF(E17="","",E17)</f>
        <v>HEXAPLAN INTERNATIONAL spol. s r.o.</v>
      </c>
      <c r="AN49" s="370"/>
      <c r="AO49" s="370"/>
      <c r="AP49" s="370"/>
      <c r="AQ49" s="38"/>
      <c r="AR49" s="41"/>
      <c r="AS49" s="354" t="s">
        <v>53</v>
      </c>
      <c r="AT49" s="355"/>
      <c r="AU49" s="62"/>
      <c r="AV49" s="62"/>
      <c r="AW49" s="62"/>
      <c r="AX49" s="62"/>
      <c r="AY49" s="62"/>
      <c r="AZ49" s="62"/>
      <c r="BA49" s="62"/>
      <c r="BB49" s="62"/>
      <c r="BC49" s="62"/>
      <c r="BD49" s="63"/>
      <c r="BE49" s="36"/>
    </row>
    <row r="50" spans="1:57" s="2" customFormat="1" ht="15.2" customHeight="1">
      <c r="A50" s="36"/>
      <c r="B50" s="37"/>
      <c r="C50" s="31" t="s">
        <v>30</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369" t="str">
        <f>IF(E20="","",E20)</f>
        <v>Ing.A.Hejmalová</v>
      </c>
      <c r="AN50" s="370"/>
      <c r="AO50" s="370"/>
      <c r="AP50" s="370"/>
      <c r="AQ50" s="38"/>
      <c r="AR50" s="41"/>
      <c r="AS50" s="356"/>
      <c r="AT50" s="357"/>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58"/>
      <c r="AT51" s="359"/>
      <c r="AU51" s="66"/>
      <c r="AV51" s="66"/>
      <c r="AW51" s="66"/>
      <c r="AX51" s="66"/>
      <c r="AY51" s="66"/>
      <c r="AZ51" s="66"/>
      <c r="BA51" s="66"/>
      <c r="BB51" s="66"/>
      <c r="BC51" s="66"/>
      <c r="BD51" s="67"/>
      <c r="BE51" s="36"/>
    </row>
    <row r="52" spans="1:57" s="2" customFormat="1" ht="29.25" customHeight="1">
      <c r="A52" s="36"/>
      <c r="B52" s="37"/>
      <c r="C52" s="398" t="s">
        <v>54</v>
      </c>
      <c r="D52" s="368"/>
      <c r="E52" s="368"/>
      <c r="F52" s="368"/>
      <c r="G52" s="368"/>
      <c r="H52" s="68"/>
      <c r="I52" s="395" t="s">
        <v>55</v>
      </c>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7" t="s">
        <v>56</v>
      </c>
      <c r="AH52" s="368"/>
      <c r="AI52" s="368"/>
      <c r="AJ52" s="368"/>
      <c r="AK52" s="368"/>
      <c r="AL52" s="368"/>
      <c r="AM52" s="368"/>
      <c r="AN52" s="395" t="s">
        <v>57</v>
      </c>
      <c r="AO52" s="368"/>
      <c r="AP52" s="368"/>
      <c r="AQ52" s="69" t="s">
        <v>58</v>
      </c>
      <c r="AR52" s="41"/>
      <c r="AS52" s="70" t="s">
        <v>59</v>
      </c>
      <c r="AT52" s="71" t="s">
        <v>60</v>
      </c>
      <c r="AU52" s="71" t="s">
        <v>61</v>
      </c>
      <c r="AV52" s="71" t="s">
        <v>62</v>
      </c>
      <c r="AW52" s="71" t="s">
        <v>63</v>
      </c>
      <c r="AX52" s="71" t="s">
        <v>64</v>
      </c>
      <c r="AY52" s="71" t="s">
        <v>65</v>
      </c>
      <c r="AZ52" s="71" t="s">
        <v>66</v>
      </c>
      <c r="BA52" s="71" t="s">
        <v>67</v>
      </c>
      <c r="BB52" s="71" t="s">
        <v>68</v>
      </c>
      <c r="BC52" s="71" t="s">
        <v>69</v>
      </c>
      <c r="BD52" s="72" t="s">
        <v>70</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71</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94">
        <f>ROUND(AG55,2)</f>
        <v>0</v>
      </c>
      <c r="AH54" s="394"/>
      <c r="AI54" s="394"/>
      <c r="AJ54" s="394"/>
      <c r="AK54" s="394"/>
      <c r="AL54" s="394"/>
      <c r="AM54" s="394"/>
      <c r="AN54" s="360">
        <f aca="true" t="shared" si="0" ref="AN54:AN64">SUM(AG54,AT54)</f>
        <v>0</v>
      </c>
      <c r="AO54" s="360"/>
      <c r="AP54" s="360"/>
      <c r="AQ54" s="80" t="s">
        <v>21</v>
      </c>
      <c r="AR54" s="81"/>
      <c r="AS54" s="82">
        <f>ROUND(AS55,2)</f>
        <v>0</v>
      </c>
      <c r="AT54" s="83">
        <f aca="true" t="shared" si="1" ref="AT54:AT64">ROUND(SUM(AV54:AW54),2)</f>
        <v>0</v>
      </c>
      <c r="AU54" s="84">
        <f>ROUND(AU55,5)</f>
        <v>0</v>
      </c>
      <c r="AV54" s="83">
        <f>ROUND(AZ54*L29,2)</f>
        <v>0</v>
      </c>
      <c r="AW54" s="83">
        <f>ROUND(BA54*L30,2)</f>
        <v>0</v>
      </c>
      <c r="AX54" s="83">
        <f>ROUND(BB54*L29,2)</f>
        <v>0</v>
      </c>
      <c r="AY54" s="83">
        <f>ROUND(BC54*L30,2)</f>
        <v>0</v>
      </c>
      <c r="AZ54" s="83">
        <f>ROUND(AZ55,2)</f>
        <v>0</v>
      </c>
      <c r="BA54" s="83">
        <f>ROUND(BA55,2)</f>
        <v>0</v>
      </c>
      <c r="BB54" s="83">
        <f>ROUND(BB55,2)</f>
        <v>0</v>
      </c>
      <c r="BC54" s="83">
        <f>ROUND(BC55,2)</f>
        <v>0</v>
      </c>
      <c r="BD54" s="85">
        <f>ROUND(BD55,2)</f>
        <v>0</v>
      </c>
      <c r="BS54" s="86" t="s">
        <v>72</v>
      </c>
      <c r="BT54" s="86" t="s">
        <v>73</v>
      </c>
      <c r="BU54" s="87" t="s">
        <v>74</v>
      </c>
      <c r="BV54" s="86" t="s">
        <v>75</v>
      </c>
      <c r="BW54" s="86" t="s">
        <v>5</v>
      </c>
      <c r="BX54" s="86" t="s">
        <v>76</v>
      </c>
      <c r="CL54" s="86" t="s">
        <v>19</v>
      </c>
    </row>
    <row r="55" spans="2:91" s="7" customFormat="1" ht="37.5" customHeight="1">
      <c r="B55" s="88"/>
      <c r="C55" s="89"/>
      <c r="D55" s="397" t="s">
        <v>77</v>
      </c>
      <c r="E55" s="397"/>
      <c r="F55" s="397"/>
      <c r="G55" s="397"/>
      <c r="H55" s="397"/>
      <c r="I55" s="90"/>
      <c r="J55" s="397" t="s">
        <v>17</v>
      </c>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64">
        <f>ROUND(AG56+AG57+AG58+SUM(AG61:AG64),2)</f>
        <v>0</v>
      </c>
      <c r="AH55" s="365"/>
      <c r="AI55" s="365"/>
      <c r="AJ55" s="365"/>
      <c r="AK55" s="365"/>
      <c r="AL55" s="365"/>
      <c r="AM55" s="365"/>
      <c r="AN55" s="396">
        <f t="shared" si="0"/>
        <v>0</v>
      </c>
      <c r="AO55" s="365"/>
      <c r="AP55" s="365"/>
      <c r="AQ55" s="91" t="s">
        <v>78</v>
      </c>
      <c r="AR55" s="92"/>
      <c r="AS55" s="93">
        <f>ROUND(AS56+AS57+AS58+SUM(AS61:AS64),2)</f>
        <v>0</v>
      </c>
      <c r="AT55" s="94">
        <f t="shared" si="1"/>
        <v>0</v>
      </c>
      <c r="AU55" s="95">
        <f>ROUND(AU56+AU57+AU58+SUM(AU61:AU64),5)</f>
        <v>0</v>
      </c>
      <c r="AV55" s="94">
        <f>ROUND(AZ55*L29,2)</f>
        <v>0</v>
      </c>
      <c r="AW55" s="94">
        <f>ROUND(BA55*L30,2)</f>
        <v>0</v>
      </c>
      <c r="AX55" s="94">
        <f>ROUND(BB55*L29,2)</f>
        <v>0</v>
      </c>
      <c r="AY55" s="94">
        <f>ROUND(BC55*L30,2)</f>
        <v>0</v>
      </c>
      <c r="AZ55" s="94">
        <f>ROUND(AZ56+AZ57+AZ58+SUM(AZ61:AZ64),2)</f>
        <v>0</v>
      </c>
      <c r="BA55" s="94">
        <f>ROUND(BA56+BA57+BA58+SUM(BA61:BA64),2)</f>
        <v>0</v>
      </c>
      <c r="BB55" s="94">
        <f>ROUND(BB56+BB57+BB58+SUM(BB61:BB64),2)</f>
        <v>0</v>
      </c>
      <c r="BC55" s="94">
        <f>ROUND(BC56+BC57+BC58+SUM(BC61:BC64),2)</f>
        <v>0</v>
      </c>
      <c r="BD55" s="96">
        <f>ROUND(BD56+BD57+BD58+SUM(BD61:BD64),2)</f>
        <v>0</v>
      </c>
      <c r="BS55" s="97" t="s">
        <v>72</v>
      </c>
      <c r="BT55" s="97" t="s">
        <v>79</v>
      </c>
      <c r="BU55" s="97" t="s">
        <v>74</v>
      </c>
      <c r="BV55" s="97" t="s">
        <v>75</v>
      </c>
      <c r="BW55" s="97" t="s">
        <v>80</v>
      </c>
      <c r="BX55" s="97" t="s">
        <v>5</v>
      </c>
      <c r="CL55" s="97" t="s">
        <v>19</v>
      </c>
      <c r="CM55" s="97" t="s">
        <v>81</v>
      </c>
    </row>
    <row r="56" spans="1:90" s="4" customFormat="1" ht="23.25" customHeight="1">
      <c r="A56" s="98" t="s">
        <v>82</v>
      </c>
      <c r="B56" s="53"/>
      <c r="C56" s="99"/>
      <c r="D56" s="99"/>
      <c r="E56" s="391" t="s">
        <v>83</v>
      </c>
      <c r="F56" s="391"/>
      <c r="G56" s="391"/>
      <c r="H56" s="391"/>
      <c r="I56" s="391"/>
      <c r="J56" s="99"/>
      <c r="K56" s="391" t="s">
        <v>84</v>
      </c>
      <c r="L56" s="391"/>
      <c r="M56" s="391"/>
      <c r="N56" s="391"/>
      <c r="O56" s="391"/>
      <c r="P56" s="391"/>
      <c r="Q56" s="391"/>
      <c r="R56" s="391"/>
      <c r="S56" s="391"/>
      <c r="T56" s="391"/>
      <c r="U56" s="391"/>
      <c r="V56" s="391"/>
      <c r="W56" s="391"/>
      <c r="X56" s="391"/>
      <c r="Y56" s="391"/>
      <c r="Z56" s="391"/>
      <c r="AA56" s="391"/>
      <c r="AB56" s="391"/>
      <c r="AC56" s="391"/>
      <c r="AD56" s="391"/>
      <c r="AE56" s="391"/>
      <c r="AF56" s="391"/>
      <c r="AG56" s="362">
        <f>'2019-10-1-01 - SO 01-Arch...'!J32</f>
        <v>0</v>
      </c>
      <c r="AH56" s="363"/>
      <c r="AI56" s="363"/>
      <c r="AJ56" s="363"/>
      <c r="AK56" s="363"/>
      <c r="AL56" s="363"/>
      <c r="AM56" s="363"/>
      <c r="AN56" s="362">
        <f t="shared" si="0"/>
        <v>0</v>
      </c>
      <c r="AO56" s="363"/>
      <c r="AP56" s="363"/>
      <c r="AQ56" s="100" t="s">
        <v>85</v>
      </c>
      <c r="AR56" s="55"/>
      <c r="AS56" s="101">
        <v>0</v>
      </c>
      <c r="AT56" s="102">
        <f t="shared" si="1"/>
        <v>0</v>
      </c>
      <c r="AU56" s="103">
        <f>'2019-10-1-01 - SO 01-Arch...'!P102</f>
        <v>0</v>
      </c>
      <c r="AV56" s="102">
        <f>'2019-10-1-01 - SO 01-Arch...'!J35</f>
        <v>0</v>
      </c>
      <c r="AW56" s="102">
        <f>'2019-10-1-01 - SO 01-Arch...'!J36</f>
        <v>0</v>
      </c>
      <c r="AX56" s="102">
        <f>'2019-10-1-01 - SO 01-Arch...'!J37</f>
        <v>0</v>
      </c>
      <c r="AY56" s="102">
        <f>'2019-10-1-01 - SO 01-Arch...'!J38</f>
        <v>0</v>
      </c>
      <c r="AZ56" s="102">
        <f>'2019-10-1-01 - SO 01-Arch...'!F35</f>
        <v>0</v>
      </c>
      <c r="BA56" s="102">
        <f>'2019-10-1-01 - SO 01-Arch...'!F36</f>
        <v>0</v>
      </c>
      <c r="BB56" s="102">
        <f>'2019-10-1-01 - SO 01-Arch...'!F37</f>
        <v>0</v>
      </c>
      <c r="BC56" s="102">
        <f>'2019-10-1-01 - SO 01-Arch...'!F38</f>
        <v>0</v>
      </c>
      <c r="BD56" s="104">
        <f>'2019-10-1-01 - SO 01-Arch...'!F39</f>
        <v>0</v>
      </c>
      <c r="BT56" s="105" t="s">
        <v>81</v>
      </c>
      <c r="BV56" s="105" t="s">
        <v>75</v>
      </c>
      <c r="BW56" s="105" t="s">
        <v>86</v>
      </c>
      <c r="BX56" s="105" t="s">
        <v>80</v>
      </c>
      <c r="CL56" s="105" t="s">
        <v>19</v>
      </c>
    </row>
    <row r="57" spans="1:90" s="4" customFormat="1" ht="32.25" customHeight="1">
      <c r="A57" s="98" t="s">
        <v>82</v>
      </c>
      <c r="B57" s="53"/>
      <c r="C57" s="99"/>
      <c r="D57" s="99"/>
      <c r="E57" s="391" t="s">
        <v>87</v>
      </c>
      <c r="F57" s="391"/>
      <c r="G57" s="391"/>
      <c r="H57" s="391"/>
      <c r="I57" s="391"/>
      <c r="J57" s="99"/>
      <c r="K57" s="391" t="s">
        <v>88</v>
      </c>
      <c r="L57" s="391"/>
      <c r="M57" s="391"/>
      <c r="N57" s="391"/>
      <c r="O57" s="391"/>
      <c r="P57" s="391"/>
      <c r="Q57" s="391"/>
      <c r="R57" s="391"/>
      <c r="S57" s="391"/>
      <c r="T57" s="391"/>
      <c r="U57" s="391"/>
      <c r="V57" s="391"/>
      <c r="W57" s="391"/>
      <c r="X57" s="391"/>
      <c r="Y57" s="391"/>
      <c r="Z57" s="391"/>
      <c r="AA57" s="391"/>
      <c r="AB57" s="391"/>
      <c r="AC57" s="391"/>
      <c r="AD57" s="391"/>
      <c r="AE57" s="391"/>
      <c r="AF57" s="391"/>
      <c r="AG57" s="362">
        <f>'2019-10-1-02 - SO 02-Teré...'!J32</f>
        <v>0</v>
      </c>
      <c r="AH57" s="363"/>
      <c r="AI57" s="363"/>
      <c r="AJ57" s="363"/>
      <c r="AK57" s="363"/>
      <c r="AL57" s="363"/>
      <c r="AM57" s="363"/>
      <c r="AN57" s="362">
        <f t="shared" si="0"/>
        <v>0</v>
      </c>
      <c r="AO57" s="363"/>
      <c r="AP57" s="363"/>
      <c r="AQ57" s="100" t="s">
        <v>85</v>
      </c>
      <c r="AR57" s="55"/>
      <c r="AS57" s="101">
        <v>0</v>
      </c>
      <c r="AT57" s="102">
        <f t="shared" si="1"/>
        <v>0</v>
      </c>
      <c r="AU57" s="103">
        <f>'2019-10-1-02 - SO 02-Teré...'!P93</f>
        <v>0</v>
      </c>
      <c r="AV57" s="102">
        <f>'2019-10-1-02 - SO 02-Teré...'!J35</f>
        <v>0</v>
      </c>
      <c r="AW57" s="102">
        <f>'2019-10-1-02 - SO 02-Teré...'!J36</f>
        <v>0</v>
      </c>
      <c r="AX57" s="102">
        <f>'2019-10-1-02 - SO 02-Teré...'!J37</f>
        <v>0</v>
      </c>
      <c r="AY57" s="102">
        <f>'2019-10-1-02 - SO 02-Teré...'!J38</f>
        <v>0</v>
      </c>
      <c r="AZ57" s="102">
        <f>'2019-10-1-02 - SO 02-Teré...'!F35</f>
        <v>0</v>
      </c>
      <c r="BA57" s="102">
        <f>'2019-10-1-02 - SO 02-Teré...'!F36</f>
        <v>0</v>
      </c>
      <c r="BB57" s="102">
        <f>'2019-10-1-02 - SO 02-Teré...'!F37</f>
        <v>0</v>
      </c>
      <c r="BC57" s="102">
        <f>'2019-10-1-02 - SO 02-Teré...'!F38</f>
        <v>0</v>
      </c>
      <c r="BD57" s="104">
        <f>'2019-10-1-02 - SO 02-Teré...'!F39</f>
        <v>0</v>
      </c>
      <c r="BT57" s="105" t="s">
        <v>81</v>
      </c>
      <c r="BV57" s="105" t="s">
        <v>75</v>
      </c>
      <c r="BW57" s="105" t="s">
        <v>89</v>
      </c>
      <c r="BX57" s="105" t="s">
        <v>80</v>
      </c>
      <c r="CL57" s="105" t="s">
        <v>90</v>
      </c>
    </row>
    <row r="58" spans="2:90" s="4" customFormat="1" ht="23.25" customHeight="1">
      <c r="B58" s="53"/>
      <c r="C58" s="99"/>
      <c r="D58" s="99"/>
      <c r="E58" s="391" t="s">
        <v>91</v>
      </c>
      <c r="F58" s="391"/>
      <c r="G58" s="391"/>
      <c r="H58" s="391"/>
      <c r="I58" s="391"/>
      <c r="J58" s="99"/>
      <c r="K58" s="391" t="s">
        <v>92</v>
      </c>
      <c r="L58" s="391"/>
      <c r="M58" s="391"/>
      <c r="N58" s="391"/>
      <c r="O58" s="391"/>
      <c r="P58" s="391"/>
      <c r="Q58" s="391"/>
      <c r="R58" s="391"/>
      <c r="S58" s="391"/>
      <c r="T58" s="391"/>
      <c r="U58" s="391"/>
      <c r="V58" s="391"/>
      <c r="W58" s="391"/>
      <c r="X58" s="391"/>
      <c r="Y58" s="391"/>
      <c r="Z58" s="391"/>
      <c r="AA58" s="391"/>
      <c r="AB58" s="391"/>
      <c r="AC58" s="391"/>
      <c r="AD58" s="391"/>
      <c r="AE58" s="391"/>
      <c r="AF58" s="391"/>
      <c r="AG58" s="366">
        <f>ROUND(SUM(AG59:AG60),2)</f>
        <v>0</v>
      </c>
      <c r="AH58" s="363"/>
      <c r="AI58" s="363"/>
      <c r="AJ58" s="363"/>
      <c r="AK58" s="363"/>
      <c r="AL58" s="363"/>
      <c r="AM58" s="363"/>
      <c r="AN58" s="362">
        <f t="shared" si="0"/>
        <v>0</v>
      </c>
      <c r="AO58" s="363"/>
      <c r="AP58" s="363"/>
      <c r="AQ58" s="100" t="s">
        <v>85</v>
      </c>
      <c r="AR58" s="55"/>
      <c r="AS58" s="101">
        <f>ROUND(SUM(AS59:AS60),2)</f>
        <v>0</v>
      </c>
      <c r="AT58" s="102">
        <f t="shared" si="1"/>
        <v>0</v>
      </c>
      <c r="AU58" s="103">
        <f>ROUND(SUM(AU59:AU60),5)</f>
        <v>0</v>
      </c>
      <c r="AV58" s="102">
        <f>ROUND(AZ58*L29,2)</f>
        <v>0</v>
      </c>
      <c r="AW58" s="102">
        <f>ROUND(BA58*L30,2)</f>
        <v>0</v>
      </c>
      <c r="AX58" s="102">
        <f>ROUND(BB58*L29,2)</f>
        <v>0</v>
      </c>
      <c r="AY58" s="102">
        <f>ROUND(BC58*L30,2)</f>
        <v>0</v>
      </c>
      <c r="AZ58" s="102">
        <f>ROUND(SUM(AZ59:AZ60),2)</f>
        <v>0</v>
      </c>
      <c r="BA58" s="102">
        <f>ROUND(SUM(BA59:BA60),2)</f>
        <v>0</v>
      </c>
      <c r="BB58" s="102">
        <f>ROUND(SUM(BB59:BB60),2)</f>
        <v>0</v>
      </c>
      <c r="BC58" s="102">
        <f>ROUND(SUM(BC59:BC60),2)</f>
        <v>0</v>
      </c>
      <c r="BD58" s="104">
        <f>ROUND(SUM(BD59:BD60),2)</f>
        <v>0</v>
      </c>
      <c r="BS58" s="105" t="s">
        <v>72</v>
      </c>
      <c r="BT58" s="105" t="s">
        <v>81</v>
      </c>
      <c r="BU58" s="105" t="s">
        <v>74</v>
      </c>
      <c r="BV58" s="105" t="s">
        <v>75</v>
      </c>
      <c r="BW58" s="105" t="s">
        <v>93</v>
      </c>
      <c r="BX58" s="105" t="s">
        <v>80</v>
      </c>
      <c r="CL58" s="105" t="s">
        <v>19</v>
      </c>
    </row>
    <row r="59" spans="1:90" s="4" customFormat="1" ht="23.25" customHeight="1">
      <c r="A59" s="98" t="s">
        <v>82</v>
      </c>
      <c r="B59" s="53"/>
      <c r="C59" s="99"/>
      <c r="D59" s="99"/>
      <c r="E59" s="99"/>
      <c r="F59" s="391" t="s">
        <v>94</v>
      </c>
      <c r="G59" s="391"/>
      <c r="H59" s="391"/>
      <c r="I59" s="391"/>
      <c r="J59" s="391"/>
      <c r="K59" s="99"/>
      <c r="L59" s="391" t="s">
        <v>95</v>
      </c>
      <c r="M59" s="391"/>
      <c r="N59" s="391"/>
      <c r="O59" s="391"/>
      <c r="P59" s="391"/>
      <c r="Q59" s="391"/>
      <c r="R59" s="391"/>
      <c r="S59" s="391"/>
      <c r="T59" s="391"/>
      <c r="U59" s="391"/>
      <c r="V59" s="391"/>
      <c r="W59" s="391"/>
      <c r="X59" s="391"/>
      <c r="Y59" s="391"/>
      <c r="Z59" s="391"/>
      <c r="AA59" s="391"/>
      <c r="AB59" s="391"/>
      <c r="AC59" s="391"/>
      <c r="AD59" s="391"/>
      <c r="AE59" s="391"/>
      <c r="AF59" s="391"/>
      <c r="AG59" s="362">
        <f>'2019-10-1-03-1 - SO 03-Pr...'!J34</f>
        <v>0</v>
      </c>
      <c r="AH59" s="363"/>
      <c r="AI59" s="363"/>
      <c r="AJ59" s="363"/>
      <c r="AK59" s="363"/>
      <c r="AL59" s="363"/>
      <c r="AM59" s="363"/>
      <c r="AN59" s="362">
        <f t="shared" si="0"/>
        <v>0</v>
      </c>
      <c r="AO59" s="363"/>
      <c r="AP59" s="363"/>
      <c r="AQ59" s="100" t="s">
        <v>85</v>
      </c>
      <c r="AR59" s="55"/>
      <c r="AS59" s="101">
        <v>0</v>
      </c>
      <c r="AT59" s="102">
        <f t="shared" si="1"/>
        <v>0</v>
      </c>
      <c r="AU59" s="103">
        <f>'2019-10-1-03-1 - SO 03-Pr...'!P100</f>
        <v>0</v>
      </c>
      <c r="AV59" s="102">
        <f>'2019-10-1-03-1 - SO 03-Pr...'!J37</f>
        <v>0</v>
      </c>
      <c r="AW59" s="102">
        <f>'2019-10-1-03-1 - SO 03-Pr...'!J38</f>
        <v>0</v>
      </c>
      <c r="AX59" s="102">
        <f>'2019-10-1-03-1 - SO 03-Pr...'!J39</f>
        <v>0</v>
      </c>
      <c r="AY59" s="102">
        <f>'2019-10-1-03-1 - SO 03-Pr...'!J40</f>
        <v>0</v>
      </c>
      <c r="AZ59" s="102">
        <f>'2019-10-1-03-1 - SO 03-Pr...'!F37</f>
        <v>0</v>
      </c>
      <c r="BA59" s="102">
        <f>'2019-10-1-03-1 - SO 03-Pr...'!F38</f>
        <v>0</v>
      </c>
      <c r="BB59" s="102">
        <f>'2019-10-1-03-1 - SO 03-Pr...'!F39</f>
        <v>0</v>
      </c>
      <c r="BC59" s="102">
        <f>'2019-10-1-03-1 - SO 03-Pr...'!F40</f>
        <v>0</v>
      </c>
      <c r="BD59" s="104">
        <f>'2019-10-1-03-1 - SO 03-Pr...'!F41</f>
        <v>0</v>
      </c>
      <c r="BT59" s="105" t="s">
        <v>96</v>
      </c>
      <c r="BV59" s="105" t="s">
        <v>75</v>
      </c>
      <c r="BW59" s="105" t="s">
        <v>97</v>
      </c>
      <c r="BX59" s="105" t="s">
        <v>93</v>
      </c>
      <c r="CL59" s="105" t="s">
        <v>19</v>
      </c>
    </row>
    <row r="60" spans="1:90" s="4" customFormat="1" ht="23.25" customHeight="1">
      <c r="A60" s="98" t="s">
        <v>82</v>
      </c>
      <c r="B60" s="53"/>
      <c r="C60" s="99"/>
      <c r="D60" s="99"/>
      <c r="E60" s="99"/>
      <c r="F60" s="391" t="s">
        <v>98</v>
      </c>
      <c r="G60" s="391"/>
      <c r="H60" s="391"/>
      <c r="I60" s="391"/>
      <c r="J60" s="391"/>
      <c r="K60" s="99"/>
      <c r="L60" s="391" t="s">
        <v>99</v>
      </c>
      <c r="M60" s="391"/>
      <c r="N60" s="391"/>
      <c r="O60" s="391"/>
      <c r="P60" s="391"/>
      <c r="Q60" s="391"/>
      <c r="R60" s="391"/>
      <c r="S60" s="391"/>
      <c r="T60" s="391"/>
      <c r="U60" s="391"/>
      <c r="V60" s="391"/>
      <c r="W60" s="391"/>
      <c r="X60" s="391"/>
      <c r="Y60" s="391"/>
      <c r="Z60" s="391"/>
      <c r="AA60" s="391"/>
      <c r="AB60" s="391"/>
      <c r="AC60" s="391"/>
      <c r="AD60" s="391"/>
      <c r="AE60" s="391"/>
      <c r="AF60" s="391"/>
      <c r="AG60" s="362">
        <f>'2019-10-1-03-2 - SO 03-Vo...'!J34</f>
        <v>0</v>
      </c>
      <c r="AH60" s="363"/>
      <c r="AI60" s="363"/>
      <c r="AJ60" s="363"/>
      <c r="AK60" s="363"/>
      <c r="AL60" s="363"/>
      <c r="AM60" s="363"/>
      <c r="AN60" s="362">
        <f t="shared" si="0"/>
        <v>0</v>
      </c>
      <c r="AO60" s="363"/>
      <c r="AP60" s="363"/>
      <c r="AQ60" s="100" t="s">
        <v>85</v>
      </c>
      <c r="AR60" s="55"/>
      <c r="AS60" s="101">
        <v>0</v>
      </c>
      <c r="AT60" s="102">
        <f t="shared" si="1"/>
        <v>0</v>
      </c>
      <c r="AU60" s="103">
        <f>'2019-10-1-03-2 - SO 03-Vo...'!P97</f>
        <v>0</v>
      </c>
      <c r="AV60" s="102">
        <f>'2019-10-1-03-2 - SO 03-Vo...'!J37</f>
        <v>0</v>
      </c>
      <c r="AW60" s="102">
        <f>'2019-10-1-03-2 - SO 03-Vo...'!J38</f>
        <v>0</v>
      </c>
      <c r="AX60" s="102">
        <f>'2019-10-1-03-2 - SO 03-Vo...'!J39</f>
        <v>0</v>
      </c>
      <c r="AY60" s="102">
        <f>'2019-10-1-03-2 - SO 03-Vo...'!J40</f>
        <v>0</v>
      </c>
      <c r="AZ60" s="102">
        <f>'2019-10-1-03-2 - SO 03-Vo...'!F37</f>
        <v>0</v>
      </c>
      <c r="BA60" s="102">
        <f>'2019-10-1-03-2 - SO 03-Vo...'!F38</f>
        <v>0</v>
      </c>
      <c r="BB60" s="102">
        <f>'2019-10-1-03-2 - SO 03-Vo...'!F39</f>
        <v>0</v>
      </c>
      <c r="BC60" s="102">
        <f>'2019-10-1-03-2 - SO 03-Vo...'!F40</f>
        <v>0</v>
      </c>
      <c r="BD60" s="104">
        <f>'2019-10-1-03-2 - SO 03-Vo...'!F41</f>
        <v>0</v>
      </c>
      <c r="BT60" s="105" t="s">
        <v>96</v>
      </c>
      <c r="BV60" s="105" t="s">
        <v>75</v>
      </c>
      <c r="BW60" s="105" t="s">
        <v>100</v>
      </c>
      <c r="BX60" s="105" t="s">
        <v>93</v>
      </c>
      <c r="CL60" s="105" t="s">
        <v>19</v>
      </c>
    </row>
    <row r="61" spans="1:90" s="4" customFormat="1" ht="23.25" customHeight="1">
      <c r="A61" s="98" t="s">
        <v>82</v>
      </c>
      <c r="B61" s="53"/>
      <c r="C61" s="99"/>
      <c r="D61" s="99"/>
      <c r="E61" s="391" t="s">
        <v>101</v>
      </c>
      <c r="F61" s="391"/>
      <c r="G61" s="391"/>
      <c r="H61" s="391"/>
      <c r="I61" s="391"/>
      <c r="J61" s="99"/>
      <c r="K61" s="391" t="s">
        <v>102</v>
      </c>
      <c r="L61" s="391"/>
      <c r="M61" s="391"/>
      <c r="N61" s="391"/>
      <c r="O61" s="391"/>
      <c r="P61" s="391"/>
      <c r="Q61" s="391"/>
      <c r="R61" s="391"/>
      <c r="S61" s="391"/>
      <c r="T61" s="391"/>
      <c r="U61" s="391"/>
      <c r="V61" s="391"/>
      <c r="W61" s="391"/>
      <c r="X61" s="391"/>
      <c r="Y61" s="391"/>
      <c r="Z61" s="391"/>
      <c r="AA61" s="391"/>
      <c r="AB61" s="391"/>
      <c r="AC61" s="391"/>
      <c r="AD61" s="391"/>
      <c r="AE61" s="391"/>
      <c r="AF61" s="391"/>
      <c r="AG61" s="362">
        <f>'2019-10-1-04 - SO 04-Elek...'!J32</f>
        <v>0</v>
      </c>
      <c r="AH61" s="363"/>
      <c r="AI61" s="363"/>
      <c r="AJ61" s="363"/>
      <c r="AK61" s="363"/>
      <c r="AL61" s="363"/>
      <c r="AM61" s="363"/>
      <c r="AN61" s="362">
        <f t="shared" si="0"/>
        <v>0</v>
      </c>
      <c r="AO61" s="363"/>
      <c r="AP61" s="363"/>
      <c r="AQ61" s="100" t="s">
        <v>85</v>
      </c>
      <c r="AR61" s="55"/>
      <c r="AS61" s="101">
        <v>0</v>
      </c>
      <c r="AT61" s="102">
        <f t="shared" si="1"/>
        <v>0</v>
      </c>
      <c r="AU61" s="103">
        <f>'2019-10-1-04 - SO 04-Elek...'!P92</f>
        <v>0</v>
      </c>
      <c r="AV61" s="102">
        <f>'2019-10-1-04 - SO 04-Elek...'!J35</f>
        <v>0</v>
      </c>
      <c r="AW61" s="102">
        <f>'2019-10-1-04 - SO 04-Elek...'!J36</f>
        <v>0</v>
      </c>
      <c r="AX61" s="102">
        <f>'2019-10-1-04 - SO 04-Elek...'!J37</f>
        <v>0</v>
      </c>
      <c r="AY61" s="102">
        <f>'2019-10-1-04 - SO 04-Elek...'!J38</f>
        <v>0</v>
      </c>
      <c r="AZ61" s="102">
        <f>'2019-10-1-04 - SO 04-Elek...'!F35</f>
        <v>0</v>
      </c>
      <c r="BA61" s="102">
        <f>'2019-10-1-04 - SO 04-Elek...'!F36</f>
        <v>0</v>
      </c>
      <c r="BB61" s="102">
        <f>'2019-10-1-04 - SO 04-Elek...'!F37</f>
        <v>0</v>
      </c>
      <c r="BC61" s="102">
        <f>'2019-10-1-04 - SO 04-Elek...'!F38</f>
        <v>0</v>
      </c>
      <c r="BD61" s="104">
        <f>'2019-10-1-04 - SO 04-Elek...'!F39</f>
        <v>0</v>
      </c>
      <c r="BT61" s="105" t="s">
        <v>81</v>
      </c>
      <c r="BV61" s="105" t="s">
        <v>75</v>
      </c>
      <c r="BW61" s="105" t="s">
        <v>103</v>
      </c>
      <c r="BX61" s="105" t="s">
        <v>80</v>
      </c>
      <c r="CL61" s="105" t="s">
        <v>104</v>
      </c>
    </row>
    <row r="62" spans="1:90" s="4" customFormat="1" ht="23.25" customHeight="1">
      <c r="A62" s="98" t="s">
        <v>82</v>
      </c>
      <c r="B62" s="53"/>
      <c r="C62" s="99"/>
      <c r="D62" s="99"/>
      <c r="E62" s="391" t="s">
        <v>105</v>
      </c>
      <c r="F62" s="391"/>
      <c r="G62" s="391"/>
      <c r="H62" s="391"/>
      <c r="I62" s="391"/>
      <c r="J62" s="99"/>
      <c r="K62" s="391" t="s">
        <v>106</v>
      </c>
      <c r="L62" s="391"/>
      <c r="M62" s="391"/>
      <c r="N62" s="391"/>
      <c r="O62" s="391"/>
      <c r="P62" s="391"/>
      <c r="Q62" s="391"/>
      <c r="R62" s="391"/>
      <c r="S62" s="391"/>
      <c r="T62" s="391"/>
      <c r="U62" s="391"/>
      <c r="V62" s="391"/>
      <c r="W62" s="391"/>
      <c r="X62" s="391"/>
      <c r="Y62" s="391"/>
      <c r="Z62" s="391"/>
      <c r="AA62" s="391"/>
      <c r="AB62" s="391"/>
      <c r="AC62" s="391"/>
      <c r="AD62" s="391"/>
      <c r="AE62" s="391"/>
      <c r="AF62" s="391"/>
      <c r="AG62" s="362">
        <f>'2019-10-1-05 - SO 05-Sado...'!J32</f>
        <v>0</v>
      </c>
      <c r="AH62" s="363"/>
      <c r="AI62" s="363"/>
      <c r="AJ62" s="363"/>
      <c r="AK62" s="363"/>
      <c r="AL62" s="363"/>
      <c r="AM62" s="363"/>
      <c r="AN62" s="362">
        <f t="shared" si="0"/>
        <v>0</v>
      </c>
      <c r="AO62" s="363"/>
      <c r="AP62" s="363"/>
      <c r="AQ62" s="100" t="s">
        <v>85</v>
      </c>
      <c r="AR62" s="55"/>
      <c r="AS62" s="101">
        <v>0</v>
      </c>
      <c r="AT62" s="102">
        <f t="shared" si="1"/>
        <v>0</v>
      </c>
      <c r="AU62" s="103">
        <f>'2019-10-1-05 - SO 05-Sado...'!P87</f>
        <v>0</v>
      </c>
      <c r="AV62" s="102">
        <f>'2019-10-1-05 - SO 05-Sado...'!J35</f>
        <v>0</v>
      </c>
      <c r="AW62" s="102">
        <f>'2019-10-1-05 - SO 05-Sado...'!J36</f>
        <v>0</v>
      </c>
      <c r="AX62" s="102">
        <f>'2019-10-1-05 - SO 05-Sado...'!J37</f>
        <v>0</v>
      </c>
      <c r="AY62" s="102">
        <f>'2019-10-1-05 - SO 05-Sado...'!J38</f>
        <v>0</v>
      </c>
      <c r="AZ62" s="102">
        <f>'2019-10-1-05 - SO 05-Sado...'!F35</f>
        <v>0</v>
      </c>
      <c r="BA62" s="102">
        <f>'2019-10-1-05 - SO 05-Sado...'!F36</f>
        <v>0</v>
      </c>
      <c r="BB62" s="102">
        <f>'2019-10-1-05 - SO 05-Sado...'!F37</f>
        <v>0</v>
      </c>
      <c r="BC62" s="102">
        <f>'2019-10-1-05 - SO 05-Sado...'!F38</f>
        <v>0</v>
      </c>
      <c r="BD62" s="104">
        <f>'2019-10-1-05 - SO 05-Sado...'!F39</f>
        <v>0</v>
      </c>
      <c r="BT62" s="105" t="s">
        <v>81</v>
      </c>
      <c r="BV62" s="105" t="s">
        <v>75</v>
      </c>
      <c r="BW62" s="105" t="s">
        <v>107</v>
      </c>
      <c r="BX62" s="105" t="s">
        <v>80</v>
      </c>
      <c r="CL62" s="105" t="s">
        <v>108</v>
      </c>
    </row>
    <row r="63" spans="1:90" s="4" customFormat="1" ht="23.25" customHeight="1">
      <c r="A63" s="98" t="s">
        <v>82</v>
      </c>
      <c r="B63" s="53"/>
      <c r="C63" s="99"/>
      <c r="D63" s="99"/>
      <c r="E63" s="391" t="s">
        <v>109</v>
      </c>
      <c r="F63" s="391"/>
      <c r="G63" s="391"/>
      <c r="H63" s="391"/>
      <c r="I63" s="391"/>
      <c r="J63" s="99"/>
      <c r="K63" s="391" t="s">
        <v>110</v>
      </c>
      <c r="L63" s="391"/>
      <c r="M63" s="391"/>
      <c r="N63" s="391"/>
      <c r="O63" s="391"/>
      <c r="P63" s="391"/>
      <c r="Q63" s="391"/>
      <c r="R63" s="391"/>
      <c r="S63" s="391"/>
      <c r="T63" s="391"/>
      <c r="U63" s="391"/>
      <c r="V63" s="391"/>
      <c r="W63" s="391"/>
      <c r="X63" s="391"/>
      <c r="Y63" s="391"/>
      <c r="Z63" s="391"/>
      <c r="AA63" s="391"/>
      <c r="AB63" s="391"/>
      <c r="AC63" s="391"/>
      <c r="AD63" s="391"/>
      <c r="AE63" s="391"/>
      <c r="AF63" s="391"/>
      <c r="AG63" s="362">
        <f>'2019-10-1-06 - SO 06-Mobi...'!J32</f>
        <v>0</v>
      </c>
      <c r="AH63" s="363"/>
      <c r="AI63" s="363"/>
      <c r="AJ63" s="363"/>
      <c r="AK63" s="363"/>
      <c r="AL63" s="363"/>
      <c r="AM63" s="363"/>
      <c r="AN63" s="362">
        <f t="shared" si="0"/>
        <v>0</v>
      </c>
      <c r="AO63" s="363"/>
      <c r="AP63" s="363"/>
      <c r="AQ63" s="100" t="s">
        <v>85</v>
      </c>
      <c r="AR63" s="55"/>
      <c r="AS63" s="101">
        <v>0</v>
      </c>
      <c r="AT63" s="102">
        <f t="shared" si="1"/>
        <v>0</v>
      </c>
      <c r="AU63" s="103">
        <f>'2019-10-1-06 - SO 06-Mobi...'!P86</f>
        <v>0</v>
      </c>
      <c r="AV63" s="102">
        <f>'2019-10-1-06 - SO 06-Mobi...'!J35</f>
        <v>0</v>
      </c>
      <c r="AW63" s="102">
        <f>'2019-10-1-06 - SO 06-Mobi...'!J36</f>
        <v>0</v>
      </c>
      <c r="AX63" s="102">
        <f>'2019-10-1-06 - SO 06-Mobi...'!J37</f>
        <v>0</v>
      </c>
      <c r="AY63" s="102">
        <f>'2019-10-1-06 - SO 06-Mobi...'!J38</f>
        <v>0</v>
      </c>
      <c r="AZ63" s="102">
        <f>'2019-10-1-06 - SO 06-Mobi...'!F35</f>
        <v>0</v>
      </c>
      <c r="BA63" s="102">
        <f>'2019-10-1-06 - SO 06-Mobi...'!F36</f>
        <v>0</v>
      </c>
      <c r="BB63" s="102">
        <f>'2019-10-1-06 - SO 06-Mobi...'!F37</f>
        <v>0</v>
      </c>
      <c r="BC63" s="102">
        <f>'2019-10-1-06 - SO 06-Mobi...'!F38</f>
        <v>0</v>
      </c>
      <c r="BD63" s="104">
        <f>'2019-10-1-06 - SO 06-Mobi...'!F39</f>
        <v>0</v>
      </c>
      <c r="BT63" s="105" t="s">
        <v>81</v>
      </c>
      <c r="BV63" s="105" t="s">
        <v>75</v>
      </c>
      <c r="BW63" s="105" t="s">
        <v>111</v>
      </c>
      <c r="BX63" s="105" t="s">
        <v>80</v>
      </c>
      <c r="CL63" s="105" t="s">
        <v>19</v>
      </c>
    </row>
    <row r="64" spans="1:90" s="4" customFormat="1" ht="23.25" customHeight="1">
      <c r="A64" s="98" t="s">
        <v>82</v>
      </c>
      <c r="B64" s="53"/>
      <c r="C64" s="99"/>
      <c r="D64" s="99"/>
      <c r="E64" s="391" t="s">
        <v>112</v>
      </c>
      <c r="F64" s="391"/>
      <c r="G64" s="391"/>
      <c r="H64" s="391"/>
      <c r="I64" s="391"/>
      <c r="J64" s="99"/>
      <c r="K64" s="391" t="s">
        <v>113</v>
      </c>
      <c r="L64" s="391"/>
      <c r="M64" s="391"/>
      <c r="N64" s="391"/>
      <c r="O64" s="391"/>
      <c r="P64" s="391"/>
      <c r="Q64" s="391"/>
      <c r="R64" s="391"/>
      <c r="S64" s="391"/>
      <c r="T64" s="391"/>
      <c r="U64" s="391"/>
      <c r="V64" s="391"/>
      <c r="W64" s="391"/>
      <c r="X64" s="391"/>
      <c r="Y64" s="391"/>
      <c r="Z64" s="391"/>
      <c r="AA64" s="391"/>
      <c r="AB64" s="391"/>
      <c r="AC64" s="391"/>
      <c r="AD64" s="391"/>
      <c r="AE64" s="391"/>
      <c r="AF64" s="391"/>
      <c r="AG64" s="362">
        <f>'2019-10-1-VON - Vedlejší ...'!J32</f>
        <v>0</v>
      </c>
      <c r="AH64" s="363"/>
      <c r="AI64" s="363"/>
      <c r="AJ64" s="363"/>
      <c r="AK64" s="363"/>
      <c r="AL64" s="363"/>
      <c r="AM64" s="363"/>
      <c r="AN64" s="362">
        <f t="shared" si="0"/>
        <v>0</v>
      </c>
      <c r="AO64" s="363"/>
      <c r="AP64" s="363"/>
      <c r="AQ64" s="100" t="s">
        <v>85</v>
      </c>
      <c r="AR64" s="55"/>
      <c r="AS64" s="106">
        <v>0</v>
      </c>
      <c r="AT64" s="107">
        <f t="shared" si="1"/>
        <v>0</v>
      </c>
      <c r="AU64" s="108">
        <f>'2019-10-1-VON - Vedlejší ...'!P92</f>
        <v>0</v>
      </c>
      <c r="AV64" s="107">
        <f>'2019-10-1-VON - Vedlejší ...'!J35</f>
        <v>0</v>
      </c>
      <c r="AW64" s="107">
        <f>'2019-10-1-VON - Vedlejší ...'!J36</f>
        <v>0</v>
      </c>
      <c r="AX64" s="107">
        <f>'2019-10-1-VON - Vedlejší ...'!J37</f>
        <v>0</v>
      </c>
      <c r="AY64" s="107">
        <f>'2019-10-1-VON - Vedlejší ...'!J38</f>
        <v>0</v>
      </c>
      <c r="AZ64" s="107">
        <f>'2019-10-1-VON - Vedlejší ...'!F35</f>
        <v>0</v>
      </c>
      <c r="BA64" s="107">
        <f>'2019-10-1-VON - Vedlejší ...'!F36</f>
        <v>0</v>
      </c>
      <c r="BB64" s="107">
        <f>'2019-10-1-VON - Vedlejší ...'!F37</f>
        <v>0</v>
      </c>
      <c r="BC64" s="107">
        <f>'2019-10-1-VON - Vedlejší ...'!F38</f>
        <v>0</v>
      </c>
      <c r="BD64" s="109">
        <f>'2019-10-1-VON - Vedlejší ...'!F39</f>
        <v>0</v>
      </c>
      <c r="BT64" s="105" t="s">
        <v>81</v>
      </c>
      <c r="BV64" s="105" t="s">
        <v>75</v>
      </c>
      <c r="BW64" s="105" t="s">
        <v>114</v>
      </c>
      <c r="BX64" s="105" t="s">
        <v>80</v>
      </c>
      <c r="CL64" s="105" t="s">
        <v>19</v>
      </c>
    </row>
    <row r="65" spans="1:57" s="2" customFormat="1" ht="30" customHeight="1">
      <c r="A65" s="36"/>
      <c r="B65" s="37"/>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41"/>
      <c r="AS65" s="36"/>
      <c r="AT65" s="36"/>
      <c r="AU65" s="36"/>
      <c r="AV65" s="36"/>
      <c r="AW65" s="36"/>
      <c r="AX65" s="36"/>
      <c r="AY65" s="36"/>
      <c r="AZ65" s="36"/>
      <c r="BA65" s="36"/>
      <c r="BB65" s="36"/>
      <c r="BC65" s="36"/>
      <c r="BD65" s="36"/>
      <c r="BE65" s="36"/>
    </row>
    <row r="66" spans="1:57" s="2" customFormat="1" ht="6.95" customHeight="1">
      <c r="A66" s="36"/>
      <c r="B66" s="49"/>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41"/>
      <c r="AS66" s="36"/>
      <c r="AT66" s="36"/>
      <c r="AU66" s="36"/>
      <c r="AV66" s="36"/>
      <c r="AW66" s="36"/>
      <c r="AX66" s="36"/>
      <c r="AY66" s="36"/>
      <c r="AZ66" s="36"/>
      <c r="BA66" s="36"/>
      <c r="BB66" s="36"/>
      <c r="BC66" s="36"/>
      <c r="BD66" s="36"/>
      <c r="BE66" s="36"/>
    </row>
  </sheetData>
  <sheetProtection algorithmName="SHA-512" hashValue="tSriqxnycWWNIDO3+vZJevcGoYxKzbJ/CtSrazZY6GClhym8/iK/99RyoAoSqnL6nAlvmPvR8IbO8c8S6qTw6g==" saltValue="Mb8Ldo7FDps2qpAD/r3c5f5UBrvk/Ubqx5rv3HEhTX3a3sD9jIKRuUgtg/8LnC0ZzYId56u9QJs5gVJ0jtjw5Q==" spinCount="100000" sheet="1" objects="1" scenarios="1" formatColumns="0" formatRows="0"/>
  <mergeCells count="78">
    <mergeCell ref="E64:I64"/>
    <mergeCell ref="E62:I62"/>
    <mergeCell ref="F60:J60"/>
    <mergeCell ref="C52:G52"/>
    <mergeCell ref="D55:H55"/>
    <mergeCell ref="E58:I58"/>
    <mergeCell ref="E57:I57"/>
    <mergeCell ref="E56:I56"/>
    <mergeCell ref="F59:J59"/>
    <mergeCell ref="I52:AF52"/>
    <mergeCell ref="J55:AF55"/>
    <mergeCell ref="K62:AF62"/>
    <mergeCell ref="K63:AF63"/>
    <mergeCell ref="K61:AF61"/>
    <mergeCell ref="K57:AF57"/>
    <mergeCell ref="K56:AF56"/>
    <mergeCell ref="E61:I61"/>
    <mergeCell ref="E63:I63"/>
    <mergeCell ref="K64:AF64"/>
    <mergeCell ref="K58:AF58"/>
    <mergeCell ref="L60:AF60"/>
    <mergeCell ref="L59:AF59"/>
    <mergeCell ref="L45:AO45"/>
    <mergeCell ref="AG54:AM54"/>
    <mergeCell ref="AN52:AP52"/>
    <mergeCell ref="AN61:AP61"/>
    <mergeCell ref="AN60:AP60"/>
    <mergeCell ref="AN55:AP55"/>
    <mergeCell ref="AN59:AP59"/>
    <mergeCell ref="AN56:AP56"/>
    <mergeCell ref="AN64:AP64"/>
    <mergeCell ref="AN58:AP58"/>
    <mergeCell ref="AN62:AP62"/>
    <mergeCell ref="AN57:AP57"/>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AM47:AN47"/>
    <mergeCell ref="AN63:AP63"/>
    <mergeCell ref="L33:P33"/>
    <mergeCell ref="AK33:AO33"/>
    <mergeCell ref="W33:AE33"/>
    <mergeCell ref="AK35:AO35"/>
    <mergeCell ref="X35:AB35"/>
    <mergeCell ref="AS49:AT51"/>
    <mergeCell ref="AN54:AP54"/>
    <mergeCell ref="AR2:BE2"/>
    <mergeCell ref="AG64:AM64"/>
    <mergeCell ref="AG57:AM57"/>
    <mergeCell ref="AG62:AM62"/>
    <mergeCell ref="AG60:AM60"/>
    <mergeCell ref="AG61:AM61"/>
    <mergeCell ref="AG59:AM59"/>
    <mergeCell ref="AG55:AM55"/>
    <mergeCell ref="AG63:AM63"/>
    <mergeCell ref="AG58:AM58"/>
    <mergeCell ref="AG56:AM56"/>
    <mergeCell ref="AG52:AM52"/>
    <mergeCell ref="AM49:AP49"/>
    <mergeCell ref="AM50:AP50"/>
  </mergeCells>
  <hyperlinks>
    <hyperlink ref="A56" location="'2019-10-1-01 - SO 01-Arch...'!C2" display="/"/>
    <hyperlink ref="A57" location="'2019-10-1-02 - SO 02-Teré...'!C2" display="/"/>
    <hyperlink ref="A59" location="'2019-10-1-03-1 - SO 03-Pr...'!C2" display="/"/>
    <hyperlink ref="A60" location="'2019-10-1-03-2 - SO 03-Vo...'!C2" display="/"/>
    <hyperlink ref="A61" location="'2019-10-1-04 - SO 04-Elek...'!C2" display="/"/>
    <hyperlink ref="A62" location="'2019-10-1-05 - SO 05-Sado...'!C2" display="/"/>
    <hyperlink ref="A63" location="'2019-10-1-06 - SO 06-Mobi...'!C2" display="/"/>
    <hyperlink ref="A64" location="'2019-10-1-VON - Vedlejš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6" customWidth="1"/>
    <col min="2" max="2" width="1.7109375" style="276" customWidth="1"/>
    <col min="3" max="4" width="5.00390625" style="276" customWidth="1"/>
    <col min="5" max="5" width="11.7109375" style="276" customWidth="1"/>
    <col min="6" max="6" width="9.140625" style="276" customWidth="1"/>
    <col min="7" max="7" width="5.00390625" style="276" customWidth="1"/>
    <col min="8" max="8" width="77.8515625" style="276" customWidth="1"/>
    <col min="9" max="10" width="20.00390625" style="276" customWidth="1"/>
    <col min="11" max="11" width="1.7109375" style="276" customWidth="1"/>
  </cols>
  <sheetData>
    <row r="1" s="1" customFormat="1" ht="37.5" customHeight="1"/>
    <row r="2" spans="2:11" s="1" customFormat="1" ht="7.5" customHeight="1">
      <c r="B2" s="277"/>
      <c r="C2" s="278"/>
      <c r="D2" s="278"/>
      <c r="E2" s="278"/>
      <c r="F2" s="278"/>
      <c r="G2" s="278"/>
      <c r="H2" s="278"/>
      <c r="I2" s="278"/>
      <c r="J2" s="278"/>
      <c r="K2" s="279"/>
    </row>
    <row r="3" spans="2:11" s="17" customFormat="1" ht="45" customHeight="1">
      <c r="B3" s="280"/>
      <c r="C3" s="412" t="s">
        <v>1986</v>
      </c>
      <c r="D3" s="412"/>
      <c r="E3" s="412"/>
      <c r="F3" s="412"/>
      <c r="G3" s="412"/>
      <c r="H3" s="412"/>
      <c r="I3" s="412"/>
      <c r="J3" s="412"/>
      <c r="K3" s="281"/>
    </row>
    <row r="4" spans="2:11" s="1" customFormat="1" ht="25.5" customHeight="1">
      <c r="B4" s="282"/>
      <c r="C4" s="413" t="s">
        <v>1987</v>
      </c>
      <c r="D4" s="413"/>
      <c r="E4" s="413"/>
      <c r="F4" s="413"/>
      <c r="G4" s="413"/>
      <c r="H4" s="413"/>
      <c r="I4" s="413"/>
      <c r="J4" s="413"/>
      <c r="K4" s="283"/>
    </row>
    <row r="5" spans="2:11" s="1" customFormat="1" ht="5.25" customHeight="1">
      <c r="B5" s="282"/>
      <c r="C5" s="284"/>
      <c r="D5" s="284"/>
      <c r="E5" s="284"/>
      <c r="F5" s="284"/>
      <c r="G5" s="284"/>
      <c r="H5" s="284"/>
      <c r="I5" s="284"/>
      <c r="J5" s="284"/>
      <c r="K5" s="283"/>
    </row>
    <row r="6" spans="2:11" s="1" customFormat="1" ht="15" customHeight="1">
      <c r="B6" s="282"/>
      <c r="C6" s="411" t="s">
        <v>1988</v>
      </c>
      <c r="D6" s="411"/>
      <c r="E6" s="411"/>
      <c r="F6" s="411"/>
      <c r="G6" s="411"/>
      <c r="H6" s="411"/>
      <c r="I6" s="411"/>
      <c r="J6" s="411"/>
      <c r="K6" s="283"/>
    </row>
    <row r="7" spans="2:11" s="1" customFormat="1" ht="15" customHeight="1">
      <c r="B7" s="286"/>
      <c r="C7" s="411" t="s">
        <v>1989</v>
      </c>
      <c r="D7" s="411"/>
      <c r="E7" s="411"/>
      <c r="F7" s="411"/>
      <c r="G7" s="411"/>
      <c r="H7" s="411"/>
      <c r="I7" s="411"/>
      <c r="J7" s="411"/>
      <c r="K7" s="283"/>
    </row>
    <row r="8" spans="2:11" s="1" customFormat="1" ht="12.75" customHeight="1">
      <c r="B8" s="286"/>
      <c r="C8" s="285"/>
      <c r="D8" s="285"/>
      <c r="E8" s="285"/>
      <c r="F8" s="285"/>
      <c r="G8" s="285"/>
      <c r="H8" s="285"/>
      <c r="I8" s="285"/>
      <c r="J8" s="285"/>
      <c r="K8" s="283"/>
    </row>
    <row r="9" spans="2:11" s="1" customFormat="1" ht="15" customHeight="1">
      <c r="B9" s="286"/>
      <c r="C9" s="411" t="s">
        <v>1990</v>
      </c>
      <c r="D9" s="411"/>
      <c r="E9" s="411"/>
      <c r="F9" s="411"/>
      <c r="G9" s="411"/>
      <c r="H9" s="411"/>
      <c r="I9" s="411"/>
      <c r="J9" s="411"/>
      <c r="K9" s="283"/>
    </row>
    <row r="10" spans="2:11" s="1" customFormat="1" ht="15" customHeight="1">
      <c r="B10" s="286"/>
      <c r="C10" s="285"/>
      <c r="D10" s="411" t="s">
        <v>1991</v>
      </c>
      <c r="E10" s="411"/>
      <c r="F10" s="411"/>
      <c r="G10" s="411"/>
      <c r="H10" s="411"/>
      <c r="I10" s="411"/>
      <c r="J10" s="411"/>
      <c r="K10" s="283"/>
    </row>
    <row r="11" spans="2:11" s="1" customFormat="1" ht="15" customHeight="1">
      <c r="B11" s="286"/>
      <c r="C11" s="287"/>
      <c r="D11" s="411" t="s">
        <v>1992</v>
      </c>
      <c r="E11" s="411"/>
      <c r="F11" s="411"/>
      <c r="G11" s="411"/>
      <c r="H11" s="411"/>
      <c r="I11" s="411"/>
      <c r="J11" s="411"/>
      <c r="K11" s="283"/>
    </row>
    <row r="12" spans="2:11" s="1" customFormat="1" ht="15" customHeight="1">
      <c r="B12" s="286"/>
      <c r="C12" s="287"/>
      <c r="D12" s="285"/>
      <c r="E12" s="285"/>
      <c r="F12" s="285"/>
      <c r="G12" s="285"/>
      <c r="H12" s="285"/>
      <c r="I12" s="285"/>
      <c r="J12" s="285"/>
      <c r="K12" s="283"/>
    </row>
    <row r="13" spans="2:11" s="1" customFormat="1" ht="15" customHeight="1">
      <c r="B13" s="286"/>
      <c r="C13" s="287"/>
      <c r="D13" s="288" t="s">
        <v>1993</v>
      </c>
      <c r="E13" s="285"/>
      <c r="F13" s="285"/>
      <c r="G13" s="285"/>
      <c r="H13" s="285"/>
      <c r="I13" s="285"/>
      <c r="J13" s="285"/>
      <c r="K13" s="283"/>
    </row>
    <row r="14" spans="2:11" s="1" customFormat="1" ht="12.75" customHeight="1">
      <c r="B14" s="286"/>
      <c r="C14" s="287"/>
      <c r="D14" s="287"/>
      <c r="E14" s="287"/>
      <c r="F14" s="287"/>
      <c r="G14" s="287"/>
      <c r="H14" s="287"/>
      <c r="I14" s="287"/>
      <c r="J14" s="287"/>
      <c r="K14" s="283"/>
    </row>
    <row r="15" spans="2:11" s="1" customFormat="1" ht="15" customHeight="1">
      <c r="B15" s="286"/>
      <c r="C15" s="287"/>
      <c r="D15" s="411" t="s">
        <v>1994</v>
      </c>
      <c r="E15" s="411"/>
      <c r="F15" s="411"/>
      <c r="G15" s="411"/>
      <c r="H15" s="411"/>
      <c r="I15" s="411"/>
      <c r="J15" s="411"/>
      <c r="K15" s="283"/>
    </row>
    <row r="16" spans="2:11" s="1" customFormat="1" ht="15" customHeight="1">
      <c r="B16" s="286"/>
      <c r="C16" s="287"/>
      <c r="D16" s="411" t="s">
        <v>1995</v>
      </c>
      <c r="E16" s="411"/>
      <c r="F16" s="411"/>
      <c r="G16" s="411"/>
      <c r="H16" s="411"/>
      <c r="I16" s="411"/>
      <c r="J16" s="411"/>
      <c r="K16" s="283"/>
    </row>
    <row r="17" spans="2:11" s="1" customFormat="1" ht="15" customHeight="1">
      <c r="B17" s="286"/>
      <c r="C17" s="287"/>
      <c r="D17" s="411" t="s">
        <v>1996</v>
      </c>
      <c r="E17" s="411"/>
      <c r="F17" s="411"/>
      <c r="G17" s="411"/>
      <c r="H17" s="411"/>
      <c r="I17" s="411"/>
      <c r="J17" s="411"/>
      <c r="K17" s="283"/>
    </row>
    <row r="18" spans="2:11" s="1" customFormat="1" ht="15" customHeight="1">
      <c r="B18" s="286"/>
      <c r="C18" s="287"/>
      <c r="D18" s="287"/>
      <c r="E18" s="289" t="s">
        <v>78</v>
      </c>
      <c r="F18" s="411" t="s">
        <v>1997</v>
      </c>
      <c r="G18" s="411"/>
      <c r="H18" s="411"/>
      <c r="I18" s="411"/>
      <c r="J18" s="411"/>
      <c r="K18" s="283"/>
    </row>
    <row r="19" spans="2:11" s="1" customFormat="1" ht="15" customHeight="1">
      <c r="B19" s="286"/>
      <c r="C19" s="287"/>
      <c r="D19" s="287"/>
      <c r="E19" s="289" t="s">
        <v>1998</v>
      </c>
      <c r="F19" s="411" t="s">
        <v>1999</v>
      </c>
      <c r="G19" s="411"/>
      <c r="H19" s="411"/>
      <c r="I19" s="411"/>
      <c r="J19" s="411"/>
      <c r="K19" s="283"/>
    </row>
    <row r="20" spans="2:11" s="1" customFormat="1" ht="15" customHeight="1">
      <c r="B20" s="286"/>
      <c r="C20" s="287"/>
      <c r="D20" s="287"/>
      <c r="E20" s="289" t="s">
        <v>2000</v>
      </c>
      <c r="F20" s="411" t="s">
        <v>2001</v>
      </c>
      <c r="G20" s="411"/>
      <c r="H20" s="411"/>
      <c r="I20" s="411"/>
      <c r="J20" s="411"/>
      <c r="K20" s="283"/>
    </row>
    <row r="21" spans="2:11" s="1" customFormat="1" ht="15" customHeight="1">
      <c r="B21" s="286"/>
      <c r="C21" s="287"/>
      <c r="D21" s="287"/>
      <c r="E21" s="289" t="s">
        <v>2002</v>
      </c>
      <c r="F21" s="411" t="s">
        <v>113</v>
      </c>
      <c r="G21" s="411"/>
      <c r="H21" s="411"/>
      <c r="I21" s="411"/>
      <c r="J21" s="411"/>
      <c r="K21" s="283"/>
    </row>
    <row r="22" spans="2:11" s="1" customFormat="1" ht="15" customHeight="1">
      <c r="B22" s="286"/>
      <c r="C22" s="287"/>
      <c r="D22" s="287"/>
      <c r="E22" s="289" t="s">
        <v>1848</v>
      </c>
      <c r="F22" s="411" t="s">
        <v>2003</v>
      </c>
      <c r="G22" s="411"/>
      <c r="H22" s="411"/>
      <c r="I22" s="411"/>
      <c r="J22" s="411"/>
      <c r="K22" s="283"/>
    </row>
    <row r="23" spans="2:11" s="1" customFormat="1" ht="15" customHeight="1">
      <c r="B23" s="286"/>
      <c r="C23" s="287"/>
      <c r="D23" s="287"/>
      <c r="E23" s="289" t="s">
        <v>85</v>
      </c>
      <c r="F23" s="411" t="s">
        <v>2004</v>
      </c>
      <c r="G23" s="411"/>
      <c r="H23" s="411"/>
      <c r="I23" s="411"/>
      <c r="J23" s="411"/>
      <c r="K23" s="283"/>
    </row>
    <row r="24" spans="2:11" s="1" customFormat="1" ht="12.75" customHeight="1">
      <c r="B24" s="286"/>
      <c r="C24" s="287"/>
      <c r="D24" s="287"/>
      <c r="E24" s="287"/>
      <c r="F24" s="287"/>
      <c r="G24" s="287"/>
      <c r="H24" s="287"/>
      <c r="I24" s="287"/>
      <c r="J24" s="287"/>
      <c r="K24" s="283"/>
    </row>
    <row r="25" spans="2:11" s="1" customFormat="1" ht="15" customHeight="1">
      <c r="B25" s="286"/>
      <c r="C25" s="411" t="s">
        <v>2005</v>
      </c>
      <c r="D25" s="411"/>
      <c r="E25" s="411"/>
      <c r="F25" s="411"/>
      <c r="G25" s="411"/>
      <c r="H25" s="411"/>
      <c r="I25" s="411"/>
      <c r="J25" s="411"/>
      <c r="K25" s="283"/>
    </row>
    <row r="26" spans="2:11" s="1" customFormat="1" ht="15" customHeight="1">
      <c r="B26" s="286"/>
      <c r="C26" s="411" t="s">
        <v>2006</v>
      </c>
      <c r="D26" s="411"/>
      <c r="E26" s="411"/>
      <c r="F26" s="411"/>
      <c r="G26" s="411"/>
      <c r="H26" s="411"/>
      <c r="I26" s="411"/>
      <c r="J26" s="411"/>
      <c r="K26" s="283"/>
    </row>
    <row r="27" spans="2:11" s="1" customFormat="1" ht="15" customHeight="1">
      <c r="B27" s="286"/>
      <c r="C27" s="285"/>
      <c r="D27" s="411" t="s">
        <v>2007</v>
      </c>
      <c r="E27" s="411"/>
      <c r="F27" s="411"/>
      <c r="G27" s="411"/>
      <c r="H27" s="411"/>
      <c r="I27" s="411"/>
      <c r="J27" s="411"/>
      <c r="K27" s="283"/>
    </row>
    <row r="28" spans="2:11" s="1" customFormat="1" ht="15" customHeight="1">
      <c r="B28" s="286"/>
      <c r="C28" s="287"/>
      <c r="D28" s="411" t="s">
        <v>2008</v>
      </c>
      <c r="E28" s="411"/>
      <c r="F28" s="411"/>
      <c r="G28" s="411"/>
      <c r="H28" s="411"/>
      <c r="I28" s="411"/>
      <c r="J28" s="411"/>
      <c r="K28" s="283"/>
    </row>
    <row r="29" spans="2:11" s="1" customFormat="1" ht="12.75" customHeight="1">
      <c r="B29" s="286"/>
      <c r="C29" s="287"/>
      <c r="D29" s="287"/>
      <c r="E29" s="287"/>
      <c r="F29" s="287"/>
      <c r="G29" s="287"/>
      <c r="H29" s="287"/>
      <c r="I29" s="287"/>
      <c r="J29" s="287"/>
      <c r="K29" s="283"/>
    </row>
    <row r="30" spans="2:11" s="1" customFormat="1" ht="15" customHeight="1">
      <c r="B30" s="286"/>
      <c r="C30" s="287"/>
      <c r="D30" s="411" t="s">
        <v>2009</v>
      </c>
      <c r="E30" s="411"/>
      <c r="F30" s="411"/>
      <c r="G30" s="411"/>
      <c r="H30" s="411"/>
      <c r="I30" s="411"/>
      <c r="J30" s="411"/>
      <c r="K30" s="283"/>
    </row>
    <row r="31" spans="2:11" s="1" customFormat="1" ht="15" customHeight="1">
      <c r="B31" s="286"/>
      <c r="C31" s="287"/>
      <c r="D31" s="411" t="s">
        <v>2010</v>
      </c>
      <c r="E31" s="411"/>
      <c r="F31" s="411"/>
      <c r="G31" s="411"/>
      <c r="H31" s="411"/>
      <c r="I31" s="411"/>
      <c r="J31" s="411"/>
      <c r="K31" s="283"/>
    </row>
    <row r="32" spans="2:11" s="1" customFormat="1" ht="12.75" customHeight="1">
      <c r="B32" s="286"/>
      <c r="C32" s="287"/>
      <c r="D32" s="287"/>
      <c r="E32" s="287"/>
      <c r="F32" s="287"/>
      <c r="G32" s="287"/>
      <c r="H32" s="287"/>
      <c r="I32" s="287"/>
      <c r="J32" s="287"/>
      <c r="K32" s="283"/>
    </row>
    <row r="33" spans="2:11" s="1" customFormat="1" ht="15" customHeight="1">
      <c r="B33" s="286"/>
      <c r="C33" s="287"/>
      <c r="D33" s="411" t="s">
        <v>2011</v>
      </c>
      <c r="E33" s="411"/>
      <c r="F33" s="411"/>
      <c r="G33" s="411"/>
      <c r="H33" s="411"/>
      <c r="I33" s="411"/>
      <c r="J33" s="411"/>
      <c r="K33" s="283"/>
    </row>
    <row r="34" spans="2:11" s="1" customFormat="1" ht="15" customHeight="1">
      <c r="B34" s="286"/>
      <c r="C34" s="287"/>
      <c r="D34" s="411" t="s">
        <v>2012</v>
      </c>
      <c r="E34" s="411"/>
      <c r="F34" s="411"/>
      <c r="G34" s="411"/>
      <c r="H34" s="411"/>
      <c r="I34" s="411"/>
      <c r="J34" s="411"/>
      <c r="K34" s="283"/>
    </row>
    <row r="35" spans="2:11" s="1" customFormat="1" ht="15" customHeight="1">
      <c r="B35" s="286"/>
      <c r="C35" s="287"/>
      <c r="D35" s="411" t="s">
        <v>2013</v>
      </c>
      <c r="E35" s="411"/>
      <c r="F35" s="411"/>
      <c r="G35" s="411"/>
      <c r="H35" s="411"/>
      <c r="I35" s="411"/>
      <c r="J35" s="411"/>
      <c r="K35" s="283"/>
    </row>
    <row r="36" spans="2:11" s="1" customFormat="1" ht="15" customHeight="1">
      <c r="B36" s="286"/>
      <c r="C36" s="287"/>
      <c r="D36" s="285"/>
      <c r="E36" s="288" t="s">
        <v>143</v>
      </c>
      <c r="F36" s="285"/>
      <c r="G36" s="411" t="s">
        <v>2014</v>
      </c>
      <c r="H36" s="411"/>
      <c r="I36" s="411"/>
      <c r="J36" s="411"/>
      <c r="K36" s="283"/>
    </row>
    <row r="37" spans="2:11" s="1" customFormat="1" ht="30.75" customHeight="1">
      <c r="B37" s="286"/>
      <c r="C37" s="287"/>
      <c r="D37" s="285"/>
      <c r="E37" s="288" t="s">
        <v>2015</v>
      </c>
      <c r="F37" s="285"/>
      <c r="G37" s="411" t="s">
        <v>2016</v>
      </c>
      <c r="H37" s="411"/>
      <c r="I37" s="411"/>
      <c r="J37" s="411"/>
      <c r="K37" s="283"/>
    </row>
    <row r="38" spans="2:11" s="1" customFormat="1" ht="15" customHeight="1">
      <c r="B38" s="286"/>
      <c r="C38" s="287"/>
      <c r="D38" s="285"/>
      <c r="E38" s="288" t="s">
        <v>54</v>
      </c>
      <c r="F38" s="285"/>
      <c r="G38" s="411" t="s">
        <v>2017</v>
      </c>
      <c r="H38" s="411"/>
      <c r="I38" s="411"/>
      <c r="J38" s="411"/>
      <c r="K38" s="283"/>
    </row>
    <row r="39" spans="2:11" s="1" customFormat="1" ht="15" customHeight="1">
      <c r="B39" s="286"/>
      <c r="C39" s="287"/>
      <c r="D39" s="285"/>
      <c r="E39" s="288" t="s">
        <v>55</v>
      </c>
      <c r="F39" s="285"/>
      <c r="G39" s="411" t="s">
        <v>2018</v>
      </c>
      <c r="H39" s="411"/>
      <c r="I39" s="411"/>
      <c r="J39" s="411"/>
      <c r="K39" s="283"/>
    </row>
    <row r="40" spans="2:11" s="1" customFormat="1" ht="15" customHeight="1">
      <c r="B40" s="286"/>
      <c r="C40" s="287"/>
      <c r="D40" s="285"/>
      <c r="E40" s="288" t="s">
        <v>144</v>
      </c>
      <c r="F40" s="285"/>
      <c r="G40" s="411" t="s">
        <v>2019</v>
      </c>
      <c r="H40" s="411"/>
      <c r="I40" s="411"/>
      <c r="J40" s="411"/>
      <c r="K40" s="283"/>
    </row>
    <row r="41" spans="2:11" s="1" customFormat="1" ht="15" customHeight="1">
      <c r="B41" s="286"/>
      <c r="C41" s="287"/>
      <c r="D41" s="285"/>
      <c r="E41" s="288" t="s">
        <v>145</v>
      </c>
      <c r="F41" s="285"/>
      <c r="G41" s="411" t="s">
        <v>2020</v>
      </c>
      <c r="H41" s="411"/>
      <c r="I41" s="411"/>
      <c r="J41" s="411"/>
      <c r="K41" s="283"/>
    </row>
    <row r="42" spans="2:11" s="1" customFormat="1" ht="15" customHeight="1">
      <c r="B42" s="286"/>
      <c r="C42" s="287"/>
      <c r="D42" s="285"/>
      <c r="E42" s="288" t="s">
        <v>2021</v>
      </c>
      <c r="F42" s="285"/>
      <c r="G42" s="411" t="s">
        <v>2022</v>
      </c>
      <c r="H42" s="411"/>
      <c r="I42" s="411"/>
      <c r="J42" s="411"/>
      <c r="K42" s="283"/>
    </row>
    <row r="43" spans="2:11" s="1" customFormat="1" ht="15" customHeight="1">
      <c r="B43" s="286"/>
      <c r="C43" s="287"/>
      <c r="D43" s="285"/>
      <c r="E43" s="288"/>
      <c r="F43" s="285"/>
      <c r="G43" s="411" t="s">
        <v>2023</v>
      </c>
      <c r="H43" s="411"/>
      <c r="I43" s="411"/>
      <c r="J43" s="411"/>
      <c r="K43" s="283"/>
    </row>
    <row r="44" spans="2:11" s="1" customFormat="1" ht="15" customHeight="1">
      <c r="B44" s="286"/>
      <c r="C44" s="287"/>
      <c r="D44" s="285"/>
      <c r="E44" s="288" t="s">
        <v>2024</v>
      </c>
      <c r="F44" s="285"/>
      <c r="G44" s="411" t="s">
        <v>2025</v>
      </c>
      <c r="H44" s="411"/>
      <c r="I44" s="411"/>
      <c r="J44" s="411"/>
      <c r="K44" s="283"/>
    </row>
    <row r="45" spans="2:11" s="1" customFormat="1" ht="15" customHeight="1">
      <c r="B45" s="286"/>
      <c r="C45" s="287"/>
      <c r="D45" s="285"/>
      <c r="E45" s="288" t="s">
        <v>147</v>
      </c>
      <c r="F45" s="285"/>
      <c r="G45" s="411" t="s">
        <v>2026</v>
      </c>
      <c r="H45" s="411"/>
      <c r="I45" s="411"/>
      <c r="J45" s="411"/>
      <c r="K45" s="283"/>
    </row>
    <row r="46" spans="2:11" s="1" customFormat="1" ht="12.75" customHeight="1">
      <c r="B46" s="286"/>
      <c r="C46" s="287"/>
      <c r="D46" s="285"/>
      <c r="E46" s="285"/>
      <c r="F46" s="285"/>
      <c r="G46" s="285"/>
      <c r="H46" s="285"/>
      <c r="I46" s="285"/>
      <c r="J46" s="285"/>
      <c r="K46" s="283"/>
    </row>
    <row r="47" spans="2:11" s="1" customFormat="1" ht="15" customHeight="1">
      <c r="B47" s="286"/>
      <c r="C47" s="287"/>
      <c r="D47" s="411" t="s">
        <v>2027</v>
      </c>
      <c r="E47" s="411"/>
      <c r="F47" s="411"/>
      <c r="G47" s="411"/>
      <c r="H47" s="411"/>
      <c r="I47" s="411"/>
      <c r="J47" s="411"/>
      <c r="K47" s="283"/>
    </row>
    <row r="48" spans="2:11" s="1" customFormat="1" ht="15" customHeight="1">
      <c r="B48" s="286"/>
      <c r="C48" s="287"/>
      <c r="D48" s="287"/>
      <c r="E48" s="411" t="s">
        <v>2028</v>
      </c>
      <c r="F48" s="411"/>
      <c r="G48" s="411"/>
      <c r="H48" s="411"/>
      <c r="I48" s="411"/>
      <c r="J48" s="411"/>
      <c r="K48" s="283"/>
    </row>
    <row r="49" spans="2:11" s="1" customFormat="1" ht="15" customHeight="1">
      <c r="B49" s="286"/>
      <c r="C49" s="287"/>
      <c r="D49" s="287"/>
      <c r="E49" s="411" t="s">
        <v>2029</v>
      </c>
      <c r="F49" s="411"/>
      <c r="G49" s="411"/>
      <c r="H49" s="411"/>
      <c r="I49" s="411"/>
      <c r="J49" s="411"/>
      <c r="K49" s="283"/>
    </row>
    <row r="50" spans="2:11" s="1" customFormat="1" ht="15" customHeight="1">
      <c r="B50" s="286"/>
      <c r="C50" s="287"/>
      <c r="D50" s="287"/>
      <c r="E50" s="411" t="s">
        <v>2030</v>
      </c>
      <c r="F50" s="411"/>
      <c r="G50" s="411"/>
      <c r="H50" s="411"/>
      <c r="I50" s="411"/>
      <c r="J50" s="411"/>
      <c r="K50" s="283"/>
    </row>
    <row r="51" spans="2:11" s="1" customFormat="1" ht="15" customHeight="1">
      <c r="B51" s="286"/>
      <c r="C51" s="287"/>
      <c r="D51" s="411" t="s">
        <v>2031</v>
      </c>
      <c r="E51" s="411"/>
      <c r="F51" s="411"/>
      <c r="G51" s="411"/>
      <c r="H51" s="411"/>
      <c r="I51" s="411"/>
      <c r="J51" s="411"/>
      <c r="K51" s="283"/>
    </row>
    <row r="52" spans="2:11" s="1" customFormat="1" ht="25.5" customHeight="1">
      <c r="B52" s="282"/>
      <c r="C52" s="413" t="s">
        <v>2032</v>
      </c>
      <c r="D52" s="413"/>
      <c r="E52" s="413"/>
      <c r="F52" s="413"/>
      <c r="G52" s="413"/>
      <c r="H52" s="413"/>
      <c r="I52" s="413"/>
      <c r="J52" s="413"/>
      <c r="K52" s="283"/>
    </row>
    <row r="53" spans="2:11" s="1" customFormat="1" ht="5.25" customHeight="1">
      <c r="B53" s="282"/>
      <c r="C53" s="284"/>
      <c r="D53" s="284"/>
      <c r="E53" s="284"/>
      <c r="F53" s="284"/>
      <c r="G53" s="284"/>
      <c r="H53" s="284"/>
      <c r="I53" s="284"/>
      <c r="J53" s="284"/>
      <c r="K53" s="283"/>
    </row>
    <row r="54" spans="2:11" s="1" customFormat="1" ht="15" customHeight="1">
      <c r="B54" s="282"/>
      <c r="C54" s="411" t="s">
        <v>2033</v>
      </c>
      <c r="D54" s="411"/>
      <c r="E54" s="411"/>
      <c r="F54" s="411"/>
      <c r="G54" s="411"/>
      <c r="H54" s="411"/>
      <c r="I54" s="411"/>
      <c r="J54" s="411"/>
      <c r="K54" s="283"/>
    </row>
    <row r="55" spans="2:11" s="1" customFormat="1" ht="15" customHeight="1">
      <c r="B55" s="282"/>
      <c r="C55" s="411" t="s">
        <v>2034</v>
      </c>
      <c r="D55" s="411"/>
      <c r="E55" s="411"/>
      <c r="F55" s="411"/>
      <c r="G55" s="411"/>
      <c r="H55" s="411"/>
      <c r="I55" s="411"/>
      <c r="J55" s="411"/>
      <c r="K55" s="283"/>
    </row>
    <row r="56" spans="2:11" s="1" customFormat="1" ht="12.75" customHeight="1">
      <c r="B56" s="282"/>
      <c r="C56" s="285"/>
      <c r="D56" s="285"/>
      <c r="E56" s="285"/>
      <c r="F56" s="285"/>
      <c r="G56" s="285"/>
      <c r="H56" s="285"/>
      <c r="I56" s="285"/>
      <c r="J56" s="285"/>
      <c r="K56" s="283"/>
    </row>
    <row r="57" spans="2:11" s="1" customFormat="1" ht="15" customHeight="1">
      <c r="B57" s="282"/>
      <c r="C57" s="411" t="s">
        <v>2035</v>
      </c>
      <c r="D57" s="411"/>
      <c r="E57" s="411"/>
      <c r="F57" s="411"/>
      <c r="G57" s="411"/>
      <c r="H57" s="411"/>
      <c r="I57" s="411"/>
      <c r="J57" s="411"/>
      <c r="K57" s="283"/>
    </row>
    <row r="58" spans="2:11" s="1" customFormat="1" ht="15" customHeight="1">
      <c r="B58" s="282"/>
      <c r="C58" s="287"/>
      <c r="D58" s="411" t="s">
        <v>2036</v>
      </c>
      <c r="E58" s="411"/>
      <c r="F58" s="411"/>
      <c r="G58" s="411"/>
      <c r="H58" s="411"/>
      <c r="I58" s="411"/>
      <c r="J58" s="411"/>
      <c r="K58" s="283"/>
    </row>
    <row r="59" spans="2:11" s="1" customFormat="1" ht="15" customHeight="1">
      <c r="B59" s="282"/>
      <c r="C59" s="287"/>
      <c r="D59" s="411" t="s">
        <v>2037</v>
      </c>
      <c r="E59" s="411"/>
      <c r="F59" s="411"/>
      <c r="G59" s="411"/>
      <c r="H59" s="411"/>
      <c r="I59" s="411"/>
      <c r="J59" s="411"/>
      <c r="K59" s="283"/>
    </row>
    <row r="60" spans="2:11" s="1" customFormat="1" ht="15" customHeight="1">
      <c r="B60" s="282"/>
      <c r="C60" s="287"/>
      <c r="D60" s="411" t="s">
        <v>2038</v>
      </c>
      <c r="E60" s="411"/>
      <c r="F60" s="411"/>
      <c r="G60" s="411"/>
      <c r="H60" s="411"/>
      <c r="I60" s="411"/>
      <c r="J60" s="411"/>
      <c r="K60" s="283"/>
    </row>
    <row r="61" spans="2:11" s="1" customFormat="1" ht="15" customHeight="1">
      <c r="B61" s="282"/>
      <c r="C61" s="287"/>
      <c r="D61" s="411" t="s">
        <v>2039</v>
      </c>
      <c r="E61" s="411"/>
      <c r="F61" s="411"/>
      <c r="G61" s="411"/>
      <c r="H61" s="411"/>
      <c r="I61" s="411"/>
      <c r="J61" s="411"/>
      <c r="K61" s="283"/>
    </row>
    <row r="62" spans="2:11" s="1" customFormat="1" ht="15" customHeight="1">
      <c r="B62" s="282"/>
      <c r="C62" s="287"/>
      <c r="D62" s="415" t="s">
        <v>2040</v>
      </c>
      <c r="E62" s="415"/>
      <c r="F62" s="415"/>
      <c r="G62" s="415"/>
      <c r="H62" s="415"/>
      <c r="I62" s="415"/>
      <c r="J62" s="415"/>
      <c r="K62" s="283"/>
    </row>
    <row r="63" spans="2:11" s="1" customFormat="1" ht="15" customHeight="1">
      <c r="B63" s="282"/>
      <c r="C63" s="287"/>
      <c r="D63" s="411" t="s">
        <v>2041</v>
      </c>
      <c r="E63" s="411"/>
      <c r="F63" s="411"/>
      <c r="G63" s="411"/>
      <c r="H63" s="411"/>
      <c r="I63" s="411"/>
      <c r="J63" s="411"/>
      <c r="K63" s="283"/>
    </row>
    <row r="64" spans="2:11" s="1" customFormat="1" ht="12.75" customHeight="1">
      <c r="B64" s="282"/>
      <c r="C64" s="287"/>
      <c r="D64" s="287"/>
      <c r="E64" s="290"/>
      <c r="F64" s="287"/>
      <c r="G64" s="287"/>
      <c r="H64" s="287"/>
      <c r="I64" s="287"/>
      <c r="J64" s="287"/>
      <c r="K64" s="283"/>
    </row>
    <row r="65" spans="2:11" s="1" customFormat="1" ht="15" customHeight="1">
      <c r="B65" s="282"/>
      <c r="C65" s="287"/>
      <c r="D65" s="411" t="s">
        <v>2042</v>
      </c>
      <c r="E65" s="411"/>
      <c r="F65" s="411"/>
      <c r="G65" s="411"/>
      <c r="H65" s="411"/>
      <c r="I65" s="411"/>
      <c r="J65" s="411"/>
      <c r="K65" s="283"/>
    </row>
    <row r="66" spans="2:11" s="1" customFormat="1" ht="15" customHeight="1">
      <c r="B66" s="282"/>
      <c r="C66" s="287"/>
      <c r="D66" s="415" t="s">
        <v>2043</v>
      </c>
      <c r="E66" s="415"/>
      <c r="F66" s="415"/>
      <c r="G66" s="415"/>
      <c r="H66" s="415"/>
      <c r="I66" s="415"/>
      <c r="J66" s="415"/>
      <c r="K66" s="283"/>
    </row>
    <row r="67" spans="2:11" s="1" customFormat="1" ht="15" customHeight="1">
      <c r="B67" s="282"/>
      <c r="C67" s="287"/>
      <c r="D67" s="411" t="s">
        <v>2044</v>
      </c>
      <c r="E67" s="411"/>
      <c r="F67" s="411"/>
      <c r="G67" s="411"/>
      <c r="H67" s="411"/>
      <c r="I67" s="411"/>
      <c r="J67" s="411"/>
      <c r="K67" s="283"/>
    </row>
    <row r="68" spans="2:11" s="1" customFormat="1" ht="15" customHeight="1">
      <c r="B68" s="282"/>
      <c r="C68" s="287"/>
      <c r="D68" s="411" t="s">
        <v>2045</v>
      </c>
      <c r="E68" s="411"/>
      <c r="F68" s="411"/>
      <c r="G68" s="411"/>
      <c r="H68" s="411"/>
      <c r="I68" s="411"/>
      <c r="J68" s="411"/>
      <c r="K68" s="283"/>
    </row>
    <row r="69" spans="2:11" s="1" customFormat="1" ht="15" customHeight="1">
      <c r="B69" s="282"/>
      <c r="C69" s="287"/>
      <c r="D69" s="411" t="s">
        <v>2046</v>
      </c>
      <c r="E69" s="411"/>
      <c r="F69" s="411"/>
      <c r="G69" s="411"/>
      <c r="H69" s="411"/>
      <c r="I69" s="411"/>
      <c r="J69" s="411"/>
      <c r="K69" s="283"/>
    </row>
    <row r="70" spans="2:11" s="1" customFormat="1" ht="15" customHeight="1">
      <c r="B70" s="282"/>
      <c r="C70" s="287"/>
      <c r="D70" s="411" t="s">
        <v>2047</v>
      </c>
      <c r="E70" s="411"/>
      <c r="F70" s="411"/>
      <c r="G70" s="411"/>
      <c r="H70" s="411"/>
      <c r="I70" s="411"/>
      <c r="J70" s="411"/>
      <c r="K70" s="283"/>
    </row>
    <row r="71" spans="2:11" s="1" customFormat="1" ht="12.75" customHeight="1">
      <c r="B71" s="291"/>
      <c r="C71" s="292"/>
      <c r="D71" s="292"/>
      <c r="E71" s="292"/>
      <c r="F71" s="292"/>
      <c r="G71" s="292"/>
      <c r="H71" s="292"/>
      <c r="I71" s="292"/>
      <c r="J71" s="292"/>
      <c r="K71" s="293"/>
    </row>
    <row r="72" spans="2:11" s="1" customFormat="1" ht="18.75" customHeight="1">
      <c r="B72" s="294"/>
      <c r="C72" s="294"/>
      <c r="D72" s="294"/>
      <c r="E72" s="294"/>
      <c r="F72" s="294"/>
      <c r="G72" s="294"/>
      <c r="H72" s="294"/>
      <c r="I72" s="294"/>
      <c r="J72" s="294"/>
      <c r="K72" s="295"/>
    </row>
    <row r="73" spans="2:11" s="1" customFormat="1" ht="18.75" customHeight="1">
      <c r="B73" s="295"/>
      <c r="C73" s="295"/>
      <c r="D73" s="295"/>
      <c r="E73" s="295"/>
      <c r="F73" s="295"/>
      <c r="G73" s="295"/>
      <c r="H73" s="295"/>
      <c r="I73" s="295"/>
      <c r="J73" s="295"/>
      <c r="K73" s="295"/>
    </row>
    <row r="74" spans="2:11" s="1" customFormat="1" ht="7.5" customHeight="1">
      <c r="B74" s="296"/>
      <c r="C74" s="297"/>
      <c r="D74" s="297"/>
      <c r="E74" s="297"/>
      <c r="F74" s="297"/>
      <c r="G74" s="297"/>
      <c r="H74" s="297"/>
      <c r="I74" s="297"/>
      <c r="J74" s="297"/>
      <c r="K74" s="298"/>
    </row>
    <row r="75" spans="2:11" s="1" customFormat="1" ht="45" customHeight="1">
      <c r="B75" s="299"/>
      <c r="C75" s="414" t="s">
        <v>2048</v>
      </c>
      <c r="D75" s="414"/>
      <c r="E75" s="414"/>
      <c r="F75" s="414"/>
      <c r="G75" s="414"/>
      <c r="H75" s="414"/>
      <c r="I75" s="414"/>
      <c r="J75" s="414"/>
      <c r="K75" s="300"/>
    </row>
    <row r="76" spans="2:11" s="1" customFormat="1" ht="17.25" customHeight="1">
      <c r="B76" s="299"/>
      <c r="C76" s="301" t="s">
        <v>2049</v>
      </c>
      <c r="D76" s="301"/>
      <c r="E76" s="301"/>
      <c r="F76" s="301" t="s">
        <v>2050</v>
      </c>
      <c r="G76" s="302"/>
      <c r="H76" s="301" t="s">
        <v>55</v>
      </c>
      <c r="I76" s="301" t="s">
        <v>58</v>
      </c>
      <c r="J76" s="301" t="s">
        <v>2051</v>
      </c>
      <c r="K76" s="300"/>
    </row>
    <row r="77" spans="2:11" s="1" customFormat="1" ht="17.25" customHeight="1">
      <c r="B77" s="299"/>
      <c r="C77" s="303" t="s">
        <v>2052</v>
      </c>
      <c r="D77" s="303"/>
      <c r="E77" s="303"/>
      <c r="F77" s="304" t="s">
        <v>2053</v>
      </c>
      <c r="G77" s="305"/>
      <c r="H77" s="303"/>
      <c r="I77" s="303"/>
      <c r="J77" s="303" t="s">
        <v>2054</v>
      </c>
      <c r="K77" s="300"/>
    </row>
    <row r="78" spans="2:11" s="1" customFormat="1" ht="5.25" customHeight="1">
      <c r="B78" s="299"/>
      <c r="C78" s="306"/>
      <c r="D78" s="306"/>
      <c r="E78" s="306"/>
      <c r="F78" s="306"/>
      <c r="G78" s="307"/>
      <c r="H78" s="306"/>
      <c r="I78" s="306"/>
      <c r="J78" s="306"/>
      <c r="K78" s="300"/>
    </row>
    <row r="79" spans="2:11" s="1" customFormat="1" ht="15" customHeight="1">
      <c r="B79" s="299"/>
      <c r="C79" s="288" t="s">
        <v>54</v>
      </c>
      <c r="D79" s="306"/>
      <c r="E79" s="306"/>
      <c r="F79" s="308" t="s">
        <v>2055</v>
      </c>
      <c r="G79" s="307"/>
      <c r="H79" s="288" t="s">
        <v>2056</v>
      </c>
      <c r="I79" s="288" t="s">
        <v>2057</v>
      </c>
      <c r="J79" s="288">
        <v>20</v>
      </c>
      <c r="K79" s="300"/>
    </row>
    <row r="80" spans="2:11" s="1" customFormat="1" ht="15" customHeight="1">
      <c r="B80" s="299"/>
      <c r="C80" s="288" t="s">
        <v>2058</v>
      </c>
      <c r="D80" s="288"/>
      <c r="E80" s="288"/>
      <c r="F80" s="308" t="s">
        <v>2055</v>
      </c>
      <c r="G80" s="307"/>
      <c r="H80" s="288" t="s">
        <v>2059</v>
      </c>
      <c r="I80" s="288" t="s">
        <v>2057</v>
      </c>
      <c r="J80" s="288">
        <v>120</v>
      </c>
      <c r="K80" s="300"/>
    </row>
    <row r="81" spans="2:11" s="1" customFormat="1" ht="15" customHeight="1">
      <c r="B81" s="309"/>
      <c r="C81" s="288" t="s">
        <v>2060</v>
      </c>
      <c r="D81" s="288"/>
      <c r="E81" s="288"/>
      <c r="F81" s="308" t="s">
        <v>2061</v>
      </c>
      <c r="G81" s="307"/>
      <c r="H81" s="288" t="s">
        <v>2062</v>
      </c>
      <c r="I81" s="288" t="s">
        <v>2057</v>
      </c>
      <c r="J81" s="288">
        <v>50</v>
      </c>
      <c r="K81" s="300"/>
    </row>
    <row r="82" spans="2:11" s="1" customFormat="1" ht="15" customHeight="1">
      <c r="B82" s="309"/>
      <c r="C82" s="288" t="s">
        <v>2063</v>
      </c>
      <c r="D82" s="288"/>
      <c r="E82" s="288"/>
      <c r="F82" s="308" t="s">
        <v>2055</v>
      </c>
      <c r="G82" s="307"/>
      <c r="H82" s="288" t="s">
        <v>2064</v>
      </c>
      <c r="I82" s="288" t="s">
        <v>2065</v>
      </c>
      <c r="J82" s="288"/>
      <c r="K82" s="300"/>
    </row>
    <row r="83" spans="2:11" s="1" customFormat="1" ht="15" customHeight="1">
      <c r="B83" s="309"/>
      <c r="C83" s="310" t="s">
        <v>2066</v>
      </c>
      <c r="D83" s="310"/>
      <c r="E83" s="310"/>
      <c r="F83" s="311" t="s">
        <v>2061</v>
      </c>
      <c r="G83" s="310"/>
      <c r="H83" s="310" t="s">
        <v>2067</v>
      </c>
      <c r="I83" s="310" t="s">
        <v>2057</v>
      </c>
      <c r="J83" s="310">
        <v>15</v>
      </c>
      <c r="K83" s="300"/>
    </row>
    <row r="84" spans="2:11" s="1" customFormat="1" ht="15" customHeight="1">
      <c r="B84" s="309"/>
      <c r="C84" s="310" t="s">
        <v>2068</v>
      </c>
      <c r="D84" s="310"/>
      <c r="E84" s="310"/>
      <c r="F84" s="311" t="s">
        <v>2061</v>
      </c>
      <c r="G84" s="310"/>
      <c r="H84" s="310" t="s">
        <v>2069</v>
      </c>
      <c r="I84" s="310" t="s">
        <v>2057</v>
      </c>
      <c r="J84" s="310">
        <v>15</v>
      </c>
      <c r="K84" s="300"/>
    </row>
    <row r="85" spans="2:11" s="1" customFormat="1" ht="15" customHeight="1">
      <c r="B85" s="309"/>
      <c r="C85" s="310" t="s">
        <v>2070</v>
      </c>
      <c r="D85" s="310"/>
      <c r="E85" s="310"/>
      <c r="F85" s="311" t="s">
        <v>2061</v>
      </c>
      <c r="G85" s="310"/>
      <c r="H85" s="310" t="s">
        <v>2071</v>
      </c>
      <c r="I85" s="310" t="s">
        <v>2057</v>
      </c>
      <c r="J85" s="310">
        <v>20</v>
      </c>
      <c r="K85" s="300"/>
    </row>
    <row r="86" spans="2:11" s="1" customFormat="1" ht="15" customHeight="1">
      <c r="B86" s="309"/>
      <c r="C86" s="310" t="s">
        <v>2072</v>
      </c>
      <c r="D86" s="310"/>
      <c r="E86" s="310"/>
      <c r="F86" s="311" t="s">
        <v>2061</v>
      </c>
      <c r="G86" s="310"/>
      <c r="H86" s="310" t="s">
        <v>2073</v>
      </c>
      <c r="I86" s="310" t="s">
        <v>2057</v>
      </c>
      <c r="J86" s="310">
        <v>20</v>
      </c>
      <c r="K86" s="300"/>
    </row>
    <row r="87" spans="2:11" s="1" customFormat="1" ht="15" customHeight="1">
      <c r="B87" s="309"/>
      <c r="C87" s="288" t="s">
        <v>2074</v>
      </c>
      <c r="D87" s="288"/>
      <c r="E87" s="288"/>
      <c r="F87" s="308" t="s">
        <v>2061</v>
      </c>
      <c r="G87" s="307"/>
      <c r="H87" s="288" t="s">
        <v>2075</v>
      </c>
      <c r="I87" s="288" t="s">
        <v>2057</v>
      </c>
      <c r="J87" s="288">
        <v>50</v>
      </c>
      <c r="K87" s="300"/>
    </row>
    <row r="88" spans="2:11" s="1" customFormat="1" ht="15" customHeight="1">
      <c r="B88" s="309"/>
      <c r="C88" s="288" t="s">
        <v>2076</v>
      </c>
      <c r="D88" s="288"/>
      <c r="E88" s="288"/>
      <c r="F88" s="308" t="s">
        <v>2061</v>
      </c>
      <c r="G88" s="307"/>
      <c r="H88" s="288" t="s">
        <v>2077</v>
      </c>
      <c r="I88" s="288" t="s">
        <v>2057</v>
      </c>
      <c r="J88" s="288">
        <v>20</v>
      </c>
      <c r="K88" s="300"/>
    </row>
    <row r="89" spans="2:11" s="1" customFormat="1" ht="15" customHeight="1">
      <c r="B89" s="309"/>
      <c r="C89" s="288" t="s">
        <v>2078</v>
      </c>
      <c r="D89" s="288"/>
      <c r="E89" s="288"/>
      <c r="F89" s="308" t="s">
        <v>2061</v>
      </c>
      <c r="G89" s="307"/>
      <c r="H89" s="288" t="s">
        <v>2079</v>
      </c>
      <c r="I89" s="288" t="s">
        <v>2057</v>
      </c>
      <c r="J89" s="288">
        <v>20</v>
      </c>
      <c r="K89" s="300"/>
    </row>
    <row r="90" spans="2:11" s="1" customFormat="1" ht="15" customHeight="1">
      <c r="B90" s="309"/>
      <c r="C90" s="288" t="s">
        <v>2080</v>
      </c>
      <c r="D90" s="288"/>
      <c r="E90" s="288"/>
      <c r="F90" s="308" t="s">
        <v>2061</v>
      </c>
      <c r="G90" s="307"/>
      <c r="H90" s="288" t="s">
        <v>2081</v>
      </c>
      <c r="I90" s="288" t="s">
        <v>2057</v>
      </c>
      <c r="J90" s="288">
        <v>50</v>
      </c>
      <c r="K90" s="300"/>
    </row>
    <row r="91" spans="2:11" s="1" customFormat="1" ht="15" customHeight="1">
      <c r="B91" s="309"/>
      <c r="C91" s="288" t="s">
        <v>2082</v>
      </c>
      <c r="D91" s="288"/>
      <c r="E91" s="288"/>
      <c r="F91" s="308" t="s">
        <v>2061</v>
      </c>
      <c r="G91" s="307"/>
      <c r="H91" s="288" t="s">
        <v>2082</v>
      </c>
      <c r="I91" s="288" t="s">
        <v>2057</v>
      </c>
      <c r="J91" s="288">
        <v>50</v>
      </c>
      <c r="K91" s="300"/>
    </row>
    <row r="92" spans="2:11" s="1" customFormat="1" ht="15" customHeight="1">
      <c r="B92" s="309"/>
      <c r="C92" s="288" t="s">
        <v>2083</v>
      </c>
      <c r="D92" s="288"/>
      <c r="E92" s="288"/>
      <c r="F92" s="308" t="s">
        <v>2061</v>
      </c>
      <c r="G92" s="307"/>
      <c r="H92" s="288" t="s">
        <v>2084</v>
      </c>
      <c r="I92" s="288" t="s">
        <v>2057</v>
      </c>
      <c r="J92" s="288">
        <v>255</v>
      </c>
      <c r="K92" s="300"/>
    </row>
    <row r="93" spans="2:11" s="1" customFormat="1" ht="15" customHeight="1">
      <c r="B93" s="309"/>
      <c r="C93" s="288" t="s">
        <v>2085</v>
      </c>
      <c r="D93" s="288"/>
      <c r="E93" s="288"/>
      <c r="F93" s="308" t="s">
        <v>2055</v>
      </c>
      <c r="G93" s="307"/>
      <c r="H93" s="288" t="s">
        <v>2086</v>
      </c>
      <c r="I93" s="288" t="s">
        <v>2087</v>
      </c>
      <c r="J93" s="288"/>
      <c r="K93" s="300"/>
    </row>
    <row r="94" spans="2:11" s="1" customFormat="1" ht="15" customHeight="1">
      <c r="B94" s="309"/>
      <c r="C94" s="288" t="s">
        <v>2088</v>
      </c>
      <c r="D94" s="288"/>
      <c r="E94" s="288"/>
      <c r="F94" s="308" t="s">
        <v>2055</v>
      </c>
      <c r="G94" s="307"/>
      <c r="H94" s="288" t="s">
        <v>2089</v>
      </c>
      <c r="I94" s="288" t="s">
        <v>2090</v>
      </c>
      <c r="J94" s="288"/>
      <c r="K94" s="300"/>
    </row>
    <row r="95" spans="2:11" s="1" customFormat="1" ht="15" customHeight="1">
      <c r="B95" s="309"/>
      <c r="C95" s="288" t="s">
        <v>2091</v>
      </c>
      <c r="D95" s="288"/>
      <c r="E95" s="288"/>
      <c r="F95" s="308" t="s">
        <v>2055</v>
      </c>
      <c r="G95" s="307"/>
      <c r="H95" s="288" t="s">
        <v>2091</v>
      </c>
      <c r="I95" s="288" t="s">
        <v>2090</v>
      </c>
      <c r="J95" s="288"/>
      <c r="K95" s="300"/>
    </row>
    <row r="96" spans="2:11" s="1" customFormat="1" ht="15" customHeight="1">
      <c r="B96" s="309"/>
      <c r="C96" s="288" t="s">
        <v>39</v>
      </c>
      <c r="D96" s="288"/>
      <c r="E96" s="288"/>
      <c r="F96" s="308" t="s">
        <v>2055</v>
      </c>
      <c r="G96" s="307"/>
      <c r="H96" s="288" t="s">
        <v>2092</v>
      </c>
      <c r="I96" s="288" t="s">
        <v>2090</v>
      </c>
      <c r="J96" s="288"/>
      <c r="K96" s="300"/>
    </row>
    <row r="97" spans="2:11" s="1" customFormat="1" ht="15" customHeight="1">
      <c r="B97" s="309"/>
      <c r="C97" s="288" t="s">
        <v>49</v>
      </c>
      <c r="D97" s="288"/>
      <c r="E97" s="288"/>
      <c r="F97" s="308" t="s">
        <v>2055</v>
      </c>
      <c r="G97" s="307"/>
      <c r="H97" s="288" t="s">
        <v>2093</v>
      </c>
      <c r="I97" s="288" t="s">
        <v>2090</v>
      </c>
      <c r="J97" s="288"/>
      <c r="K97" s="300"/>
    </row>
    <row r="98" spans="2:11" s="1" customFormat="1" ht="15" customHeight="1">
      <c r="B98" s="312"/>
      <c r="C98" s="313"/>
      <c r="D98" s="313"/>
      <c r="E98" s="313"/>
      <c r="F98" s="313"/>
      <c r="G98" s="313"/>
      <c r="H98" s="313"/>
      <c r="I98" s="313"/>
      <c r="J98" s="313"/>
      <c r="K98" s="314"/>
    </row>
    <row r="99" spans="2:11" s="1" customFormat="1" ht="18.75" customHeight="1">
      <c r="B99" s="315"/>
      <c r="C99" s="316"/>
      <c r="D99" s="316"/>
      <c r="E99" s="316"/>
      <c r="F99" s="316"/>
      <c r="G99" s="316"/>
      <c r="H99" s="316"/>
      <c r="I99" s="316"/>
      <c r="J99" s="316"/>
      <c r="K99" s="315"/>
    </row>
    <row r="100" spans="2:11" s="1" customFormat="1" ht="18.75" customHeight="1">
      <c r="B100" s="295"/>
      <c r="C100" s="295"/>
      <c r="D100" s="295"/>
      <c r="E100" s="295"/>
      <c r="F100" s="295"/>
      <c r="G100" s="295"/>
      <c r="H100" s="295"/>
      <c r="I100" s="295"/>
      <c r="J100" s="295"/>
      <c r="K100" s="295"/>
    </row>
    <row r="101" spans="2:11" s="1" customFormat="1" ht="7.5" customHeight="1">
      <c r="B101" s="296"/>
      <c r="C101" s="297"/>
      <c r="D101" s="297"/>
      <c r="E101" s="297"/>
      <c r="F101" s="297"/>
      <c r="G101" s="297"/>
      <c r="H101" s="297"/>
      <c r="I101" s="297"/>
      <c r="J101" s="297"/>
      <c r="K101" s="298"/>
    </row>
    <row r="102" spans="2:11" s="1" customFormat="1" ht="45" customHeight="1">
      <c r="B102" s="299"/>
      <c r="C102" s="414" t="s">
        <v>2094</v>
      </c>
      <c r="D102" s="414"/>
      <c r="E102" s="414"/>
      <c r="F102" s="414"/>
      <c r="G102" s="414"/>
      <c r="H102" s="414"/>
      <c r="I102" s="414"/>
      <c r="J102" s="414"/>
      <c r="K102" s="300"/>
    </row>
    <row r="103" spans="2:11" s="1" customFormat="1" ht="17.25" customHeight="1">
      <c r="B103" s="299"/>
      <c r="C103" s="301" t="s">
        <v>2049</v>
      </c>
      <c r="D103" s="301"/>
      <c r="E103" s="301"/>
      <c r="F103" s="301" t="s">
        <v>2050</v>
      </c>
      <c r="G103" s="302"/>
      <c r="H103" s="301" t="s">
        <v>55</v>
      </c>
      <c r="I103" s="301" t="s">
        <v>58</v>
      </c>
      <c r="J103" s="301" t="s">
        <v>2051</v>
      </c>
      <c r="K103" s="300"/>
    </row>
    <row r="104" spans="2:11" s="1" customFormat="1" ht="17.25" customHeight="1">
      <c r="B104" s="299"/>
      <c r="C104" s="303" t="s">
        <v>2052</v>
      </c>
      <c r="D104" s="303"/>
      <c r="E104" s="303"/>
      <c r="F104" s="304" t="s">
        <v>2053</v>
      </c>
      <c r="G104" s="305"/>
      <c r="H104" s="303"/>
      <c r="I104" s="303"/>
      <c r="J104" s="303" t="s">
        <v>2054</v>
      </c>
      <c r="K104" s="300"/>
    </row>
    <row r="105" spans="2:11" s="1" customFormat="1" ht="5.25" customHeight="1">
      <c r="B105" s="299"/>
      <c r="C105" s="301"/>
      <c r="D105" s="301"/>
      <c r="E105" s="301"/>
      <c r="F105" s="301"/>
      <c r="G105" s="317"/>
      <c r="H105" s="301"/>
      <c r="I105" s="301"/>
      <c r="J105" s="301"/>
      <c r="K105" s="300"/>
    </row>
    <row r="106" spans="2:11" s="1" customFormat="1" ht="15" customHeight="1">
      <c r="B106" s="299"/>
      <c r="C106" s="288" t="s">
        <v>54</v>
      </c>
      <c r="D106" s="306"/>
      <c r="E106" s="306"/>
      <c r="F106" s="308" t="s">
        <v>2055</v>
      </c>
      <c r="G106" s="317"/>
      <c r="H106" s="288" t="s">
        <v>2095</v>
      </c>
      <c r="I106" s="288" t="s">
        <v>2057</v>
      </c>
      <c r="J106" s="288">
        <v>20</v>
      </c>
      <c r="K106" s="300"/>
    </row>
    <row r="107" spans="2:11" s="1" customFormat="1" ht="15" customHeight="1">
      <c r="B107" s="299"/>
      <c r="C107" s="288" t="s">
        <v>2058</v>
      </c>
      <c r="D107" s="288"/>
      <c r="E107" s="288"/>
      <c r="F107" s="308" t="s">
        <v>2055</v>
      </c>
      <c r="G107" s="288"/>
      <c r="H107" s="288" t="s">
        <v>2095</v>
      </c>
      <c r="I107" s="288" t="s">
        <v>2057</v>
      </c>
      <c r="J107" s="288">
        <v>120</v>
      </c>
      <c r="K107" s="300"/>
    </row>
    <row r="108" spans="2:11" s="1" customFormat="1" ht="15" customHeight="1">
      <c r="B108" s="309"/>
      <c r="C108" s="288" t="s">
        <v>2060</v>
      </c>
      <c r="D108" s="288"/>
      <c r="E108" s="288"/>
      <c r="F108" s="308" t="s">
        <v>2061</v>
      </c>
      <c r="G108" s="288"/>
      <c r="H108" s="288" t="s">
        <v>2095</v>
      </c>
      <c r="I108" s="288" t="s">
        <v>2057</v>
      </c>
      <c r="J108" s="288">
        <v>50</v>
      </c>
      <c r="K108" s="300"/>
    </row>
    <row r="109" spans="2:11" s="1" customFormat="1" ht="15" customHeight="1">
      <c r="B109" s="309"/>
      <c r="C109" s="288" t="s">
        <v>2063</v>
      </c>
      <c r="D109" s="288"/>
      <c r="E109" s="288"/>
      <c r="F109" s="308" t="s">
        <v>2055</v>
      </c>
      <c r="G109" s="288"/>
      <c r="H109" s="288" t="s">
        <v>2095</v>
      </c>
      <c r="I109" s="288" t="s">
        <v>2065</v>
      </c>
      <c r="J109" s="288"/>
      <c r="K109" s="300"/>
    </row>
    <row r="110" spans="2:11" s="1" customFormat="1" ht="15" customHeight="1">
      <c r="B110" s="309"/>
      <c r="C110" s="288" t="s">
        <v>2074</v>
      </c>
      <c r="D110" s="288"/>
      <c r="E110" s="288"/>
      <c r="F110" s="308" t="s">
        <v>2061</v>
      </c>
      <c r="G110" s="288"/>
      <c r="H110" s="288" t="s">
        <v>2095</v>
      </c>
      <c r="I110" s="288" t="s">
        <v>2057</v>
      </c>
      <c r="J110" s="288">
        <v>50</v>
      </c>
      <c r="K110" s="300"/>
    </row>
    <row r="111" spans="2:11" s="1" customFormat="1" ht="15" customHeight="1">
      <c r="B111" s="309"/>
      <c r="C111" s="288" t="s">
        <v>2082</v>
      </c>
      <c r="D111" s="288"/>
      <c r="E111" s="288"/>
      <c r="F111" s="308" t="s">
        <v>2061</v>
      </c>
      <c r="G111" s="288"/>
      <c r="H111" s="288" t="s">
        <v>2095</v>
      </c>
      <c r="I111" s="288" t="s">
        <v>2057</v>
      </c>
      <c r="J111" s="288">
        <v>50</v>
      </c>
      <c r="K111" s="300"/>
    </row>
    <row r="112" spans="2:11" s="1" customFormat="1" ht="15" customHeight="1">
      <c r="B112" s="309"/>
      <c r="C112" s="288" t="s">
        <v>2080</v>
      </c>
      <c r="D112" s="288"/>
      <c r="E112" s="288"/>
      <c r="F112" s="308" t="s">
        <v>2061</v>
      </c>
      <c r="G112" s="288"/>
      <c r="H112" s="288" t="s">
        <v>2095</v>
      </c>
      <c r="I112" s="288" t="s">
        <v>2057</v>
      </c>
      <c r="J112" s="288">
        <v>50</v>
      </c>
      <c r="K112" s="300"/>
    </row>
    <row r="113" spans="2:11" s="1" customFormat="1" ht="15" customHeight="1">
      <c r="B113" s="309"/>
      <c r="C113" s="288" t="s">
        <v>54</v>
      </c>
      <c r="D113" s="288"/>
      <c r="E113" s="288"/>
      <c r="F113" s="308" t="s">
        <v>2055</v>
      </c>
      <c r="G113" s="288"/>
      <c r="H113" s="288" t="s">
        <v>2096</v>
      </c>
      <c r="I113" s="288" t="s">
        <v>2057</v>
      </c>
      <c r="J113" s="288">
        <v>20</v>
      </c>
      <c r="K113" s="300"/>
    </row>
    <row r="114" spans="2:11" s="1" customFormat="1" ht="15" customHeight="1">
      <c r="B114" s="309"/>
      <c r="C114" s="288" t="s">
        <v>2097</v>
      </c>
      <c r="D114" s="288"/>
      <c r="E114" s="288"/>
      <c r="F114" s="308" t="s">
        <v>2055</v>
      </c>
      <c r="G114" s="288"/>
      <c r="H114" s="288" t="s">
        <v>2098</v>
      </c>
      <c r="I114" s="288" t="s">
        <v>2057</v>
      </c>
      <c r="J114" s="288">
        <v>120</v>
      </c>
      <c r="K114" s="300"/>
    </row>
    <row r="115" spans="2:11" s="1" customFormat="1" ht="15" customHeight="1">
      <c r="B115" s="309"/>
      <c r="C115" s="288" t="s">
        <v>39</v>
      </c>
      <c r="D115" s="288"/>
      <c r="E115" s="288"/>
      <c r="F115" s="308" t="s">
        <v>2055</v>
      </c>
      <c r="G115" s="288"/>
      <c r="H115" s="288" t="s">
        <v>2099</v>
      </c>
      <c r="I115" s="288" t="s">
        <v>2090</v>
      </c>
      <c r="J115" s="288"/>
      <c r="K115" s="300"/>
    </row>
    <row r="116" spans="2:11" s="1" customFormat="1" ht="15" customHeight="1">
      <c r="B116" s="309"/>
      <c r="C116" s="288" t="s">
        <v>49</v>
      </c>
      <c r="D116" s="288"/>
      <c r="E116" s="288"/>
      <c r="F116" s="308" t="s">
        <v>2055</v>
      </c>
      <c r="G116" s="288"/>
      <c r="H116" s="288" t="s">
        <v>2100</v>
      </c>
      <c r="I116" s="288" t="s">
        <v>2090</v>
      </c>
      <c r="J116" s="288"/>
      <c r="K116" s="300"/>
    </row>
    <row r="117" spans="2:11" s="1" customFormat="1" ht="15" customHeight="1">
      <c r="B117" s="309"/>
      <c r="C117" s="288" t="s">
        <v>58</v>
      </c>
      <c r="D117" s="288"/>
      <c r="E117" s="288"/>
      <c r="F117" s="308" t="s">
        <v>2055</v>
      </c>
      <c r="G117" s="288"/>
      <c r="H117" s="288" t="s">
        <v>2101</v>
      </c>
      <c r="I117" s="288" t="s">
        <v>2102</v>
      </c>
      <c r="J117" s="288"/>
      <c r="K117" s="300"/>
    </row>
    <row r="118" spans="2:11" s="1" customFormat="1" ht="15" customHeight="1">
      <c r="B118" s="312"/>
      <c r="C118" s="318"/>
      <c r="D118" s="318"/>
      <c r="E118" s="318"/>
      <c r="F118" s="318"/>
      <c r="G118" s="318"/>
      <c r="H118" s="318"/>
      <c r="I118" s="318"/>
      <c r="J118" s="318"/>
      <c r="K118" s="314"/>
    </row>
    <row r="119" spans="2:11" s="1" customFormat="1" ht="18.75" customHeight="1">
      <c r="B119" s="319"/>
      <c r="C119" s="285"/>
      <c r="D119" s="285"/>
      <c r="E119" s="285"/>
      <c r="F119" s="320"/>
      <c r="G119" s="285"/>
      <c r="H119" s="285"/>
      <c r="I119" s="285"/>
      <c r="J119" s="285"/>
      <c r="K119" s="319"/>
    </row>
    <row r="120" spans="2:11" s="1" customFormat="1" ht="18.75" customHeight="1">
      <c r="B120" s="295"/>
      <c r="C120" s="295"/>
      <c r="D120" s="295"/>
      <c r="E120" s="295"/>
      <c r="F120" s="295"/>
      <c r="G120" s="295"/>
      <c r="H120" s="295"/>
      <c r="I120" s="295"/>
      <c r="J120" s="295"/>
      <c r="K120" s="295"/>
    </row>
    <row r="121" spans="2:11" s="1" customFormat="1" ht="7.5" customHeight="1">
      <c r="B121" s="321"/>
      <c r="C121" s="322"/>
      <c r="D121" s="322"/>
      <c r="E121" s="322"/>
      <c r="F121" s="322"/>
      <c r="G121" s="322"/>
      <c r="H121" s="322"/>
      <c r="I121" s="322"/>
      <c r="J121" s="322"/>
      <c r="K121" s="323"/>
    </row>
    <row r="122" spans="2:11" s="1" customFormat="1" ht="45" customHeight="1">
      <c r="B122" s="324"/>
      <c r="C122" s="412" t="s">
        <v>2103</v>
      </c>
      <c r="D122" s="412"/>
      <c r="E122" s="412"/>
      <c r="F122" s="412"/>
      <c r="G122" s="412"/>
      <c r="H122" s="412"/>
      <c r="I122" s="412"/>
      <c r="J122" s="412"/>
      <c r="K122" s="325"/>
    </row>
    <row r="123" spans="2:11" s="1" customFormat="1" ht="17.25" customHeight="1">
      <c r="B123" s="326"/>
      <c r="C123" s="301" t="s">
        <v>2049</v>
      </c>
      <c r="D123" s="301"/>
      <c r="E123" s="301"/>
      <c r="F123" s="301" t="s">
        <v>2050</v>
      </c>
      <c r="G123" s="302"/>
      <c r="H123" s="301" t="s">
        <v>55</v>
      </c>
      <c r="I123" s="301" t="s">
        <v>58</v>
      </c>
      <c r="J123" s="301" t="s">
        <v>2051</v>
      </c>
      <c r="K123" s="327"/>
    </row>
    <row r="124" spans="2:11" s="1" customFormat="1" ht="17.25" customHeight="1">
      <c r="B124" s="326"/>
      <c r="C124" s="303" t="s">
        <v>2052</v>
      </c>
      <c r="D124" s="303"/>
      <c r="E124" s="303"/>
      <c r="F124" s="304" t="s">
        <v>2053</v>
      </c>
      <c r="G124" s="305"/>
      <c r="H124" s="303"/>
      <c r="I124" s="303"/>
      <c r="J124" s="303" t="s">
        <v>2054</v>
      </c>
      <c r="K124" s="327"/>
    </row>
    <row r="125" spans="2:11" s="1" customFormat="1" ht="5.25" customHeight="1">
      <c r="B125" s="328"/>
      <c r="C125" s="306"/>
      <c r="D125" s="306"/>
      <c r="E125" s="306"/>
      <c r="F125" s="306"/>
      <c r="G125" s="288"/>
      <c r="H125" s="306"/>
      <c r="I125" s="306"/>
      <c r="J125" s="306"/>
      <c r="K125" s="329"/>
    </row>
    <row r="126" spans="2:11" s="1" customFormat="1" ht="15" customHeight="1">
      <c r="B126" s="328"/>
      <c r="C126" s="288" t="s">
        <v>2058</v>
      </c>
      <c r="D126" s="306"/>
      <c r="E126" s="306"/>
      <c r="F126" s="308" t="s">
        <v>2055</v>
      </c>
      <c r="G126" s="288"/>
      <c r="H126" s="288" t="s">
        <v>2095</v>
      </c>
      <c r="I126" s="288" t="s">
        <v>2057</v>
      </c>
      <c r="J126" s="288">
        <v>120</v>
      </c>
      <c r="K126" s="330"/>
    </row>
    <row r="127" spans="2:11" s="1" customFormat="1" ht="15" customHeight="1">
      <c r="B127" s="328"/>
      <c r="C127" s="288" t="s">
        <v>2104</v>
      </c>
      <c r="D127" s="288"/>
      <c r="E127" s="288"/>
      <c r="F127" s="308" t="s">
        <v>2055</v>
      </c>
      <c r="G127" s="288"/>
      <c r="H127" s="288" t="s">
        <v>2105</v>
      </c>
      <c r="I127" s="288" t="s">
        <v>2057</v>
      </c>
      <c r="J127" s="288" t="s">
        <v>2106</v>
      </c>
      <c r="K127" s="330"/>
    </row>
    <row r="128" spans="2:11" s="1" customFormat="1" ht="15" customHeight="1">
      <c r="B128" s="328"/>
      <c r="C128" s="288" t="s">
        <v>85</v>
      </c>
      <c r="D128" s="288"/>
      <c r="E128" s="288"/>
      <c r="F128" s="308" t="s">
        <v>2055</v>
      </c>
      <c r="G128" s="288"/>
      <c r="H128" s="288" t="s">
        <v>2107</v>
      </c>
      <c r="I128" s="288" t="s">
        <v>2057</v>
      </c>
      <c r="J128" s="288" t="s">
        <v>2106</v>
      </c>
      <c r="K128" s="330"/>
    </row>
    <row r="129" spans="2:11" s="1" customFormat="1" ht="15" customHeight="1">
      <c r="B129" s="328"/>
      <c r="C129" s="288" t="s">
        <v>2066</v>
      </c>
      <c r="D129" s="288"/>
      <c r="E129" s="288"/>
      <c r="F129" s="308" t="s">
        <v>2061</v>
      </c>
      <c r="G129" s="288"/>
      <c r="H129" s="288" t="s">
        <v>2067</v>
      </c>
      <c r="I129" s="288" t="s">
        <v>2057</v>
      </c>
      <c r="J129" s="288">
        <v>15</v>
      </c>
      <c r="K129" s="330"/>
    </row>
    <row r="130" spans="2:11" s="1" customFormat="1" ht="15" customHeight="1">
      <c r="B130" s="328"/>
      <c r="C130" s="310" t="s">
        <v>2068</v>
      </c>
      <c r="D130" s="310"/>
      <c r="E130" s="310"/>
      <c r="F130" s="311" t="s">
        <v>2061</v>
      </c>
      <c r="G130" s="310"/>
      <c r="H130" s="310" t="s">
        <v>2069</v>
      </c>
      <c r="I130" s="310" t="s">
        <v>2057</v>
      </c>
      <c r="J130" s="310">
        <v>15</v>
      </c>
      <c r="K130" s="330"/>
    </row>
    <row r="131" spans="2:11" s="1" customFormat="1" ht="15" customHeight="1">
      <c r="B131" s="328"/>
      <c r="C131" s="310" t="s">
        <v>2070</v>
      </c>
      <c r="D131" s="310"/>
      <c r="E131" s="310"/>
      <c r="F131" s="311" t="s">
        <v>2061</v>
      </c>
      <c r="G131" s="310"/>
      <c r="H131" s="310" t="s">
        <v>2071</v>
      </c>
      <c r="I131" s="310" t="s">
        <v>2057</v>
      </c>
      <c r="J131" s="310">
        <v>20</v>
      </c>
      <c r="K131" s="330"/>
    </row>
    <row r="132" spans="2:11" s="1" customFormat="1" ht="15" customHeight="1">
      <c r="B132" s="328"/>
      <c r="C132" s="310" t="s">
        <v>2072</v>
      </c>
      <c r="D132" s="310"/>
      <c r="E132" s="310"/>
      <c r="F132" s="311" t="s">
        <v>2061</v>
      </c>
      <c r="G132" s="310"/>
      <c r="H132" s="310" t="s">
        <v>2073</v>
      </c>
      <c r="I132" s="310" t="s">
        <v>2057</v>
      </c>
      <c r="J132" s="310">
        <v>20</v>
      </c>
      <c r="K132" s="330"/>
    </row>
    <row r="133" spans="2:11" s="1" customFormat="1" ht="15" customHeight="1">
      <c r="B133" s="328"/>
      <c r="C133" s="288" t="s">
        <v>2060</v>
      </c>
      <c r="D133" s="288"/>
      <c r="E133" s="288"/>
      <c r="F133" s="308" t="s">
        <v>2061</v>
      </c>
      <c r="G133" s="288"/>
      <c r="H133" s="288" t="s">
        <v>2095</v>
      </c>
      <c r="I133" s="288" t="s">
        <v>2057</v>
      </c>
      <c r="J133" s="288">
        <v>50</v>
      </c>
      <c r="K133" s="330"/>
    </row>
    <row r="134" spans="2:11" s="1" customFormat="1" ht="15" customHeight="1">
      <c r="B134" s="328"/>
      <c r="C134" s="288" t="s">
        <v>2074</v>
      </c>
      <c r="D134" s="288"/>
      <c r="E134" s="288"/>
      <c r="F134" s="308" t="s">
        <v>2061</v>
      </c>
      <c r="G134" s="288"/>
      <c r="H134" s="288" t="s">
        <v>2095</v>
      </c>
      <c r="I134" s="288" t="s">
        <v>2057</v>
      </c>
      <c r="J134" s="288">
        <v>50</v>
      </c>
      <c r="K134" s="330"/>
    </row>
    <row r="135" spans="2:11" s="1" customFormat="1" ht="15" customHeight="1">
      <c r="B135" s="328"/>
      <c r="C135" s="288" t="s">
        <v>2080</v>
      </c>
      <c r="D135" s="288"/>
      <c r="E135" s="288"/>
      <c r="F135" s="308" t="s">
        <v>2061</v>
      </c>
      <c r="G135" s="288"/>
      <c r="H135" s="288" t="s">
        <v>2095</v>
      </c>
      <c r="I135" s="288" t="s">
        <v>2057</v>
      </c>
      <c r="J135" s="288">
        <v>50</v>
      </c>
      <c r="K135" s="330"/>
    </row>
    <row r="136" spans="2:11" s="1" customFormat="1" ht="15" customHeight="1">
      <c r="B136" s="328"/>
      <c r="C136" s="288" t="s">
        <v>2082</v>
      </c>
      <c r="D136" s="288"/>
      <c r="E136" s="288"/>
      <c r="F136" s="308" t="s">
        <v>2061</v>
      </c>
      <c r="G136" s="288"/>
      <c r="H136" s="288" t="s">
        <v>2095</v>
      </c>
      <c r="I136" s="288" t="s">
        <v>2057</v>
      </c>
      <c r="J136" s="288">
        <v>50</v>
      </c>
      <c r="K136" s="330"/>
    </row>
    <row r="137" spans="2:11" s="1" customFormat="1" ht="15" customHeight="1">
      <c r="B137" s="328"/>
      <c r="C137" s="288" t="s">
        <v>2083</v>
      </c>
      <c r="D137" s="288"/>
      <c r="E137" s="288"/>
      <c r="F137" s="308" t="s">
        <v>2061</v>
      </c>
      <c r="G137" s="288"/>
      <c r="H137" s="288" t="s">
        <v>2108</v>
      </c>
      <c r="I137" s="288" t="s">
        <v>2057</v>
      </c>
      <c r="J137" s="288">
        <v>255</v>
      </c>
      <c r="K137" s="330"/>
    </row>
    <row r="138" spans="2:11" s="1" customFormat="1" ht="15" customHeight="1">
      <c r="B138" s="328"/>
      <c r="C138" s="288" t="s">
        <v>2085</v>
      </c>
      <c r="D138" s="288"/>
      <c r="E138" s="288"/>
      <c r="F138" s="308" t="s">
        <v>2055</v>
      </c>
      <c r="G138" s="288"/>
      <c r="H138" s="288" t="s">
        <v>2109</v>
      </c>
      <c r="I138" s="288" t="s">
        <v>2087</v>
      </c>
      <c r="J138" s="288"/>
      <c r="K138" s="330"/>
    </row>
    <row r="139" spans="2:11" s="1" customFormat="1" ht="15" customHeight="1">
      <c r="B139" s="328"/>
      <c r="C139" s="288" t="s">
        <v>2088</v>
      </c>
      <c r="D139" s="288"/>
      <c r="E139" s="288"/>
      <c r="F139" s="308" t="s">
        <v>2055</v>
      </c>
      <c r="G139" s="288"/>
      <c r="H139" s="288" t="s">
        <v>2110</v>
      </c>
      <c r="I139" s="288" t="s">
        <v>2090</v>
      </c>
      <c r="J139" s="288"/>
      <c r="K139" s="330"/>
    </row>
    <row r="140" spans="2:11" s="1" customFormat="1" ht="15" customHeight="1">
      <c r="B140" s="328"/>
      <c r="C140" s="288" t="s">
        <v>2091</v>
      </c>
      <c r="D140" s="288"/>
      <c r="E140" s="288"/>
      <c r="F140" s="308" t="s">
        <v>2055</v>
      </c>
      <c r="G140" s="288"/>
      <c r="H140" s="288" t="s">
        <v>2091</v>
      </c>
      <c r="I140" s="288" t="s">
        <v>2090</v>
      </c>
      <c r="J140" s="288"/>
      <c r="K140" s="330"/>
    </row>
    <row r="141" spans="2:11" s="1" customFormat="1" ht="15" customHeight="1">
      <c r="B141" s="328"/>
      <c r="C141" s="288" t="s">
        <v>39</v>
      </c>
      <c r="D141" s="288"/>
      <c r="E141" s="288"/>
      <c r="F141" s="308" t="s">
        <v>2055</v>
      </c>
      <c r="G141" s="288"/>
      <c r="H141" s="288" t="s">
        <v>2111</v>
      </c>
      <c r="I141" s="288" t="s">
        <v>2090</v>
      </c>
      <c r="J141" s="288"/>
      <c r="K141" s="330"/>
    </row>
    <row r="142" spans="2:11" s="1" customFormat="1" ht="15" customHeight="1">
      <c r="B142" s="328"/>
      <c r="C142" s="288" t="s">
        <v>2112</v>
      </c>
      <c r="D142" s="288"/>
      <c r="E142" s="288"/>
      <c r="F142" s="308" t="s">
        <v>2055</v>
      </c>
      <c r="G142" s="288"/>
      <c r="H142" s="288" t="s">
        <v>2113</v>
      </c>
      <c r="I142" s="288" t="s">
        <v>2090</v>
      </c>
      <c r="J142" s="288"/>
      <c r="K142" s="330"/>
    </row>
    <row r="143" spans="2:11" s="1" customFormat="1" ht="15" customHeight="1">
      <c r="B143" s="331"/>
      <c r="C143" s="332"/>
      <c r="D143" s="332"/>
      <c r="E143" s="332"/>
      <c r="F143" s="332"/>
      <c r="G143" s="332"/>
      <c r="H143" s="332"/>
      <c r="I143" s="332"/>
      <c r="J143" s="332"/>
      <c r="K143" s="333"/>
    </row>
    <row r="144" spans="2:11" s="1" customFormat="1" ht="18.75" customHeight="1">
      <c r="B144" s="285"/>
      <c r="C144" s="285"/>
      <c r="D144" s="285"/>
      <c r="E144" s="285"/>
      <c r="F144" s="320"/>
      <c r="G144" s="285"/>
      <c r="H144" s="285"/>
      <c r="I144" s="285"/>
      <c r="J144" s="285"/>
      <c r="K144" s="285"/>
    </row>
    <row r="145" spans="2:11" s="1" customFormat="1" ht="18.75" customHeight="1">
      <c r="B145" s="295"/>
      <c r="C145" s="295"/>
      <c r="D145" s="295"/>
      <c r="E145" s="295"/>
      <c r="F145" s="295"/>
      <c r="G145" s="295"/>
      <c r="H145" s="295"/>
      <c r="I145" s="295"/>
      <c r="J145" s="295"/>
      <c r="K145" s="295"/>
    </row>
    <row r="146" spans="2:11" s="1" customFormat="1" ht="7.5" customHeight="1">
      <c r="B146" s="296"/>
      <c r="C146" s="297"/>
      <c r="D146" s="297"/>
      <c r="E146" s="297"/>
      <c r="F146" s="297"/>
      <c r="G146" s="297"/>
      <c r="H146" s="297"/>
      <c r="I146" s="297"/>
      <c r="J146" s="297"/>
      <c r="K146" s="298"/>
    </row>
    <row r="147" spans="2:11" s="1" customFormat="1" ht="45" customHeight="1">
      <c r="B147" s="299"/>
      <c r="C147" s="414" t="s">
        <v>2114</v>
      </c>
      <c r="D147" s="414"/>
      <c r="E147" s="414"/>
      <c r="F147" s="414"/>
      <c r="G147" s="414"/>
      <c r="H147" s="414"/>
      <c r="I147" s="414"/>
      <c r="J147" s="414"/>
      <c r="K147" s="300"/>
    </row>
    <row r="148" spans="2:11" s="1" customFormat="1" ht="17.25" customHeight="1">
      <c r="B148" s="299"/>
      <c r="C148" s="301" t="s">
        <v>2049</v>
      </c>
      <c r="D148" s="301"/>
      <c r="E148" s="301"/>
      <c r="F148" s="301" t="s">
        <v>2050</v>
      </c>
      <c r="G148" s="302"/>
      <c r="H148" s="301" t="s">
        <v>55</v>
      </c>
      <c r="I148" s="301" t="s">
        <v>58</v>
      </c>
      <c r="J148" s="301" t="s">
        <v>2051</v>
      </c>
      <c r="K148" s="300"/>
    </row>
    <row r="149" spans="2:11" s="1" customFormat="1" ht="17.25" customHeight="1">
      <c r="B149" s="299"/>
      <c r="C149" s="303" t="s">
        <v>2052</v>
      </c>
      <c r="D149" s="303"/>
      <c r="E149" s="303"/>
      <c r="F149" s="304" t="s">
        <v>2053</v>
      </c>
      <c r="G149" s="305"/>
      <c r="H149" s="303"/>
      <c r="I149" s="303"/>
      <c r="J149" s="303" t="s">
        <v>2054</v>
      </c>
      <c r="K149" s="300"/>
    </row>
    <row r="150" spans="2:11" s="1" customFormat="1" ht="5.25" customHeight="1">
      <c r="B150" s="309"/>
      <c r="C150" s="306"/>
      <c r="D150" s="306"/>
      <c r="E150" s="306"/>
      <c r="F150" s="306"/>
      <c r="G150" s="307"/>
      <c r="H150" s="306"/>
      <c r="I150" s="306"/>
      <c r="J150" s="306"/>
      <c r="K150" s="330"/>
    </row>
    <row r="151" spans="2:11" s="1" customFormat="1" ht="15" customHeight="1">
      <c r="B151" s="309"/>
      <c r="C151" s="334" t="s">
        <v>2058</v>
      </c>
      <c r="D151" s="288"/>
      <c r="E151" s="288"/>
      <c r="F151" s="335" t="s">
        <v>2055</v>
      </c>
      <c r="G151" s="288"/>
      <c r="H151" s="334" t="s">
        <v>2095</v>
      </c>
      <c r="I151" s="334" t="s">
        <v>2057</v>
      </c>
      <c r="J151" s="334">
        <v>120</v>
      </c>
      <c r="K151" s="330"/>
    </row>
    <row r="152" spans="2:11" s="1" customFormat="1" ht="15" customHeight="1">
      <c r="B152" s="309"/>
      <c r="C152" s="334" t="s">
        <v>2104</v>
      </c>
      <c r="D152" s="288"/>
      <c r="E152" s="288"/>
      <c r="F152" s="335" t="s">
        <v>2055</v>
      </c>
      <c r="G152" s="288"/>
      <c r="H152" s="334" t="s">
        <v>2115</v>
      </c>
      <c r="I152" s="334" t="s">
        <v>2057</v>
      </c>
      <c r="J152" s="334" t="s">
        <v>2106</v>
      </c>
      <c r="K152" s="330"/>
    </row>
    <row r="153" spans="2:11" s="1" customFormat="1" ht="15" customHeight="1">
      <c r="B153" s="309"/>
      <c r="C153" s="334" t="s">
        <v>85</v>
      </c>
      <c r="D153" s="288"/>
      <c r="E153" s="288"/>
      <c r="F153" s="335" t="s">
        <v>2055</v>
      </c>
      <c r="G153" s="288"/>
      <c r="H153" s="334" t="s">
        <v>2116</v>
      </c>
      <c r="I153" s="334" t="s">
        <v>2057</v>
      </c>
      <c r="J153" s="334" t="s">
        <v>2106</v>
      </c>
      <c r="K153" s="330"/>
    </row>
    <row r="154" spans="2:11" s="1" customFormat="1" ht="15" customHeight="1">
      <c r="B154" s="309"/>
      <c r="C154" s="334" t="s">
        <v>2060</v>
      </c>
      <c r="D154" s="288"/>
      <c r="E154" s="288"/>
      <c r="F154" s="335" t="s">
        <v>2061</v>
      </c>
      <c r="G154" s="288"/>
      <c r="H154" s="334" t="s">
        <v>2095</v>
      </c>
      <c r="I154" s="334" t="s">
        <v>2057</v>
      </c>
      <c r="J154" s="334">
        <v>50</v>
      </c>
      <c r="K154" s="330"/>
    </row>
    <row r="155" spans="2:11" s="1" customFormat="1" ht="15" customHeight="1">
      <c r="B155" s="309"/>
      <c r="C155" s="334" t="s">
        <v>2063</v>
      </c>
      <c r="D155" s="288"/>
      <c r="E155" s="288"/>
      <c r="F155" s="335" t="s">
        <v>2055</v>
      </c>
      <c r="G155" s="288"/>
      <c r="H155" s="334" t="s">
        <v>2095</v>
      </c>
      <c r="I155" s="334" t="s">
        <v>2065</v>
      </c>
      <c r="J155" s="334"/>
      <c r="K155" s="330"/>
    </row>
    <row r="156" spans="2:11" s="1" customFormat="1" ht="15" customHeight="1">
      <c r="B156" s="309"/>
      <c r="C156" s="334" t="s">
        <v>2074</v>
      </c>
      <c r="D156" s="288"/>
      <c r="E156" s="288"/>
      <c r="F156" s="335" t="s">
        <v>2061</v>
      </c>
      <c r="G156" s="288"/>
      <c r="H156" s="334" t="s">
        <v>2095</v>
      </c>
      <c r="I156" s="334" t="s">
        <v>2057</v>
      </c>
      <c r="J156" s="334">
        <v>50</v>
      </c>
      <c r="K156" s="330"/>
    </row>
    <row r="157" spans="2:11" s="1" customFormat="1" ht="15" customHeight="1">
      <c r="B157" s="309"/>
      <c r="C157" s="334" t="s">
        <v>2082</v>
      </c>
      <c r="D157" s="288"/>
      <c r="E157" s="288"/>
      <c r="F157" s="335" t="s">
        <v>2061</v>
      </c>
      <c r="G157" s="288"/>
      <c r="H157" s="334" t="s">
        <v>2095</v>
      </c>
      <c r="I157" s="334" t="s">
        <v>2057</v>
      </c>
      <c r="J157" s="334">
        <v>50</v>
      </c>
      <c r="K157" s="330"/>
    </row>
    <row r="158" spans="2:11" s="1" customFormat="1" ht="15" customHeight="1">
      <c r="B158" s="309"/>
      <c r="C158" s="334" t="s">
        <v>2080</v>
      </c>
      <c r="D158" s="288"/>
      <c r="E158" s="288"/>
      <c r="F158" s="335" t="s">
        <v>2061</v>
      </c>
      <c r="G158" s="288"/>
      <c r="H158" s="334" t="s">
        <v>2095</v>
      </c>
      <c r="I158" s="334" t="s">
        <v>2057</v>
      </c>
      <c r="J158" s="334">
        <v>50</v>
      </c>
      <c r="K158" s="330"/>
    </row>
    <row r="159" spans="2:11" s="1" customFormat="1" ht="15" customHeight="1">
      <c r="B159" s="309"/>
      <c r="C159" s="334" t="s">
        <v>122</v>
      </c>
      <c r="D159" s="288"/>
      <c r="E159" s="288"/>
      <c r="F159" s="335" t="s">
        <v>2055</v>
      </c>
      <c r="G159" s="288"/>
      <c r="H159" s="334" t="s">
        <v>2117</v>
      </c>
      <c r="I159" s="334" t="s">
        <v>2057</v>
      </c>
      <c r="J159" s="334" t="s">
        <v>2118</v>
      </c>
      <c r="K159" s="330"/>
    </row>
    <row r="160" spans="2:11" s="1" customFormat="1" ht="15" customHeight="1">
      <c r="B160" s="309"/>
      <c r="C160" s="334" t="s">
        <v>2119</v>
      </c>
      <c r="D160" s="288"/>
      <c r="E160" s="288"/>
      <c r="F160" s="335" t="s">
        <v>2055</v>
      </c>
      <c r="G160" s="288"/>
      <c r="H160" s="334" t="s">
        <v>2120</v>
      </c>
      <c r="I160" s="334" t="s">
        <v>2090</v>
      </c>
      <c r="J160" s="334"/>
      <c r="K160" s="330"/>
    </row>
    <row r="161" spans="2:11" s="1" customFormat="1" ht="15" customHeight="1">
      <c r="B161" s="336"/>
      <c r="C161" s="318"/>
      <c r="D161" s="318"/>
      <c r="E161" s="318"/>
      <c r="F161" s="318"/>
      <c r="G161" s="318"/>
      <c r="H161" s="318"/>
      <c r="I161" s="318"/>
      <c r="J161" s="318"/>
      <c r="K161" s="337"/>
    </row>
    <row r="162" spans="2:11" s="1" customFormat="1" ht="18.75" customHeight="1">
      <c r="B162" s="285"/>
      <c r="C162" s="288"/>
      <c r="D162" s="288"/>
      <c r="E162" s="288"/>
      <c r="F162" s="308"/>
      <c r="G162" s="288"/>
      <c r="H162" s="288"/>
      <c r="I162" s="288"/>
      <c r="J162" s="288"/>
      <c r="K162" s="285"/>
    </row>
    <row r="163" spans="2:11" s="1" customFormat="1" ht="18.75" customHeight="1">
      <c r="B163" s="295"/>
      <c r="C163" s="295"/>
      <c r="D163" s="295"/>
      <c r="E163" s="295"/>
      <c r="F163" s="295"/>
      <c r="G163" s="295"/>
      <c r="H163" s="295"/>
      <c r="I163" s="295"/>
      <c r="J163" s="295"/>
      <c r="K163" s="295"/>
    </row>
    <row r="164" spans="2:11" s="1" customFormat="1" ht="7.5" customHeight="1">
      <c r="B164" s="277"/>
      <c r="C164" s="278"/>
      <c r="D164" s="278"/>
      <c r="E164" s="278"/>
      <c r="F164" s="278"/>
      <c r="G164" s="278"/>
      <c r="H164" s="278"/>
      <c r="I164" s="278"/>
      <c r="J164" s="278"/>
      <c r="K164" s="279"/>
    </row>
    <row r="165" spans="2:11" s="1" customFormat="1" ht="45" customHeight="1">
      <c r="B165" s="280"/>
      <c r="C165" s="412" t="s">
        <v>2121</v>
      </c>
      <c r="D165" s="412"/>
      <c r="E165" s="412"/>
      <c r="F165" s="412"/>
      <c r="G165" s="412"/>
      <c r="H165" s="412"/>
      <c r="I165" s="412"/>
      <c r="J165" s="412"/>
      <c r="K165" s="281"/>
    </row>
    <row r="166" spans="2:11" s="1" customFormat="1" ht="17.25" customHeight="1">
      <c r="B166" s="280"/>
      <c r="C166" s="301" t="s">
        <v>2049</v>
      </c>
      <c r="D166" s="301"/>
      <c r="E166" s="301"/>
      <c r="F166" s="301" t="s">
        <v>2050</v>
      </c>
      <c r="G166" s="338"/>
      <c r="H166" s="339" t="s">
        <v>55</v>
      </c>
      <c r="I166" s="339" t="s">
        <v>58</v>
      </c>
      <c r="J166" s="301" t="s">
        <v>2051</v>
      </c>
      <c r="K166" s="281"/>
    </row>
    <row r="167" spans="2:11" s="1" customFormat="1" ht="17.25" customHeight="1">
      <c r="B167" s="282"/>
      <c r="C167" s="303" t="s">
        <v>2052</v>
      </c>
      <c r="D167" s="303"/>
      <c r="E167" s="303"/>
      <c r="F167" s="304" t="s">
        <v>2053</v>
      </c>
      <c r="G167" s="340"/>
      <c r="H167" s="341"/>
      <c r="I167" s="341"/>
      <c r="J167" s="303" t="s">
        <v>2054</v>
      </c>
      <c r="K167" s="283"/>
    </row>
    <row r="168" spans="2:11" s="1" customFormat="1" ht="5.25" customHeight="1">
      <c r="B168" s="309"/>
      <c r="C168" s="306"/>
      <c r="D168" s="306"/>
      <c r="E168" s="306"/>
      <c r="F168" s="306"/>
      <c r="G168" s="307"/>
      <c r="H168" s="306"/>
      <c r="I168" s="306"/>
      <c r="J168" s="306"/>
      <c r="K168" s="330"/>
    </row>
    <row r="169" spans="2:11" s="1" customFormat="1" ht="15" customHeight="1">
      <c r="B169" s="309"/>
      <c r="C169" s="288" t="s">
        <v>2058</v>
      </c>
      <c r="D169" s="288"/>
      <c r="E169" s="288"/>
      <c r="F169" s="308" t="s">
        <v>2055</v>
      </c>
      <c r="G169" s="288"/>
      <c r="H169" s="288" t="s">
        <v>2095</v>
      </c>
      <c r="I169" s="288" t="s">
        <v>2057</v>
      </c>
      <c r="J169" s="288">
        <v>120</v>
      </c>
      <c r="K169" s="330"/>
    </row>
    <row r="170" spans="2:11" s="1" customFormat="1" ht="15" customHeight="1">
      <c r="B170" s="309"/>
      <c r="C170" s="288" t="s">
        <v>2104</v>
      </c>
      <c r="D170" s="288"/>
      <c r="E170" s="288"/>
      <c r="F170" s="308" t="s">
        <v>2055</v>
      </c>
      <c r="G170" s="288"/>
      <c r="H170" s="288" t="s">
        <v>2105</v>
      </c>
      <c r="I170" s="288" t="s">
        <v>2057</v>
      </c>
      <c r="J170" s="288" t="s">
        <v>2106</v>
      </c>
      <c r="K170" s="330"/>
    </row>
    <row r="171" spans="2:11" s="1" customFormat="1" ht="15" customHeight="1">
      <c r="B171" s="309"/>
      <c r="C171" s="288" t="s">
        <v>85</v>
      </c>
      <c r="D171" s="288"/>
      <c r="E171" s="288"/>
      <c r="F171" s="308" t="s">
        <v>2055</v>
      </c>
      <c r="G171" s="288"/>
      <c r="H171" s="288" t="s">
        <v>2122</v>
      </c>
      <c r="I171" s="288" t="s">
        <v>2057</v>
      </c>
      <c r="J171" s="288" t="s">
        <v>2106</v>
      </c>
      <c r="K171" s="330"/>
    </row>
    <row r="172" spans="2:11" s="1" customFormat="1" ht="15" customHeight="1">
      <c r="B172" s="309"/>
      <c r="C172" s="288" t="s">
        <v>2060</v>
      </c>
      <c r="D172" s="288"/>
      <c r="E172" s="288"/>
      <c r="F172" s="308" t="s">
        <v>2061</v>
      </c>
      <c r="G172" s="288"/>
      <c r="H172" s="288" t="s">
        <v>2122</v>
      </c>
      <c r="I172" s="288" t="s">
        <v>2057</v>
      </c>
      <c r="J172" s="288">
        <v>50</v>
      </c>
      <c r="K172" s="330"/>
    </row>
    <row r="173" spans="2:11" s="1" customFormat="1" ht="15" customHeight="1">
      <c r="B173" s="309"/>
      <c r="C173" s="288" t="s">
        <v>2063</v>
      </c>
      <c r="D173" s="288"/>
      <c r="E173" s="288"/>
      <c r="F173" s="308" t="s">
        <v>2055</v>
      </c>
      <c r="G173" s="288"/>
      <c r="H173" s="288" t="s">
        <v>2122</v>
      </c>
      <c r="I173" s="288" t="s">
        <v>2065</v>
      </c>
      <c r="J173" s="288"/>
      <c r="K173" s="330"/>
    </row>
    <row r="174" spans="2:11" s="1" customFormat="1" ht="15" customHeight="1">
      <c r="B174" s="309"/>
      <c r="C174" s="288" t="s">
        <v>2074</v>
      </c>
      <c r="D174" s="288"/>
      <c r="E174" s="288"/>
      <c r="F174" s="308" t="s">
        <v>2061</v>
      </c>
      <c r="G174" s="288"/>
      <c r="H174" s="288" t="s">
        <v>2122</v>
      </c>
      <c r="I174" s="288" t="s">
        <v>2057</v>
      </c>
      <c r="J174" s="288">
        <v>50</v>
      </c>
      <c r="K174" s="330"/>
    </row>
    <row r="175" spans="2:11" s="1" customFormat="1" ht="15" customHeight="1">
      <c r="B175" s="309"/>
      <c r="C175" s="288" t="s">
        <v>2082</v>
      </c>
      <c r="D175" s="288"/>
      <c r="E175" s="288"/>
      <c r="F175" s="308" t="s">
        <v>2061</v>
      </c>
      <c r="G175" s="288"/>
      <c r="H175" s="288" t="s">
        <v>2122</v>
      </c>
      <c r="I175" s="288" t="s">
        <v>2057</v>
      </c>
      <c r="J175" s="288">
        <v>50</v>
      </c>
      <c r="K175" s="330"/>
    </row>
    <row r="176" spans="2:11" s="1" customFormat="1" ht="15" customHeight="1">
      <c r="B176" s="309"/>
      <c r="C176" s="288" t="s">
        <v>2080</v>
      </c>
      <c r="D176" s="288"/>
      <c r="E176" s="288"/>
      <c r="F176" s="308" t="s">
        <v>2061</v>
      </c>
      <c r="G176" s="288"/>
      <c r="H176" s="288" t="s">
        <v>2122</v>
      </c>
      <c r="I176" s="288" t="s">
        <v>2057</v>
      </c>
      <c r="J176" s="288">
        <v>50</v>
      </c>
      <c r="K176" s="330"/>
    </row>
    <row r="177" spans="2:11" s="1" customFormat="1" ht="15" customHeight="1">
      <c r="B177" s="309"/>
      <c r="C177" s="288" t="s">
        <v>143</v>
      </c>
      <c r="D177" s="288"/>
      <c r="E177" s="288"/>
      <c r="F177" s="308" t="s">
        <v>2055</v>
      </c>
      <c r="G177" s="288"/>
      <c r="H177" s="288" t="s">
        <v>2123</v>
      </c>
      <c r="I177" s="288" t="s">
        <v>2124</v>
      </c>
      <c r="J177" s="288"/>
      <c r="K177" s="330"/>
    </row>
    <row r="178" spans="2:11" s="1" customFormat="1" ht="15" customHeight="1">
      <c r="B178" s="309"/>
      <c r="C178" s="288" t="s">
        <v>58</v>
      </c>
      <c r="D178" s="288"/>
      <c r="E178" s="288"/>
      <c r="F178" s="308" t="s">
        <v>2055</v>
      </c>
      <c r="G178" s="288"/>
      <c r="H178" s="288" t="s">
        <v>2125</v>
      </c>
      <c r="I178" s="288" t="s">
        <v>2126</v>
      </c>
      <c r="J178" s="288">
        <v>1</v>
      </c>
      <c r="K178" s="330"/>
    </row>
    <row r="179" spans="2:11" s="1" customFormat="1" ht="15" customHeight="1">
      <c r="B179" s="309"/>
      <c r="C179" s="288" t="s">
        <v>54</v>
      </c>
      <c r="D179" s="288"/>
      <c r="E179" s="288"/>
      <c r="F179" s="308" t="s">
        <v>2055</v>
      </c>
      <c r="G179" s="288"/>
      <c r="H179" s="288" t="s">
        <v>2127</v>
      </c>
      <c r="I179" s="288" t="s">
        <v>2057</v>
      </c>
      <c r="J179" s="288">
        <v>20</v>
      </c>
      <c r="K179" s="330"/>
    </row>
    <row r="180" spans="2:11" s="1" customFormat="1" ht="15" customHeight="1">
      <c r="B180" s="309"/>
      <c r="C180" s="288" t="s">
        <v>55</v>
      </c>
      <c r="D180" s="288"/>
      <c r="E180" s="288"/>
      <c r="F180" s="308" t="s">
        <v>2055</v>
      </c>
      <c r="G180" s="288"/>
      <c r="H180" s="288" t="s">
        <v>2128</v>
      </c>
      <c r="I180" s="288" t="s">
        <v>2057</v>
      </c>
      <c r="J180" s="288">
        <v>255</v>
      </c>
      <c r="K180" s="330"/>
    </row>
    <row r="181" spans="2:11" s="1" customFormat="1" ht="15" customHeight="1">
      <c r="B181" s="309"/>
      <c r="C181" s="288" t="s">
        <v>144</v>
      </c>
      <c r="D181" s="288"/>
      <c r="E181" s="288"/>
      <c r="F181" s="308" t="s">
        <v>2055</v>
      </c>
      <c r="G181" s="288"/>
      <c r="H181" s="288" t="s">
        <v>2019</v>
      </c>
      <c r="I181" s="288" t="s">
        <v>2057</v>
      </c>
      <c r="J181" s="288">
        <v>10</v>
      </c>
      <c r="K181" s="330"/>
    </row>
    <row r="182" spans="2:11" s="1" customFormat="1" ht="15" customHeight="1">
      <c r="B182" s="309"/>
      <c r="C182" s="288" t="s">
        <v>145</v>
      </c>
      <c r="D182" s="288"/>
      <c r="E182" s="288"/>
      <c r="F182" s="308" t="s">
        <v>2055</v>
      </c>
      <c r="G182" s="288"/>
      <c r="H182" s="288" t="s">
        <v>2129</v>
      </c>
      <c r="I182" s="288" t="s">
        <v>2090</v>
      </c>
      <c r="J182" s="288"/>
      <c r="K182" s="330"/>
    </row>
    <row r="183" spans="2:11" s="1" customFormat="1" ht="15" customHeight="1">
      <c r="B183" s="309"/>
      <c r="C183" s="288" t="s">
        <v>2130</v>
      </c>
      <c r="D183" s="288"/>
      <c r="E183" s="288"/>
      <c r="F183" s="308" t="s">
        <v>2055</v>
      </c>
      <c r="G183" s="288"/>
      <c r="H183" s="288" t="s">
        <v>2131</v>
      </c>
      <c r="I183" s="288" t="s">
        <v>2090</v>
      </c>
      <c r="J183" s="288"/>
      <c r="K183" s="330"/>
    </row>
    <row r="184" spans="2:11" s="1" customFormat="1" ht="15" customHeight="1">
      <c r="B184" s="309"/>
      <c r="C184" s="288" t="s">
        <v>2119</v>
      </c>
      <c r="D184" s="288"/>
      <c r="E184" s="288"/>
      <c r="F184" s="308" t="s">
        <v>2055</v>
      </c>
      <c r="G184" s="288"/>
      <c r="H184" s="288" t="s">
        <v>2132</v>
      </c>
      <c r="I184" s="288" t="s">
        <v>2090</v>
      </c>
      <c r="J184" s="288"/>
      <c r="K184" s="330"/>
    </row>
    <row r="185" spans="2:11" s="1" customFormat="1" ht="15" customHeight="1">
      <c r="B185" s="309"/>
      <c r="C185" s="288" t="s">
        <v>147</v>
      </c>
      <c r="D185" s="288"/>
      <c r="E185" s="288"/>
      <c r="F185" s="308" t="s">
        <v>2061</v>
      </c>
      <c r="G185" s="288"/>
      <c r="H185" s="288" t="s">
        <v>2133</v>
      </c>
      <c r="I185" s="288" t="s">
        <v>2057</v>
      </c>
      <c r="J185" s="288">
        <v>50</v>
      </c>
      <c r="K185" s="330"/>
    </row>
    <row r="186" spans="2:11" s="1" customFormat="1" ht="15" customHeight="1">
      <c r="B186" s="309"/>
      <c r="C186" s="288" t="s">
        <v>2134</v>
      </c>
      <c r="D186" s="288"/>
      <c r="E186" s="288"/>
      <c r="F186" s="308" t="s">
        <v>2061</v>
      </c>
      <c r="G186" s="288"/>
      <c r="H186" s="288" t="s">
        <v>2135</v>
      </c>
      <c r="I186" s="288" t="s">
        <v>2136</v>
      </c>
      <c r="J186" s="288"/>
      <c r="K186" s="330"/>
    </row>
    <row r="187" spans="2:11" s="1" customFormat="1" ht="15" customHeight="1">
      <c r="B187" s="309"/>
      <c r="C187" s="288" t="s">
        <v>2137</v>
      </c>
      <c r="D187" s="288"/>
      <c r="E187" s="288"/>
      <c r="F187" s="308" t="s">
        <v>2061</v>
      </c>
      <c r="G187" s="288"/>
      <c r="H187" s="288" t="s">
        <v>2138</v>
      </c>
      <c r="I187" s="288" t="s">
        <v>2136</v>
      </c>
      <c r="J187" s="288"/>
      <c r="K187" s="330"/>
    </row>
    <row r="188" spans="2:11" s="1" customFormat="1" ht="15" customHeight="1">
      <c r="B188" s="309"/>
      <c r="C188" s="288" t="s">
        <v>2139</v>
      </c>
      <c r="D188" s="288"/>
      <c r="E188" s="288"/>
      <c r="F188" s="308" t="s">
        <v>2061</v>
      </c>
      <c r="G188" s="288"/>
      <c r="H188" s="288" t="s">
        <v>2140</v>
      </c>
      <c r="I188" s="288" t="s">
        <v>2136</v>
      </c>
      <c r="J188" s="288"/>
      <c r="K188" s="330"/>
    </row>
    <row r="189" spans="2:11" s="1" customFormat="1" ht="15" customHeight="1">
      <c r="B189" s="309"/>
      <c r="C189" s="342" t="s">
        <v>2141</v>
      </c>
      <c r="D189" s="288"/>
      <c r="E189" s="288"/>
      <c r="F189" s="308" t="s">
        <v>2061</v>
      </c>
      <c r="G189" s="288"/>
      <c r="H189" s="288" t="s">
        <v>2142</v>
      </c>
      <c r="I189" s="288" t="s">
        <v>2143</v>
      </c>
      <c r="J189" s="343" t="s">
        <v>2144</v>
      </c>
      <c r="K189" s="330"/>
    </row>
    <row r="190" spans="2:11" s="1" customFormat="1" ht="15" customHeight="1">
      <c r="B190" s="309"/>
      <c r="C190" s="294" t="s">
        <v>43</v>
      </c>
      <c r="D190" s="288"/>
      <c r="E190" s="288"/>
      <c r="F190" s="308" t="s">
        <v>2055</v>
      </c>
      <c r="G190" s="288"/>
      <c r="H190" s="285" t="s">
        <v>2145</v>
      </c>
      <c r="I190" s="288" t="s">
        <v>2146</v>
      </c>
      <c r="J190" s="288"/>
      <c r="K190" s="330"/>
    </row>
    <row r="191" spans="2:11" s="1" customFormat="1" ht="15" customHeight="1">
      <c r="B191" s="309"/>
      <c r="C191" s="294" t="s">
        <v>2147</v>
      </c>
      <c r="D191" s="288"/>
      <c r="E191" s="288"/>
      <c r="F191" s="308" t="s">
        <v>2055</v>
      </c>
      <c r="G191" s="288"/>
      <c r="H191" s="288" t="s">
        <v>2148</v>
      </c>
      <c r="I191" s="288" t="s">
        <v>2090</v>
      </c>
      <c r="J191" s="288"/>
      <c r="K191" s="330"/>
    </row>
    <row r="192" spans="2:11" s="1" customFormat="1" ht="15" customHeight="1">
      <c r="B192" s="309"/>
      <c r="C192" s="294" t="s">
        <v>2149</v>
      </c>
      <c r="D192" s="288"/>
      <c r="E192" s="288"/>
      <c r="F192" s="308" t="s">
        <v>2055</v>
      </c>
      <c r="G192" s="288"/>
      <c r="H192" s="288" t="s">
        <v>2150</v>
      </c>
      <c r="I192" s="288" t="s">
        <v>2090</v>
      </c>
      <c r="J192" s="288"/>
      <c r="K192" s="330"/>
    </row>
    <row r="193" spans="2:11" s="1" customFormat="1" ht="15" customHeight="1">
      <c r="B193" s="309"/>
      <c r="C193" s="294" t="s">
        <v>2151</v>
      </c>
      <c r="D193" s="288"/>
      <c r="E193" s="288"/>
      <c r="F193" s="308" t="s">
        <v>2061</v>
      </c>
      <c r="G193" s="288"/>
      <c r="H193" s="288" t="s">
        <v>2152</v>
      </c>
      <c r="I193" s="288" t="s">
        <v>2090</v>
      </c>
      <c r="J193" s="288"/>
      <c r="K193" s="330"/>
    </row>
    <row r="194" spans="2:11" s="1" customFormat="1" ht="15" customHeight="1">
      <c r="B194" s="336"/>
      <c r="C194" s="344"/>
      <c r="D194" s="318"/>
      <c r="E194" s="318"/>
      <c r="F194" s="318"/>
      <c r="G194" s="318"/>
      <c r="H194" s="318"/>
      <c r="I194" s="318"/>
      <c r="J194" s="318"/>
      <c r="K194" s="337"/>
    </row>
    <row r="195" spans="2:11" s="1" customFormat="1" ht="18.75" customHeight="1">
      <c r="B195" s="285"/>
      <c r="C195" s="288"/>
      <c r="D195" s="288"/>
      <c r="E195" s="288"/>
      <c r="F195" s="308"/>
      <c r="G195" s="288"/>
      <c r="H195" s="288"/>
      <c r="I195" s="288"/>
      <c r="J195" s="288"/>
      <c r="K195" s="285"/>
    </row>
    <row r="196" spans="2:11" s="1" customFormat="1" ht="18.75" customHeight="1">
      <c r="B196" s="285"/>
      <c r="C196" s="288"/>
      <c r="D196" s="288"/>
      <c r="E196" s="288"/>
      <c r="F196" s="308"/>
      <c r="G196" s="288"/>
      <c r="H196" s="288"/>
      <c r="I196" s="288"/>
      <c r="J196" s="288"/>
      <c r="K196" s="285"/>
    </row>
    <row r="197" spans="2:11" s="1" customFormat="1" ht="18.75" customHeight="1">
      <c r="B197" s="295"/>
      <c r="C197" s="295"/>
      <c r="D197" s="295"/>
      <c r="E197" s="295"/>
      <c r="F197" s="295"/>
      <c r="G197" s="295"/>
      <c r="H197" s="295"/>
      <c r="I197" s="295"/>
      <c r="J197" s="295"/>
      <c r="K197" s="295"/>
    </row>
    <row r="198" spans="2:11" s="1" customFormat="1" ht="13.5">
      <c r="B198" s="277"/>
      <c r="C198" s="278"/>
      <c r="D198" s="278"/>
      <c r="E198" s="278"/>
      <c r="F198" s="278"/>
      <c r="G198" s="278"/>
      <c r="H198" s="278"/>
      <c r="I198" s="278"/>
      <c r="J198" s="278"/>
      <c r="K198" s="279"/>
    </row>
    <row r="199" spans="2:11" s="1" customFormat="1" ht="21">
      <c r="B199" s="280"/>
      <c r="C199" s="412" t="s">
        <v>2153</v>
      </c>
      <c r="D199" s="412"/>
      <c r="E199" s="412"/>
      <c r="F199" s="412"/>
      <c r="G199" s="412"/>
      <c r="H199" s="412"/>
      <c r="I199" s="412"/>
      <c r="J199" s="412"/>
      <c r="K199" s="281"/>
    </row>
    <row r="200" spans="2:11" s="1" customFormat="1" ht="25.5" customHeight="1">
      <c r="B200" s="280"/>
      <c r="C200" s="345" t="s">
        <v>2154</v>
      </c>
      <c r="D200" s="345"/>
      <c r="E200" s="345"/>
      <c r="F200" s="345" t="s">
        <v>2155</v>
      </c>
      <c r="G200" s="346"/>
      <c r="H200" s="418" t="s">
        <v>2156</v>
      </c>
      <c r="I200" s="418"/>
      <c r="J200" s="418"/>
      <c r="K200" s="281"/>
    </row>
    <row r="201" spans="2:11" s="1" customFormat="1" ht="5.25" customHeight="1">
      <c r="B201" s="309"/>
      <c r="C201" s="306"/>
      <c r="D201" s="306"/>
      <c r="E201" s="306"/>
      <c r="F201" s="306"/>
      <c r="G201" s="288"/>
      <c r="H201" s="306"/>
      <c r="I201" s="306"/>
      <c r="J201" s="306"/>
      <c r="K201" s="330"/>
    </row>
    <row r="202" spans="2:11" s="1" customFormat="1" ht="15" customHeight="1">
      <c r="B202" s="309"/>
      <c r="C202" s="288" t="s">
        <v>2146</v>
      </c>
      <c r="D202" s="288"/>
      <c r="E202" s="288"/>
      <c r="F202" s="308" t="s">
        <v>44</v>
      </c>
      <c r="G202" s="288"/>
      <c r="H202" s="417" t="s">
        <v>2157</v>
      </c>
      <c r="I202" s="417"/>
      <c r="J202" s="417"/>
      <c r="K202" s="330"/>
    </row>
    <row r="203" spans="2:11" s="1" customFormat="1" ht="15" customHeight="1">
      <c r="B203" s="309"/>
      <c r="C203" s="315"/>
      <c r="D203" s="288"/>
      <c r="E203" s="288"/>
      <c r="F203" s="308" t="s">
        <v>45</v>
      </c>
      <c r="G203" s="288"/>
      <c r="H203" s="417" t="s">
        <v>2158</v>
      </c>
      <c r="I203" s="417"/>
      <c r="J203" s="417"/>
      <c r="K203" s="330"/>
    </row>
    <row r="204" spans="2:11" s="1" customFormat="1" ht="15" customHeight="1">
      <c r="B204" s="309"/>
      <c r="C204" s="315"/>
      <c r="D204" s="288"/>
      <c r="E204" s="288"/>
      <c r="F204" s="308" t="s">
        <v>48</v>
      </c>
      <c r="G204" s="288"/>
      <c r="H204" s="417" t="s">
        <v>2159</v>
      </c>
      <c r="I204" s="417"/>
      <c r="J204" s="417"/>
      <c r="K204" s="330"/>
    </row>
    <row r="205" spans="2:11" s="1" customFormat="1" ht="15" customHeight="1">
      <c r="B205" s="309"/>
      <c r="C205" s="288"/>
      <c r="D205" s="288"/>
      <c r="E205" s="288"/>
      <c r="F205" s="308" t="s">
        <v>46</v>
      </c>
      <c r="G205" s="288"/>
      <c r="H205" s="417" t="s">
        <v>2160</v>
      </c>
      <c r="I205" s="417"/>
      <c r="J205" s="417"/>
      <c r="K205" s="330"/>
    </row>
    <row r="206" spans="2:11" s="1" customFormat="1" ht="15" customHeight="1">
      <c r="B206" s="309"/>
      <c r="C206" s="288"/>
      <c r="D206" s="288"/>
      <c r="E206" s="288"/>
      <c r="F206" s="308" t="s">
        <v>47</v>
      </c>
      <c r="G206" s="288"/>
      <c r="H206" s="417" t="s">
        <v>2161</v>
      </c>
      <c r="I206" s="417"/>
      <c r="J206" s="417"/>
      <c r="K206" s="330"/>
    </row>
    <row r="207" spans="2:11" s="1" customFormat="1" ht="15" customHeight="1">
      <c r="B207" s="309"/>
      <c r="C207" s="288"/>
      <c r="D207" s="288"/>
      <c r="E207" s="288"/>
      <c r="F207" s="308"/>
      <c r="G207" s="288"/>
      <c r="H207" s="288"/>
      <c r="I207" s="288"/>
      <c r="J207" s="288"/>
      <c r="K207" s="330"/>
    </row>
    <row r="208" spans="2:11" s="1" customFormat="1" ht="15" customHeight="1">
      <c r="B208" s="309"/>
      <c r="C208" s="288" t="s">
        <v>2102</v>
      </c>
      <c r="D208" s="288"/>
      <c r="E208" s="288"/>
      <c r="F208" s="308" t="s">
        <v>78</v>
      </c>
      <c r="G208" s="288"/>
      <c r="H208" s="417" t="s">
        <v>2162</v>
      </c>
      <c r="I208" s="417"/>
      <c r="J208" s="417"/>
      <c r="K208" s="330"/>
    </row>
    <row r="209" spans="2:11" s="1" customFormat="1" ht="15" customHeight="1">
      <c r="B209" s="309"/>
      <c r="C209" s="315"/>
      <c r="D209" s="288"/>
      <c r="E209" s="288"/>
      <c r="F209" s="308" t="s">
        <v>2000</v>
      </c>
      <c r="G209" s="288"/>
      <c r="H209" s="417" t="s">
        <v>2001</v>
      </c>
      <c r="I209" s="417"/>
      <c r="J209" s="417"/>
      <c r="K209" s="330"/>
    </row>
    <row r="210" spans="2:11" s="1" customFormat="1" ht="15" customHeight="1">
      <c r="B210" s="309"/>
      <c r="C210" s="288"/>
      <c r="D210" s="288"/>
      <c r="E210" s="288"/>
      <c r="F210" s="308" t="s">
        <v>1998</v>
      </c>
      <c r="G210" s="288"/>
      <c r="H210" s="417" t="s">
        <v>2163</v>
      </c>
      <c r="I210" s="417"/>
      <c r="J210" s="417"/>
      <c r="K210" s="330"/>
    </row>
    <row r="211" spans="2:11" s="1" customFormat="1" ht="15" customHeight="1">
      <c r="B211" s="347"/>
      <c r="C211" s="315"/>
      <c r="D211" s="315"/>
      <c r="E211" s="315"/>
      <c r="F211" s="308" t="s">
        <v>2002</v>
      </c>
      <c r="G211" s="294"/>
      <c r="H211" s="416" t="s">
        <v>113</v>
      </c>
      <c r="I211" s="416"/>
      <c r="J211" s="416"/>
      <c r="K211" s="348"/>
    </row>
    <row r="212" spans="2:11" s="1" customFormat="1" ht="15" customHeight="1">
      <c r="B212" s="347"/>
      <c r="C212" s="315"/>
      <c r="D212" s="315"/>
      <c r="E212" s="315"/>
      <c r="F212" s="308" t="s">
        <v>1848</v>
      </c>
      <c r="G212" s="294"/>
      <c r="H212" s="416" t="s">
        <v>1977</v>
      </c>
      <c r="I212" s="416"/>
      <c r="J212" s="416"/>
      <c r="K212" s="348"/>
    </row>
    <row r="213" spans="2:11" s="1" customFormat="1" ht="15" customHeight="1">
      <c r="B213" s="347"/>
      <c r="C213" s="315"/>
      <c r="D213" s="315"/>
      <c r="E213" s="315"/>
      <c r="F213" s="349"/>
      <c r="G213" s="294"/>
      <c r="H213" s="350"/>
      <c r="I213" s="350"/>
      <c r="J213" s="350"/>
      <c r="K213" s="348"/>
    </row>
    <row r="214" spans="2:11" s="1" customFormat="1" ht="15" customHeight="1">
      <c r="B214" s="347"/>
      <c r="C214" s="288" t="s">
        <v>2126</v>
      </c>
      <c r="D214" s="315"/>
      <c r="E214" s="315"/>
      <c r="F214" s="308">
        <v>1</v>
      </c>
      <c r="G214" s="294"/>
      <c r="H214" s="416" t="s">
        <v>2164</v>
      </c>
      <c r="I214" s="416"/>
      <c r="J214" s="416"/>
      <c r="K214" s="348"/>
    </row>
    <row r="215" spans="2:11" s="1" customFormat="1" ht="15" customHeight="1">
      <c r="B215" s="347"/>
      <c r="C215" s="315"/>
      <c r="D215" s="315"/>
      <c r="E215" s="315"/>
      <c r="F215" s="308">
        <v>2</v>
      </c>
      <c r="G215" s="294"/>
      <c r="H215" s="416" t="s">
        <v>2165</v>
      </c>
      <c r="I215" s="416"/>
      <c r="J215" s="416"/>
      <c r="K215" s="348"/>
    </row>
    <row r="216" spans="2:11" s="1" customFormat="1" ht="15" customHeight="1">
      <c r="B216" s="347"/>
      <c r="C216" s="315"/>
      <c r="D216" s="315"/>
      <c r="E216" s="315"/>
      <c r="F216" s="308">
        <v>3</v>
      </c>
      <c r="G216" s="294"/>
      <c r="H216" s="416" t="s">
        <v>2166</v>
      </c>
      <c r="I216" s="416"/>
      <c r="J216" s="416"/>
      <c r="K216" s="348"/>
    </row>
    <row r="217" spans="2:11" s="1" customFormat="1" ht="15" customHeight="1">
      <c r="B217" s="347"/>
      <c r="C217" s="315"/>
      <c r="D217" s="315"/>
      <c r="E217" s="315"/>
      <c r="F217" s="308">
        <v>4</v>
      </c>
      <c r="G217" s="294"/>
      <c r="H217" s="416" t="s">
        <v>2167</v>
      </c>
      <c r="I217" s="416"/>
      <c r="J217" s="416"/>
      <c r="K217" s="348"/>
    </row>
    <row r="218" spans="2:11" s="1" customFormat="1" ht="12.75" customHeight="1">
      <c r="B218" s="351"/>
      <c r="C218" s="352"/>
      <c r="D218" s="352"/>
      <c r="E218" s="352"/>
      <c r="F218" s="352"/>
      <c r="G218" s="352"/>
      <c r="H218" s="352"/>
      <c r="I218" s="352"/>
      <c r="J218" s="352"/>
      <c r="K218" s="35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673"/>
  <sheetViews>
    <sheetView showGridLines="0" workbookViewId="0" topLeftCell="A1">
      <selection activeCell="E29" sqref="E29:H29"/>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0"/>
      <c r="L2" s="361"/>
      <c r="M2" s="361"/>
      <c r="N2" s="361"/>
      <c r="O2" s="361"/>
      <c r="P2" s="361"/>
      <c r="Q2" s="361"/>
      <c r="R2" s="361"/>
      <c r="S2" s="361"/>
      <c r="T2" s="361"/>
      <c r="U2" s="361"/>
      <c r="V2" s="361"/>
      <c r="AT2" s="19" t="s">
        <v>86</v>
      </c>
    </row>
    <row r="3" spans="2:46" s="1" customFormat="1" ht="6.95" customHeight="1">
      <c r="B3" s="111"/>
      <c r="C3" s="112"/>
      <c r="D3" s="112"/>
      <c r="E3" s="112"/>
      <c r="F3" s="112"/>
      <c r="G3" s="112"/>
      <c r="H3" s="112"/>
      <c r="I3" s="113"/>
      <c r="J3" s="112"/>
      <c r="K3" s="112"/>
      <c r="L3" s="22"/>
      <c r="AT3" s="19" t="s">
        <v>81</v>
      </c>
    </row>
    <row r="4" spans="2:46" s="1" customFormat="1" ht="24.95" customHeight="1">
      <c r="B4" s="22"/>
      <c r="D4" s="114" t="s">
        <v>115</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6.5" customHeight="1">
      <c r="B7" s="22"/>
      <c r="E7" s="402" t="str">
        <f>'Rekapitulace stavby'!K6</f>
        <v>Rozšíření hřbitova v Milovicích – I. etapa pro stavební povolení a provedení stavby</v>
      </c>
      <c r="F7" s="403"/>
      <c r="G7" s="403"/>
      <c r="H7" s="403"/>
      <c r="I7" s="110"/>
      <c r="L7" s="22"/>
    </row>
    <row r="8" spans="2:12" s="1" customFormat="1" ht="12" customHeight="1">
      <c r="B8" s="22"/>
      <c r="D8" s="116" t="s">
        <v>116</v>
      </c>
      <c r="I8" s="110"/>
      <c r="L8" s="22"/>
    </row>
    <row r="9" spans="1:31" s="2" customFormat="1" ht="16.5" customHeight="1">
      <c r="A9" s="36"/>
      <c r="B9" s="41"/>
      <c r="C9" s="36"/>
      <c r="D9" s="36"/>
      <c r="E9" s="402" t="s">
        <v>117</v>
      </c>
      <c r="F9" s="404"/>
      <c r="G9" s="404"/>
      <c r="H9" s="404"/>
      <c r="I9" s="117"/>
      <c r="J9" s="36"/>
      <c r="K9" s="36"/>
      <c r="L9" s="118"/>
      <c r="S9" s="36"/>
      <c r="T9" s="36"/>
      <c r="U9" s="36"/>
      <c r="V9" s="36"/>
      <c r="W9" s="36"/>
      <c r="X9" s="36"/>
      <c r="Y9" s="36"/>
      <c r="Z9" s="36"/>
      <c r="AA9" s="36"/>
      <c r="AB9" s="36"/>
      <c r="AC9" s="36"/>
      <c r="AD9" s="36"/>
      <c r="AE9" s="36"/>
    </row>
    <row r="10" spans="1:31" s="2" customFormat="1" ht="12" customHeight="1">
      <c r="A10" s="36"/>
      <c r="B10" s="41"/>
      <c r="C10" s="36"/>
      <c r="D10" s="116" t="s">
        <v>118</v>
      </c>
      <c r="E10" s="36"/>
      <c r="F10" s="36"/>
      <c r="G10" s="36"/>
      <c r="H10" s="36"/>
      <c r="I10" s="117"/>
      <c r="J10" s="36"/>
      <c r="K10" s="36"/>
      <c r="L10" s="118"/>
      <c r="S10" s="36"/>
      <c r="T10" s="36"/>
      <c r="U10" s="36"/>
      <c r="V10" s="36"/>
      <c r="W10" s="36"/>
      <c r="X10" s="36"/>
      <c r="Y10" s="36"/>
      <c r="Z10" s="36"/>
      <c r="AA10" s="36"/>
      <c r="AB10" s="36"/>
      <c r="AC10" s="36"/>
      <c r="AD10" s="36"/>
      <c r="AE10" s="36"/>
    </row>
    <row r="11" spans="1:31" s="2" customFormat="1" ht="16.5" customHeight="1">
      <c r="A11" s="36"/>
      <c r="B11" s="41"/>
      <c r="C11" s="36"/>
      <c r="D11" s="36"/>
      <c r="E11" s="405" t="s">
        <v>119</v>
      </c>
      <c r="F11" s="404"/>
      <c r="G11" s="404"/>
      <c r="H11" s="404"/>
      <c r="I11" s="117"/>
      <c r="J11" s="36"/>
      <c r="K11" s="36"/>
      <c r="L11" s="118"/>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117"/>
      <c r="J12" s="36"/>
      <c r="K12" s="36"/>
      <c r="L12" s="118"/>
      <c r="S12" s="36"/>
      <c r="T12" s="36"/>
      <c r="U12" s="36"/>
      <c r="V12" s="36"/>
      <c r="W12" s="36"/>
      <c r="X12" s="36"/>
      <c r="Y12" s="36"/>
      <c r="Z12" s="36"/>
      <c r="AA12" s="36"/>
      <c r="AB12" s="36"/>
      <c r="AC12" s="36"/>
      <c r="AD12" s="36"/>
      <c r="AE12" s="36"/>
    </row>
    <row r="13" spans="1:31" s="2" customFormat="1" ht="12" customHeight="1">
      <c r="A13" s="36"/>
      <c r="B13" s="41"/>
      <c r="C13" s="36"/>
      <c r="D13" s="116" t="s">
        <v>18</v>
      </c>
      <c r="E13" s="36"/>
      <c r="F13" s="105" t="s">
        <v>19</v>
      </c>
      <c r="G13" s="36"/>
      <c r="H13" s="36"/>
      <c r="I13" s="119" t="s">
        <v>20</v>
      </c>
      <c r="J13" s="105" t="s">
        <v>21</v>
      </c>
      <c r="K13" s="36"/>
      <c r="L13" s="118"/>
      <c r="S13" s="36"/>
      <c r="T13" s="36"/>
      <c r="U13" s="36"/>
      <c r="V13" s="36"/>
      <c r="W13" s="36"/>
      <c r="X13" s="36"/>
      <c r="Y13" s="36"/>
      <c r="Z13" s="36"/>
      <c r="AA13" s="36"/>
      <c r="AB13" s="36"/>
      <c r="AC13" s="36"/>
      <c r="AD13" s="36"/>
      <c r="AE13" s="36"/>
    </row>
    <row r="14" spans="1:31" s="2" customFormat="1" ht="12" customHeight="1">
      <c r="A14" s="36"/>
      <c r="B14" s="41"/>
      <c r="C14" s="36"/>
      <c r="D14" s="116" t="s">
        <v>22</v>
      </c>
      <c r="E14" s="36"/>
      <c r="F14" s="105" t="s">
        <v>23</v>
      </c>
      <c r="G14" s="36"/>
      <c r="H14" s="36"/>
      <c r="I14" s="119" t="s">
        <v>24</v>
      </c>
      <c r="J14" s="120" t="str">
        <f>'Rekapitulace stavby'!AN8</f>
        <v>3. 2. 2020</v>
      </c>
      <c r="K14" s="36"/>
      <c r="L14" s="118"/>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117"/>
      <c r="J15" s="36"/>
      <c r="K15" s="36"/>
      <c r="L15" s="118"/>
      <c r="S15" s="36"/>
      <c r="T15" s="36"/>
      <c r="U15" s="36"/>
      <c r="V15" s="36"/>
      <c r="W15" s="36"/>
      <c r="X15" s="36"/>
      <c r="Y15" s="36"/>
      <c r="Z15" s="36"/>
      <c r="AA15" s="36"/>
      <c r="AB15" s="36"/>
      <c r="AC15" s="36"/>
      <c r="AD15" s="36"/>
      <c r="AE15" s="36"/>
    </row>
    <row r="16" spans="1:31" s="2" customFormat="1" ht="12" customHeight="1">
      <c r="A16" s="36"/>
      <c r="B16" s="41"/>
      <c r="C16" s="36"/>
      <c r="D16" s="116" t="s">
        <v>26</v>
      </c>
      <c r="E16" s="36"/>
      <c r="F16" s="36"/>
      <c r="G16" s="36"/>
      <c r="H16" s="36"/>
      <c r="I16" s="119" t="s">
        <v>27</v>
      </c>
      <c r="J16" s="105" t="s">
        <v>21</v>
      </c>
      <c r="K16" s="36"/>
      <c r="L16" s="118"/>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9" t="s">
        <v>29</v>
      </c>
      <c r="J17" s="105" t="s">
        <v>21</v>
      </c>
      <c r="K17" s="36"/>
      <c r="L17" s="118"/>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117"/>
      <c r="J18" s="36"/>
      <c r="K18" s="36"/>
      <c r="L18" s="118"/>
      <c r="S18" s="36"/>
      <c r="T18" s="36"/>
      <c r="U18" s="36"/>
      <c r="V18" s="36"/>
      <c r="W18" s="36"/>
      <c r="X18" s="36"/>
      <c r="Y18" s="36"/>
      <c r="Z18" s="36"/>
      <c r="AA18" s="36"/>
      <c r="AB18" s="36"/>
      <c r="AC18" s="36"/>
      <c r="AD18" s="36"/>
      <c r="AE18" s="36"/>
    </row>
    <row r="19" spans="1:31" s="2" customFormat="1" ht="12" customHeight="1">
      <c r="A19" s="36"/>
      <c r="B19" s="41"/>
      <c r="C19" s="36"/>
      <c r="D19" s="116" t="s">
        <v>30</v>
      </c>
      <c r="E19" s="36"/>
      <c r="F19" s="36"/>
      <c r="G19" s="36"/>
      <c r="H19" s="36"/>
      <c r="I19" s="119" t="s">
        <v>27</v>
      </c>
      <c r="J19" s="32" t="str">
        <f>'Rekapitulace stavby'!AN13</f>
        <v>Vyplň údaj</v>
      </c>
      <c r="K19" s="36"/>
      <c r="L19" s="118"/>
      <c r="S19" s="36"/>
      <c r="T19" s="36"/>
      <c r="U19" s="36"/>
      <c r="V19" s="36"/>
      <c r="W19" s="36"/>
      <c r="X19" s="36"/>
      <c r="Y19" s="36"/>
      <c r="Z19" s="36"/>
      <c r="AA19" s="36"/>
      <c r="AB19" s="36"/>
      <c r="AC19" s="36"/>
      <c r="AD19" s="36"/>
      <c r="AE19" s="36"/>
    </row>
    <row r="20" spans="1:31" s="2" customFormat="1" ht="18" customHeight="1">
      <c r="A20" s="36"/>
      <c r="B20" s="41"/>
      <c r="C20" s="36"/>
      <c r="D20" s="36"/>
      <c r="E20" s="406" t="str">
        <f>'Rekapitulace stavby'!E14</f>
        <v>Vyplň údaj</v>
      </c>
      <c r="F20" s="407"/>
      <c r="G20" s="407"/>
      <c r="H20" s="407"/>
      <c r="I20" s="119" t="s">
        <v>29</v>
      </c>
      <c r="J20" s="32" t="str">
        <f>'Rekapitulace stavby'!AN14</f>
        <v>Vyplň údaj</v>
      </c>
      <c r="K20" s="36"/>
      <c r="L20" s="118"/>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117"/>
      <c r="J21" s="36"/>
      <c r="K21" s="36"/>
      <c r="L21" s="118"/>
      <c r="S21" s="36"/>
      <c r="T21" s="36"/>
      <c r="U21" s="36"/>
      <c r="V21" s="36"/>
      <c r="W21" s="36"/>
      <c r="X21" s="36"/>
      <c r="Y21" s="36"/>
      <c r="Z21" s="36"/>
      <c r="AA21" s="36"/>
      <c r="AB21" s="36"/>
      <c r="AC21" s="36"/>
      <c r="AD21" s="36"/>
      <c r="AE21" s="36"/>
    </row>
    <row r="22" spans="1:31" s="2" customFormat="1" ht="12" customHeight="1">
      <c r="A22" s="36"/>
      <c r="B22" s="41"/>
      <c r="C22" s="36"/>
      <c r="D22" s="116" t="s">
        <v>32</v>
      </c>
      <c r="E22" s="36"/>
      <c r="F22" s="36"/>
      <c r="G22" s="36"/>
      <c r="H22" s="36"/>
      <c r="I22" s="119" t="s">
        <v>27</v>
      </c>
      <c r="J22" s="105" t="s">
        <v>21</v>
      </c>
      <c r="K22" s="36"/>
      <c r="L22" s="118"/>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9" t="s">
        <v>29</v>
      </c>
      <c r="J23" s="105" t="s">
        <v>21</v>
      </c>
      <c r="K23" s="36"/>
      <c r="L23" s="118"/>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117"/>
      <c r="J24" s="36"/>
      <c r="K24" s="36"/>
      <c r="L24" s="118"/>
      <c r="S24" s="36"/>
      <c r="T24" s="36"/>
      <c r="U24" s="36"/>
      <c r="V24" s="36"/>
      <c r="W24" s="36"/>
      <c r="X24" s="36"/>
      <c r="Y24" s="36"/>
      <c r="Z24" s="36"/>
      <c r="AA24" s="36"/>
      <c r="AB24" s="36"/>
      <c r="AC24" s="36"/>
      <c r="AD24" s="36"/>
      <c r="AE24" s="36"/>
    </row>
    <row r="25" spans="1:31" s="2" customFormat="1" ht="12" customHeight="1">
      <c r="A25" s="36"/>
      <c r="B25" s="41"/>
      <c r="C25" s="36"/>
      <c r="D25" s="116" t="s">
        <v>35</v>
      </c>
      <c r="E25" s="36"/>
      <c r="F25" s="36"/>
      <c r="G25" s="36"/>
      <c r="H25" s="36"/>
      <c r="I25" s="119" t="s">
        <v>27</v>
      </c>
      <c r="J25" s="105" t="s">
        <v>21</v>
      </c>
      <c r="K25" s="36"/>
      <c r="L25" s="118"/>
      <c r="S25" s="36"/>
      <c r="T25" s="36"/>
      <c r="U25" s="36"/>
      <c r="V25" s="36"/>
      <c r="W25" s="36"/>
      <c r="X25" s="36"/>
      <c r="Y25" s="36"/>
      <c r="Z25" s="36"/>
      <c r="AA25" s="36"/>
      <c r="AB25" s="36"/>
      <c r="AC25" s="36"/>
      <c r="AD25" s="36"/>
      <c r="AE25" s="36"/>
    </row>
    <row r="26" spans="1:31" s="2" customFormat="1" ht="18" customHeight="1">
      <c r="A26" s="36"/>
      <c r="B26" s="41"/>
      <c r="C26" s="36"/>
      <c r="D26" s="36"/>
      <c r="E26" s="105" t="s">
        <v>36</v>
      </c>
      <c r="F26" s="36"/>
      <c r="G26" s="36"/>
      <c r="H26" s="36"/>
      <c r="I26" s="119" t="s">
        <v>29</v>
      </c>
      <c r="J26" s="105" t="s">
        <v>21</v>
      </c>
      <c r="K26" s="36"/>
      <c r="L26" s="118"/>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117"/>
      <c r="J27" s="36"/>
      <c r="K27" s="36"/>
      <c r="L27" s="118"/>
      <c r="S27" s="36"/>
      <c r="T27" s="36"/>
      <c r="U27" s="36"/>
      <c r="V27" s="36"/>
      <c r="W27" s="36"/>
      <c r="X27" s="36"/>
      <c r="Y27" s="36"/>
      <c r="Z27" s="36"/>
      <c r="AA27" s="36"/>
      <c r="AB27" s="36"/>
      <c r="AC27" s="36"/>
      <c r="AD27" s="36"/>
      <c r="AE27" s="36"/>
    </row>
    <row r="28" spans="1:31" s="2" customFormat="1" ht="12" customHeight="1">
      <c r="A28" s="36"/>
      <c r="B28" s="41"/>
      <c r="C28" s="36"/>
      <c r="D28" s="116" t="s">
        <v>37</v>
      </c>
      <c r="E28" s="36"/>
      <c r="F28" s="36"/>
      <c r="G28" s="36"/>
      <c r="H28" s="36"/>
      <c r="I28" s="117"/>
      <c r="J28" s="36"/>
      <c r="K28" s="36"/>
      <c r="L28" s="118"/>
      <c r="S28" s="36"/>
      <c r="T28" s="36"/>
      <c r="U28" s="36"/>
      <c r="V28" s="36"/>
      <c r="W28" s="36"/>
      <c r="X28" s="36"/>
      <c r="Y28" s="36"/>
      <c r="Z28" s="36"/>
      <c r="AA28" s="36"/>
      <c r="AB28" s="36"/>
      <c r="AC28" s="36"/>
      <c r="AD28" s="36"/>
      <c r="AE28" s="36"/>
    </row>
    <row r="29" spans="1:31" s="8" customFormat="1" ht="214.5" customHeight="1">
      <c r="A29" s="121"/>
      <c r="B29" s="122"/>
      <c r="C29" s="121"/>
      <c r="D29" s="121"/>
      <c r="E29" s="408" t="s">
        <v>120</v>
      </c>
      <c r="F29" s="408"/>
      <c r="G29" s="408"/>
      <c r="H29" s="408"/>
      <c r="I29" s="123"/>
      <c r="J29" s="121"/>
      <c r="K29" s="121"/>
      <c r="L29" s="124"/>
      <c r="S29" s="121"/>
      <c r="T29" s="121"/>
      <c r="U29" s="121"/>
      <c r="V29" s="121"/>
      <c r="W29" s="121"/>
      <c r="X29" s="121"/>
      <c r="Y29" s="121"/>
      <c r="Z29" s="121"/>
      <c r="AA29" s="121"/>
      <c r="AB29" s="121"/>
      <c r="AC29" s="121"/>
      <c r="AD29" s="121"/>
      <c r="AE29" s="121"/>
    </row>
    <row r="30" spans="1:31" s="2" customFormat="1" ht="6.95" customHeight="1">
      <c r="A30" s="36"/>
      <c r="B30" s="41"/>
      <c r="C30" s="36"/>
      <c r="D30" s="36"/>
      <c r="E30" s="36"/>
      <c r="F30" s="36"/>
      <c r="G30" s="36"/>
      <c r="H30" s="36"/>
      <c r="I30" s="117"/>
      <c r="J30" s="36"/>
      <c r="K30" s="36"/>
      <c r="L30" s="118"/>
      <c r="S30" s="36"/>
      <c r="T30" s="36"/>
      <c r="U30" s="36"/>
      <c r="V30" s="36"/>
      <c r="W30" s="36"/>
      <c r="X30" s="36"/>
      <c r="Y30" s="36"/>
      <c r="Z30" s="36"/>
      <c r="AA30" s="36"/>
      <c r="AB30" s="36"/>
      <c r="AC30" s="36"/>
      <c r="AD30" s="36"/>
      <c r="AE30" s="36"/>
    </row>
    <row r="31" spans="1:31" s="2" customFormat="1" ht="6.95" customHeight="1">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25.35" customHeight="1">
      <c r="A32" s="36"/>
      <c r="B32" s="41"/>
      <c r="C32" s="36"/>
      <c r="D32" s="127" t="s">
        <v>39</v>
      </c>
      <c r="E32" s="36"/>
      <c r="F32" s="36"/>
      <c r="G32" s="36"/>
      <c r="H32" s="36"/>
      <c r="I32" s="117"/>
      <c r="J32" s="128">
        <f>ROUND(J102,2)</f>
        <v>0</v>
      </c>
      <c r="K32" s="36"/>
      <c r="L32" s="118"/>
      <c r="S32" s="36"/>
      <c r="T32" s="36"/>
      <c r="U32" s="36"/>
      <c r="V32" s="36"/>
      <c r="W32" s="36"/>
      <c r="X32" s="36"/>
      <c r="Y32" s="36"/>
      <c r="Z32" s="36"/>
      <c r="AA32" s="36"/>
      <c r="AB32" s="36"/>
      <c r="AC32" s="36"/>
      <c r="AD32" s="36"/>
      <c r="AE32" s="36"/>
    </row>
    <row r="33" spans="1:31" s="2" customFormat="1" ht="6.95" customHeight="1">
      <c r="A33" s="36"/>
      <c r="B33" s="41"/>
      <c r="C33" s="36"/>
      <c r="D33" s="125"/>
      <c r="E33" s="125"/>
      <c r="F33" s="125"/>
      <c r="G33" s="125"/>
      <c r="H33" s="125"/>
      <c r="I33" s="126"/>
      <c r="J33" s="125"/>
      <c r="K33" s="125"/>
      <c r="L33" s="118"/>
      <c r="S33" s="36"/>
      <c r="T33" s="36"/>
      <c r="U33" s="36"/>
      <c r="V33" s="36"/>
      <c r="W33" s="36"/>
      <c r="X33" s="36"/>
      <c r="Y33" s="36"/>
      <c r="Z33" s="36"/>
      <c r="AA33" s="36"/>
      <c r="AB33" s="36"/>
      <c r="AC33" s="36"/>
      <c r="AD33" s="36"/>
      <c r="AE33" s="36"/>
    </row>
    <row r="34" spans="1:31" s="2" customFormat="1" ht="14.45" customHeight="1">
      <c r="A34" s="36"/>
      <c r="B34" s="41"/>
      <c r="C34" s="36"/>
      <c r="D34" s="36"/>
      <c r="E34" s="36"/>
      <c r="F34" s="129" t="s">
        <v>41</v>
      </c>
      <c r="G34" s="36"/>
      <c r="H34" s="36"/>
      <c r="I34" s="130" t="s">
        <v>40</v>
      </c>
      <c r="J34" s="129" t="s">
        <v>42</v>
      </c>
      <c r="K34" s="36"/>
      <c r="L34" s="118"/>
      <c r="S34" s="36"/>
      <c r="T34" s="36"/>
      <c r="U34" s="36"/>
      <c r="V34" s="36"/>
      <c r="W34" s="36"/>
      <c r="X34" s="36"/>
      <c r="Y34" s="36"/>
      <c r="Z34" s="36"/>
      <c r="AA34" s="36"/>
      <c r="AB34" s="36"/>
      <c r="AC34" s="36"/>
      <c r="AD34" s="36"/>
      <c r="AE34" s="36"/>
    </row>
    <row r="35" spans="1:31" s="2" customFormat="1" ht="14.45" customHeight="1">
      <c r="A35" s="36"/>
      <c r="B35" s="41"/>
      <c r="C35" s="36"/>
      <c r="D35" s="131" t="s">
        <v>43</v>
      </c>
      <c r="E35" s="116" t="s">
        <v>44</v>
      </c>
      <c r="F35" s="132">
        <f>ROUND((SUM(BE102:BE672)),2)</f>
        <v>0</v>
      </c>
      <c r="G35" s="36"/>
      <c r="H35" s="36"/>
      <c r="I35" s="133">
        <v>0.21</v>
      </c>
      <c r="J35" s="132">
        <f>ROUND(((SUM(BE102:BE672))*I35),2)</f>
        <v>0</v>
      </c>
      <c r="K35" s="36"/>
      <c r="L35" s="118"/>
      <c r="S35" s="36"/>
      <c r="T35" s="36"/>
      <c r="U35" s="36"/>
      <c r="V35" s="36"/>
      <c r="W35" s="36"/>
      <c r="X35" s="36"/>
      <c r="Y35" s="36"/>
      <c r="Z35" s="36"/>
      <c r="AA35" s="36"/>
      <c r="AB35" s="36"/>
      <c r="AC35" s="36"/>
      <c r="AD35" s="36"/>
      <c r="AE35" s="36"/>
    </row>
    <row r="36" spans="1:31" s="2" customFormat="1" ht="14.45" customHeight="1">
      <c r="A36" s="36"/>
      <c r="B36" s="41"/>
      <c r="C36" s="36"/>
      <c r="D36" s="36"/>
      <c r="E36" s="116" t="s">
        <v>45</v>
      </c>
      <c r="F36" s="132">
        <f>ROUND((SUM(BF102:BF672)),2)</f>
        <v>0</v>
      </c>
      <c r="G36" s="36"/>
      <c r="H36" s="36"/>
      <c r="I36" s="133">
        <v>0.15</v>
      </c>
      <c r="J36" s="132">
        <f>ROUND(((SUM(BF102:BF672))*I36),2)</f>
        <v>0</v>
      </c>
      <c r="K36" s="36"/>
      <c r="L36" s="118"/>
      <c r="S36" s="36"/>
      <c r="T36" s="36"/>
      <c r="U36" s="36"/>
      <c r="V36" s="36"/>
      <c r="W36" s="36"/>
      <c r="X36" s="36"/>
      <c r="Y36" s="36"/>
      <c r="Z36" s="36"/>
      <c r="AA36" s="36"/>
      <c r="AB36" s="36"/>
      <c r="AC36" s="36"/>
      <c r="AD36" s="36"/>
      <c r="AE36" s="36"/>
    </row>
    <row r="37" spans="1:31" s="2" customFormat="1" ht="14.45" customHeight="1" hidden="1">
      <c r="A37" s="36"/>
      <c r="B37" s="41"/>
      <c r="C37" s="36"/>
      <c r="D37" s="36"/>
      <c r="E37" s="116" t="s">
        <v>46</v>
      </c>
      <c r="F37" s="132">
        <f>ROUND((SUM(BG102:BG672)),2)</f>
        <v>0</v>
      </c>
      <c r="G37" s="36"/>
      <c r="H37" s="36"/>
      <c r="I37" s="133">
        <v>0.21</v>
      </c>
      <c r="J37" s="132">
        <f>0</f>
        <v>0</v>
      </c>
      <c r="K37" s="36"/>
      <c r="L37" s="118"/>
      <c r="S37" s="36"/>
      <c r="T37" s="36"/>
      <c r="U37" s="36"/>
      <c r="V37" s="36"/>
      <c r="W37" s="36"/>
      <c r="X37" s="36"/>
      <c r="Y37" s="36"/>
      <c r="Z37" s="36"/>
      <c r="AA37" s="36"/>
      <c r="AB37" s="36"/>
      <c r="AC37" s="36"/>
      <c r="AD37" s="36"/>
      <c r="AE37" s="36"/>
    </row>
    <row r="38" spans="1:31" s="2" customFormat="1" ht="14.45" customHeight="1" hidden="1">
      <c r="A38" s="36"/>
      <c r="B38" s="41"/>
      <c r="C38" s="36"/>
      <c r="D38" s="36"/>
      <c r="E38" s="116" t="s">
        <v>47</v>
      </c>
      <c r="F38" s="132">
        <f>ROUND((SUM(BH102:BH672)),2)</f>
        <v>0</v>
      </c>
      <c r="G38" s="36"/>
      <c r="H38" s="36"/>
      <c r="I38" s="133">
        <v>0.15</v>
      </c>
      <c r="J38" s="132">
        <f>0</f>
        <v>0</v>
      </c>
      <c r="K38" s="36"/>
      <c r="L38" s="118"/>
      <c r="S38" s="36"/>
      <c r="T38" s="36"/>
      <c r="U38" s="36"/>
      <c r="V38" s="36"/>
      <c r="W38" s="36"/>
      <c r="X38" s="36"/>
      <c r="Y38" s="36"/>
      <c r="Z38" s="36"/>
      <c r="AA38" s="36"/>
      <c r="AB38" s="36"/>
      <c r="AC38" s="36"/>
      <c r="AD38" s="36"/>
      <c r="AE38" s="36"/>
    </row>
    <row r="39" spans="1:31" s="2" customFormat="1" ht="14.45" customHeight="1" hidden="1">
      <c r="A39" s="36"/>
      <c r="B39" s="41"/>
      <c r="C39" s="36"/>
      <c r="D39" s="36"/>
      <c r="E39" s="116" t="s">
        <v>48</v>
      </c>
      <c r="F39" s="132">
        <f>ROUND((SUM(BI102:BI672)),2)</f>
        <v>0</v>
      </c>
      <c r="G39" s="36"/>
      <c r="H39" s="36"/>
      <c r="I39" s="133">
        <v>0</v>
      </c>
      <c r="J39" s="132">
        <f>0</f>
        <v>0</v>
      </c>
      <c r="K39" s="36"/>
      <c r="L39" s="118"/>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117"/>
      <c r="J40" s="36"/>
      <c r="K40" s="36"/>
      <c r="L40" s="118"/>
      <c r="S40" s="36"/>
      <c r="T40" s="36"/>
      <c r="U40" s="36"/>
      <c r="V40" s="36"/>
      <c r="W40" s="36"/>
      <c r="X40" s="36"/>
      <c r="Y40" s="36"/>
      <c r="Z40" s="36"/>
      <c r="AA40" s="36"/>
      <c r="AB40" s="36"/>
      <c r="AC40" s="36"/>
      <c r="AD40" s="36"/>
      <c r="AE40" s="36"/>
    </row>
    <row r="41" spans="1:31" s="2" customFormat="1" ht="25.35" customHeight="1">
      <c r="A41" s="36"/>
      <c r="B41" s="41"/>
      <c r="C41" s="134"/>
      <c r="D41" s="135" t="s">
        <v>49</v>
      </c>
      <c r="E41" s="136"/>
      <c r="F41" s="136"/>
      <c r="G41" s="137" t="s">
        <v>50</v>
      </c>
      <c r="H41" s="138" t="s">
        <v>51</v>
      </c>
      <c r="I41" s="139"/>
      <c r="J41" s="140">
        <f>SUM(J32:J39)</f>
        <v>0</v>
      </c>
      <c r="K41" s="141"/>
      <c r="L41" s="118"/>
      <c r="S41" s="36"/>
      <c r="T41" s="36"/>
      <c r="U41" s="36"/>
      <c r="V41" s="36"/>
      <c r="W41" s="36"/>
      <c r="X41" s="36"/>
      <c r="Y41" s="36"/>
      <c r="Z41" s="36"/>
      <c r="AA41" s="36"/>
      <c r="AB41" s="36"/>
      <c r="AC41" s="36"/>
      <c r="AD41" s="36"/>
      <c r="AE41" s="36"/>
    </row>
    <row r="42" spans="1:31" s="2" customFormat="1" ht="14.45" customHeight="1">
      <c r="A42" s="36"/>
      <c r="B42" s="142"/>
      <c r="C42" s="143"/>
      <c r="D42" s="143"/>
      <c r="E42" s="143"/>
      <c r="F42" s="143"/>
      <c r="G42" s="143"/>
      <c r="H42" s="143"/>
      <c r="I42" s="144"/>
      <c r="J42" s="143"/>
      <c r="K42" s="143"/>
      <c r="L42" s="118"/>
      <c r="S42" s="36"/>
      <c r="T42" s="36"/>
      <c r="U42" s="36"/>
      <c r="V42" s="36"/>
      <c r="W42" s="36"/>
      <c r="X42" s="36"/>
      <c r="Y42" s="36"/>
      <c r="Z42" s="36"/>
      <c r="AA42" s="36"/>
      <c r="AB42" s="36"/>
      <c r="AC42" s="36"/>
      <c r="AD42" s="36"/>
      <c r="AE42" s="36"/>
    </row>
    <row r="46" spans="1:31" s="2" customFormat="1" ht="6.95" customHeight="1">
      <c r="A46" s="36"/>
      <c r="B46" s="145"/>
      <c r="C46" s="146"/>
      <c r="D46" s="146"/>
      <c r="E46" s="146"/>
      <c r="F46" s="146"/>
      <c r="G46" s="146"/>
      <c r="H46" s="146"/>
      <c r="I46" s="147"/>
      <c r="J46" s="146"/>
      <c r="K46" s="146"/>
      <c r="L46" s="118"/>
      <c r="S46" s="36"/>
      <c r="T46" s="36"/>
      <c r="U46" s="36"/>
      <c r="V46" s="36"/>
      <c r="W46" s="36"/>
      <c r="X46" s="36"/>
      <c r="Y46" s="36"/>
      <c r="Z46" s="36"/>
      <c r="AA46" s="36"/>
      <c r="AB46" s="36"/>
      <c r="AC46" s="36"/>
      <c r="AD46" s="36"/>
      <c r="AE46" s="36"/>
    </row>
    <row r="47" spans="1:31" s="2" customFormat="1" ht="24.95" customHeight="1">
      <c r="A47" s="36"/>
      <c r="B47" s="37"/>
      <c r="C47" s="25" t="s">
        <v>121</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117"/>
      <c r="J48" s="38"/>
      <c r="K48" s="38"/>
      <c r="L48" s="118"/>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117"/>
      <c r="J49" s="38"/>
      <c r="K49" s="38"/>
      <c r="L49" s="118"/>
      <c r="S49" s="36"/>
      <c r="T49" s="36"/>
      <c r="U49" s="36"/>
      <c r="V49" s="36"/>
      <c r="W49" s="36"/>
      <c r="X49" s="36"/>
      <c r="Y49" s="36"/>
      <c r="Z49" s="36"/>
      <c r="AA49" s="36"/>
      <c r="AB49" s="36"/>
      <c r="AC49" s="36"/>
      <c r="AD49" s="36"/>
      <c r="AE49" s="36"/>
    </row>
    <row r="50" spans="1:31" s="2" customFormat="1" ht="16.5" customHeight="1">
      <c r="A50" s="36"/>
      <c r="B50" s="37"/>
      <c r="C50" s="38"/>
      <c r="D50" s="38"/>
      <c r="E50" s="400" t="str">
        <f>E7</f>
        <v>Rozšíření hřbitova v Milovicích – I. etapa pro stavební povolení a provedení stavby</v>
      </c>
      <c r="F50" s="401"/>
      <c r="G50" s="401"/>
      <c r="H50" s="401"/>
      <c r="I50" s="117"/>
      <c r="J50" s="38"/>
      <c r="K50" s="38"/>
      <c r="L50" s="118"/>
      <c r="S50" s="36"/>
      <c r="T50" s="36"/>
      <c r="U50" s="36"/>
      <c r="V50" s="36"/>
      <c r="W50" s="36"/>
      <c r="X50" s="36"/>
      <c r="Y50" s="36"/>
      <c r="Z50" s="36"/>
      <c r="AA50" s="36"/>
      <c r="AB50" s="36"/>
      <c r="AC50" s="36"/>
      <c r="AD50" s="36"/>
      <c r="AE50" s="36"/>
    </row>
    <row r="51" spans="2:12" s="1" customFormat="1" ht="12" customHeight="1">
      <c r="B51" s="23"/>
      <c r="C51" s="31" t="s">
        <v>116</v>
      </c>
      <c r="D51" s="24"/>
      <c r="E51" s="24"/>
      <c r="F51" s="24"/>
      <c r="G51" s="24"/>
      <c r="H51" s="24"/>
      <c r="I51" s="110"/>
      <c r="J51" s="24"/>
      <c r="K51" s="24"/>
      <c r="L51" s="22"/>
    </row>
    <row r="52" spans="1:31" s="2" customFormat="1" ht="16.5" customHeight="1">
      <c r="A52" s="36"/>
      <c r="B52" s="37"/>
      <c r="C52" s="38"/>
      <c r="D52" s="38"/>
      <c r="E52" s="400" t="s">
        <v>117</v>
      </c>
      <c r="F52" s="399"/>
      <c r="G52" s="399"/>
      <c r="H52" s="399"/>
      <c r="I52" s="117"/>
      <c r="J52" s="38"/>
      <c r="K52" s="38"/>
      <c r="L52" s="118"/>
      <c r="S52" s="36"/>
      <c r="T52" s="36"/>
      <c r="U52" s="36"/>
      <c r="V52" s="36"/>
      <c r="W52" s="36"/>
      <c r="X52" s="36"/>
      <c r="Y52" s="36"/>
      <c r="Z52" s="36"/>
      <c r="AA52" s="36"/>
      <c r="AB52" s="36"/>
      <c r="AC52" s="36"/>
      <c r="AD52" s="36"/>
      <c r="AE52" s="36"/>
    </row>
    <row r="53" spans="1:31" s="2" customFormat="1" ht="12" customHeight="1">
      <c r="A53" s="36"/>
      <c r="B53" s="37"/>
      <c r="C53" s="31" t="s">
        <v>118</v>
      </c>
      <c r="D53" s="38"/>
      <c r="E53" s="38"/>
      <c r="F53" s="38"/>
      <c r="G53" s="38"/>
      <c r="H53" s="38"/>
      <c r="I53" s="117"/>
      <c r="J53" s="38"/>
      <c r="K53" s="38"/>
      <c r="L53" s="118"/>
      <c r="S53" s="36"/>
      <c r="T53" s="36"/>
      <c r="U53" s="36"/>
      <c r="V53" s="36"/>
      <c r="W53" s="36"/>
      <c r="X53" s="36"/>
      <c r="Y53" s="36"/>
      <c r="Z53" s="36"/>
      <c r="AA53" s="36"/>
      <c r="AB53" s="36"/>
      <c r="AC53" s="36"/>
      <c r="AD53" s="36"/>
      <c r="AE53" s="36"/>
    </row>
    <row r="54" spans="1:31" s="2" customFormat="1" ht="16.5" customHeight="1">
      <c r="A54" s="36"/>
      <c r="B54" s="37"/>
      <c r="C54" s="38"/>
      <c r="D54" s="38"/>
      <c r="E54" s="392" t="str">
        <f>E11</f>
        <v>2019/10-1-01 - SO 01-Architektonicky-stavební řešení</v>
      </c>
      <c r="F54" s="399"/>
      <c r="G54" s="399"/>
      <c r="H54" s="399"/>
      <c r="I54" s="117"/>
      <c r="J54" s="38"/>
      <c r="K54" s="38"/>
      <c r="L54" s="118"/>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117"/>
      <c r="J55" s="38"/>
      <c r="K55" s="38"/>
      <c r="L55" s="118"/>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 xml:space="preserve"> </v>
      </c>
      <c r="G56" s="38"/>
      <c r="H56" s="38"/>
      <c r="I56" s="119" t="s">
        <v>24</v>
      </c>
      <c r="J56" s="61" t="str">
        <f>IF(J14="","",J14)</f>
        <v>3. 2. 2020</v>
      </c>
      <c r="K56" s="38"/>
      <c r="L56" s="118"/>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117"/>
      <c r="J57" s="38"/>
      <c r="K57" s="38"/>
      <c r="L57" s="118"/>
      <c r="S57" s="36"/>
      <c r="T57" s="36"/>
      <c r="U57" s="36"/>
      <c r="V57" s="36"/>
      <c r="W57" s="36"/>
      <c r="X57" s="36"/>
      <c r="Y57" s="36"/>
      <c r="Z57" s="36"/>
      <c r="AA57" s="36"/>
      <c r="AB57" s="36"/>
      <c r="AC57" s="36"/>
      <c r="AD57" s="36"/>
      <c r="AE57" s="36"/>
    </row>
    <row r="58" spans="1:31" s="2" customFormat="1" ht="40.15" customHeight="1">
      <c r="A58" s="36"/>
      <c r="B58" s="37"/>
      <c r="C58" s="31" t="s">
        <v>26</v>
      </c>
      <c r="D58" s="38"/>
      <c r="E58" s="38"/>
      <c r="F58" s="29" t="str">
        <f>E17</f>
        <v>Město Milovice</v>
      </c>
      <c r="G58" s="38"/>
      <c r="H58" s="38"/>
      <c r="I58" s="119" t="s">
        <v>32</v>
      </c>
      <c r="J58" s="34" t="str">
        <f>E23</f>
        <v>HEXAPLAN INTERNATIONAL spol. s r.o.</v>
      </c>
      <c r="K58" s="38"/>
      <c r="L58" s="118"/>
      <c r="S58" s="36"/>
      <c r="T58" s="36"/>
      <c r="U58" s="36"/>
      <c r="V58" s="36"/>
      <c r="W58" s="36"/>
      <c r="X58" s="36"/>
      <c r="Y58" s="36"/>
      <c r="Z58" s="36"/>
      <c r="AA58" s="36"/>
      <c r="AB58" s="36"/>
      <c r="AC58" s="36"/>
      <c r="AD58" s="36"/>
      <c r="AE58" s="36"/>
    </row>
    <row r="59" spans="1:31" s="2" customFormat="1" ht="15.2" customHeight="1">
      <c r="A59" s="36"/>
      <c r="B59" s="37"/>
      <c r="C59" s="31" t="s">
        <v>30</v>
      </c>
      <c r="D59" s="38"/>
      <c r="E59" s="38"/>
      <c r="F59" s="29" t="str">
        <f>IF(E20="","",E20)</f>
        <v>Vyplň údaj</v>
      </c>
      <c r="G59" s="38"/>
      <c r="H59" s="38"/>
      <c r="I59" s="119" t="s">
        <v>35</v>
      </c>
      <c r="J59" s="34" t="str">
        <f>E26</f>
        <v>Ing.A.Hejmalová</v>
      </c>
      <c r="K59" s="38"/>
      <c r="L59" s="118"/>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117"/>
      <c r="J60" s="38"/>
      <c r="K60" s="38"/>
      <c r="L60" s="118"/>
      <c r="S60" s="36"/>
      <c r="T60" s="36"/>
      <c r="U60" s="36"/>
      <c r="V60" s="36"/>
      <c r="W60" s="36"/>
      <c r="X60" s="36"/>
      <c r="Y60" s="36"/>
      <c r="Z60" s="36"/>
      <c r="AA60" s="36"/>
      <c r="AB60" s="36"/>
      <c r="AC60" s="36"/>
      <c r="AD60" s="36"/>
      <c r="AE60" s="36"/>
    </row>
    <row r="61" spans="1:31" s="2" customFormat="1" ht="29.25" customHeight="1">
      <c r="A61" s="36"/>
      <c r="B61" s="37"/>
      <c r="C61" s="148" t="s">
        <v>122</v>
      </c>
      <c r="D61" s="149"/>
      <c r="E61" s="149"/>
      <c r="F61" s="149"/>
      <c r="G61" s="149"/>
      <c r="H61" s="149"/>
      <c r="I61" s="150"/>
      <c r="J61" s="151" t="s">
        <v>123</v>
      </c>
      <c r="K61" s="149"/>
      <c r="L61" s="118"/>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117"/>
      <c r="J62" s="38"/>
      <c r="K62" s="38"/>
      <c r="L62" s="118"/>
      <c r="S62" s="36"/>
      <c r="T62" s="36"/>
      <c r="U62" s="36"/>
      <c r="V62" s="36"/>
      <c r="W62" s="36"/>
      <c r="X62" s="36"/>
      <c r="Y62" s="36"/>
      <c r="Z62" s="36"/>
      <c r="AA62" s="36"/>
      <c r="AB62" s="36"/>
      <c r="AC62" s="36"/>
      <c r="AD62" s="36"/>
      <c r="AE62" s="36"/>
    </row>
    <row r="63" spans="1:47" s="2" customFormat="1" ht="22.9" customHeight="1">
      <c r="A63" s="36"/>
      <c r="B63" s="37"/>
      <c r="C63" s="152" t="s">
        <v>71</v>
      </c>
      <c r="D63" s="38"/>
      <c r="E63" s="38"/>
      <c r="F63" s="38"/>
      <c r="G63" s="38"/>
      <c r="H63" s="38"/>
      <c r="I63" s="117"/>
      <c r="J63" s="79">
        <f>J102</f>
        <v>0</v>
      </c>
      <c r="K63" s="38"/>
      <c r="L63" s="118"/>
      <c r="S63" s="36"/>
      <c r="T63" s="36"/>
      <c r="U63" s="36"/>
      <c r="V63" s="36"/>
      <c r="W63" s="36"/>
      <c r="X63" s="36"/>
      <c r="Y63" s="36"/>
      <c r="Z63" s="36"/>
      <c r="AA63" s="36"/>
      <c r="AB63" s="36"/>
      <c r="AC63" s="36"/>
      <c r="AD63" s="36"/>
      <c r="AE63" s="36"/>
      <c r="AU63" s="19" t="s">
        <v>124</v>
      </c>
    </row>
    <row r="64" spans="2:12" s="9" customFormat="1" ht="24.95" customHeight="1">
      <c r="B64" s="153"/>
      <c r="C64" s="154"/>
      <c r="D64" s="155" t="s">
        <v>125</v>
      </c>
      <c r="E64" s="156"/>
      <c r="F64" s="156"/>
      <c r="G64" s="156"/>
      <c r="H64" s="156"/>
      <c r="I64" s="157"/>
      <c r="J64" s="158">
        <f>J103</f>
        <v>0</v>
      </c>
      <c r="K64" s="154"/>
      <c r="L64" s="159"/>
    </row>
    <row r="65" spans="2:12" s="10" customFormat="1" ht="19.9" customHeight="1">
      <c r="B65" s="160"/>
      <c r="C65" s="99"/>
      <c r="D65" s="161" t="s">
        <v>126</v>
      </c>
      <c r="E65" s="162"/>
      <c r="F65" s="162"/>
      <c r="G65" s="162"/>
      <c r="H65" s="162"/>
      <c r="I65" s="163"/>
      <c r="J65" s="164">
        <f>J104</f>
        <v>0</v>
      </c>
      <c r="K65" s="99"/>
      <c r="L65" s="165"/>
    </row>
    <row r="66" spans="2:12" s="10" customFormat="1" ht="19.9" customHeight="1">
      <c r="B66" s="160"/>
      <c r="C66" s="99"/>
      <c r="D66" s="161" t="s">
        <v>127</v>
      </c>
      <c r="E66" s="162"/>
      <c r="F66" s="162"/>
      <c r="G66" s="162"/>
      <c r="H66" s="162"/>
      <c r="I66" s="163"/>
      <c r="J66" s="164">
        <f>J190</f>
        <v>0</v>
      </c>
      <c r="K66" s="99"/>
      <c r="L66" s="165"/>
    </row>
    <row r="67" spans="2:12" s="10" customFormat="1" ht="19.9" customHeight="1">
      <c r="B67" s="160"/>
      <c r="C67" s="99"/>
      <c r="D67" s="161" t="s">
        <v>128</v>
      </c>
      <c r="E67" s="162"/>
      <c r="F67" s="162"/>
      <c r="G67" s="162"/>
      <c r="H67" s="162"/>
      <c r="I67" s="163"/>
      <c r="J67" s="164">
        <f>J273</f>
        <v>0</v>
      </c>
      <c r="K67" s="99"/>
      <c r="L67" s="165"/>
    </row>
    <row r="68" spans="2:12" s="10" customFormat="1" ht="19.9" customHeight="1">
      <c r="B68" s="160"/>
      <c r="C68" s="99"/>
      <c r="D68" s="161" t="s">
        <v>129</v>
      </c>
      <c r="E68" s="162"/>
      <c r="F68" s="162"/>
      <c r="G68" s="162"/>
      <c r="H68" s="162"/>
      <c r="I68" s="163"/>
      <c r="J68" s="164">
        <f>J334</f>
        <v>0</v>
      </c>
      <c r="K68" s="99"/>
      <c r="L68" s="165"/>
    </row>
    <row r="69" spans="2:12" s="10" customFormat="1" ht="19.9" customHeight="1">
      <c r="B69" s="160"/>
      <c r="C69" s="99"/>
      <c r="D69" s="161" t="s">
        <v>130</v>
      </c>
      <c r="E69" s="162"/>
      <c r="F69" s="162"/>
      <c r="G69" s="162"/>
      <c r="H69" s="162"/>
      <c r="I69" s="163"/>
      <c r="J69" s="164">
        <f>J340</f>
        <v>0</v>
      </c>
      <c r="K69" s="99"/>
      <c r="L69" s="165"/>
    </row>
    <row r="70" spans="2:12" s="10" customFormat="1" ht="19.9" customHeight="1">
      <c r="B70" s="160"/>
      <c r="C70" s="99"/>
      <c r="D70" s="161" t="s">
        <v>131</v>
      </c>
      <c r="E70" s="162"/>
      <c r="F70" s="162"/>
      <c r="G70" s="162"/>
      <c r="H70" s="162"/>
      <c r="I70" s="163"/>
      <c r="J70" s="164">
        <f>J374</f>
        <v>0</v>
      </c>
      <c r="K70" s="99"/>
      <c r="L70" s="165"/>
    </row>
    <row r="71" spans="2:12" s="10" customFormat="1" ht="19.9" customHeight="1">
      <c r="B71" s="160"/>
      <c r="C71" s="99"/>
      <c r="D71" s="161" t="s">
        <v>132</v>
      </c>
      <c r="E71" s="162"/>
      <c r="F71" s="162"/>
      <c r="G71" s="162"/>
      <c r="H71" s="162"/>
      <c r="I71" s="163"/>
      <c r="J71" s="164">
        <f>J429</f>
        <v>0</v>
      </c>
      <c r="K71" s="99"/>
      <c r="L71" s="165"/>
    </row>
    <row r="72" spans="2:12" s="10" customFormat="1" ht="19.9" customHeight="1">
      <c r="B72" s="160"/>
      <c r="C72" s="99"/>
      <c r="D72" s="161" t="s">
        <v>133</v>
      </c>
      <c r="E72" s="162"/>
      <c r="F72" s="162"/>
      <c r="G72" s="162"/>
      <c r="H72" s="162"/>
      <c r="I72" s="163"/>
      <c r="J72" s="164">
        <f>J456</f>
        <v>0</v>
      </c>
      <c r="K72" s="99"/>
      <c r="L72" s="165"/>
    </row>
    <row r="73" spans="2:12" s="9" customFormat="1" ht="24.95" customHeight="1">
      <c r="B73" s="153"/>
      <c r="C73" s="154"/>
      <c r="D73" s="155" t="s">
        <v>134</v>
      </c>
      <c r="E73" s="156"/>
      <c r="F73" s="156"/>
      <c r="G73" s="156"/>
      <c r="H73" s="156"/>
      <c r="I73" s="157"/>
      <c r="J73" s="158">
        <f>J461</f>
        <v>0</v>
      </c>
      <c r="K73" s="154"/>
      <c r="L73" s="159"/>
    </row>
    <row r="74" spans="2:12" s="10" customFormat="1" ht="19.9" customHeight="1">
      <c r="B74" s="160"/>
      <c r="C74" s="99"/>
      <c r="D74" s="161" t="s">
        <v>135</v>
      </c>
      <c r="E74" s="162"/>
      <c r="F74" s="162"/>
      <c r="G74" s="162"/>
      <c r="H74" s="162"/>
      <c r="I74" s="163"/>
      <c r="J74" s="164">
        <f>J462</f>
        <v>0</v>
      </c>
      <c r="K74" s="99"/>
      <c r="L74" s="165"/>
    </row>
    <row r="75" spans="2:12" s="10" customFormat="1" ht="19.9" customHeight="1">
      <c r="B75" s="160"/>
      <c r="C75" s="99"/>
      <c r="D75" s="161" t="s">
        <v>136</v>
      </c>
      <c r="E75" s="162"/>
      <c r="F75" s="162"/>
      <c r="G75" s="162"/>
      <c r="H75" s="162"/>
      <c r="I75" s="163"/>
      <c r="J75" s="164">
        <f>J507</f>
        <v>0</v>
      </c>
      <c r="K75" s="99"/>
      <c r="L75" s="165"/>
    </row>
    <row r="76" spans="2:12" s="10" customFormat="1" ht="19.9" customHeight="1">
      <c r="B76" s="160"/>
      <c r="C76" s="99"/>
      <c r="D76" s="161" t="s">
        <v>137</v>
      </c>
      <c r="E76" s="162"/>
      <c r="F76" s="162"/>
      <c r="G76" s="162"/>
      <c r="H76" s="162"/>
      <c r="I76" s="163"/>
      <c r="J76" s="164">
        <f>J523</f>
        <v>0</v>
      </c>
      <c r="K76" s="99"/>
      <c r="L76" s="165"/>
    </row>
    <row r="77" spans="2:12" s="10" customFormat="1" ht="19.9" customHeight="1">
      <c r="B77" s="160"/>
      <c r="C77" s="99"/>
      <c r="D77" s="161" t="s">
        <v>138</v>
      </c>
      <c r="E77" s="162"/>
      <c r="F77" s="162"/>
      <c r="G77" s="162"/>
      <c r="H77" s="162"/>
      <c r="I77" s="163"/>
      <c r="J77" s="164">
        <f>J545</f>
        <v>0</v>
      </c>
      <c r="K77" s="99"/>
      <c r="L77" s="165"/>
    </row>
    <row r="78" spans="2:12" s="10" customFormat="1" ht="19.9" customHeight="1">
      <c r="B78" s="160"/>
      <c r="C78" s="99"/>
      <c r="D78" s="161" t="s">
        <v>139</v>
      </c>
      <c r="E78" s="162"/>
      <c r="F78" s="162"/>
      <c r="G78" s="162"/>
      <c r="H78" s="162"/>
      <c r="I78" s="163"/>
      <c r="J78" s="164">
        <f>J605</f>
        <v>0</v>
      </c>
      <c r="K78" s="99"/>
      <c r="L78" s="165"/>
    </row>
    <row r="79" spans="2:12" s="10" customFormat="1" ht="19.9" customHeight="1">
      <c r="B79" s="160"/>
      <c r="C79" s="99"/>
      <c r="D79" s="161" t="s">
        <v>140</v>
      </c>
      <c r="E79" s="162"/>
      <c r="F79" s="162"/>
      <c r="G79" s="162"/>
      <c r="H79" s="162"/>
      <c r="I79" s="163"/>
      <c r="J79" s="164">
        <f>J621</f>
        <v>0</v>
      </c>
      <c r="K79" s="99"/>
      <c r="L79" s="165"/>
    </row>
    <row r="80" spans="2:12" s="10" customFormat="1" ht="19.9" customHeight="1">
      <c r="B80" s="160"/>
      <c r="C80" s="99"/>
      <c r="D80" s="161" t="s">
        <v>141</v>
      </c>
      <c r="E80" s="162"/>
      <c r="F80" s="162"/>
      <c r="G80" s="162"/>
      <c r="H80" s="162"/>
      <c r="I80" s="163"/>
      <c r="J80" s="164">
        <f>J644</f>
        <v>0</v>
      </c>
      <c r="K80" s="99"/>
      <c r="L80" s="165"/>
    </row>
    <row r="81" spans="1:31" s="2" customFormat="1" ht="21.75" customHeight="1">
      <c r="A81" s="36"/>
      <c r="B81" s="37"/>
      <c r="C81" s="38"/>
      <c r="D81" s="38"/>
      <c r="E81" s="38"/>
      <c r="F81" s="38"/>
      <c r="G81" s="38"/>
      <c r="H81" s="38"/>
      <c r="I81" s="117"/>
      <c r="J81" s="38"/>
      <c r="K81" s="38"/>
      <c r="L81" s="118"/>
      <c r="S81" s="36"/>
      <c r="T81" s="36"/>
      <c r="U81" s="36"/>
      <c r="V81" s="36"/>
      <c r="W81" s="36"/>
      <c r="X81" s="36"/>
      <c r="Y81" s="36"/>
      <c r="Z81" s="36"/>
      <c r="AA81" s="36"/>
      <c r="AB81" s="36"/>
      <c r="AC81" s="36"/>
      <c r="AD81" s="36"/>
      <c r="AE81" s="36"/>
    </row>
    <row r="82" spans="1:31" s="2" customFormat="1" ht="6.95" customHeight="1">
      <c r="A82" s="36"/>
      <c r="B82" s="49"/>
      <c r="C82" s="50"/>
      <c r="D82" s="50"/>
      <c r="E82" s="50"/>
      <c r="F82" s="50"/>
      <c r="G82" s="50"/>
      <c r="H82" s="50"/>
      <c r="I82" s="144"/>
      <c r="J82" s="50"/>
      <c r="K82" s="50"/>
      <c r="L82" s="118"/>
      <c r="S82" s="36"/>
      <c r="T82" s="36"/>
      <c r="U82" s="36"/>
      <c r="V82" s="36"/>
      <c r="W82" s="36"/>
      <c r="X82" s="36"/>
      <c r="Y82" s="36"/>
      <c r="Z82" s="36"/>
      <c r="AA82" s="36"/>
      <c r="AB82" s="36"/>
      <c r="AC82" s="36"/>
      <c r="AD82" s="36"/>
      <c r="AE82" s="36"/>
    </row>
    <row r="86" spans="1:31" s="2" customFormat="1" ht="6.95" customHeight="1">
      <c r="A86" s="36"/>
      <c r="B86" s="51"/>
      <c r="C86" s="52"/>
      <c r="D86" s="52"/>
      <c r="E86" s="52"/>
      <c r="F86" s="52"/>
      <c r="G86" s="52"/>
      <c r="H86" s="52"/>
      <c r="I86" s="147"/>
      <c r="J86" s="52"/>
      <c r="K86" s="52"/>
      <c r="L86" s="118"/>
      <c r="S86" s="36"/>
      <c r="T86" s="36"/>
      <c r="U86" s="36"/>
      <c r="V86" s="36"/>
      <c r="W86" s="36"/>
      <c r="X86" s="36"/>
      <c r="Y86" s="36"/>
      <c r="Z86" s="36"/>
      <c r="AA86" s="36"/>
      <c r="AB86" s="36"/>
      <c r="AC86" s="36"/>
      <c r="AD86" s="36"/>
      <c r="AE86" s="36"/>
    </row>
    <row r="87" spans="1:31" s="2" customFormat="1" ht="24.95" customHeight="1">
      <c r="A87" s="36"/>
      <c r="B87" s="37"/>
      <c r="C87" s="25" t="s">
        <v>142</v>
      </c>
      <c r="D87" s="38"/>
      <c r="E87" s="38"/>
      <c r="F87" s="38"/>
      <c r="G87" s="38"/>
      <c r="H87" s="38"/>
      <c r="I87" s="117"/>
      <c r="J87" s="38"/>
      <c r="K87" s="38"/>
      <c r="L87" s="118"/>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117"/>
      <c r="J88" s="38"/>
      <c r="K88" s="38"/>
      <c r="L88" s="118"/>
      <c r="S88" s="36"/>
      <c r="T88" s="36"/>
      <c r="U88" s="36"/>
      <c r="V88" s="36"/>
      <c r="W88" s="36"/>
      <c r="X88" s="36"/>
      <c r="Y88" s="36"/>
      <c r="Z88" s="36"/>
      <c r="AA88" s="36"/>
      <c r="AB88" s="36"/>
      <c r="AC88" s="36"/>
      <c r="AD88" s="36"/>
      <c r="AE88" s="36"/>
    </row>
    <row r="89" spans="1:31" s="2" customFormat="1" ht="12" customHeight="1">
      <c r="A89" s="36"/>
      <c r="B89" s="37"/>
      <c r="C89" s="31" t="s">
        <v>16</v>
      </c>
      <c r="D89" s="38"/>
      <c r="E89" s="38"/>
      <c r="F89" s="38"/>
      <c r="G89" s="38"/>
      <c r="H89" s="38"/>
      <c r="I89" s="117"/>
      <c r="J89" s="38"/>
      <c r="K89" s="38"/>
      <c r="L89" s="118"/>
      <c r="S89" s="36"/>
      <c r="T89" s="36"/>
      <c r="U89" s="36"/>
      <c r="V89" s="36"/>
      <c r="W89" s="36"/>
      <c r="X89" s="36"/>
      <c r="Y89" s="36"/>
      <c r="Z89" s="36"/>
      <c r="AA89" s="36"/>
      <c r="AB89" s="36"/>
      <c r="AC89" s="36"/>
      <c r="AD89" s="36"/>
      <c r="AE89" s="36"/>
    </row>
    <row r="90" spans="1:31" s="2" customFormat="1" ht="16.5" customHeight="1">
      <c r="A90" s="36"/>
      <c r="B90" s="37"/>
      <c r="C90" s="38"/>
      <c r="D90" s="38"/>
      <c r="E90" s="400" t="str">
        <f>E7</f>
        <v>Rozšíření hřbitova v Milovicích – I. etapa pro stavební povolení a provedení stavby</v>
      </c>
      <c r="F90" s="401"/>
      <c r="G90" s="401"/>
      <c r="H90" s="401"/>
      <c r="I90" s="117"/>
      <c r="J90" s="38"/>
      <c r="K90" s="38"/>
      <c r="L90" s="118"/>
      <c r="S90" s="36"/>
      <c r="T90" s="36"/>
      <c r="U90" s="36"/>
      <c r="V90" s="36"/>
      <c r="W90" s="36"/>
      <c r="X90" s="36"/>
      <c r="Y90" s="36"/>
      <c r="Z90" s="36"/>
      <c r="AA90" s="36"/>
      <c r="AB90" s="36"/>
      <c r="AC90" s="36"/>
      <c r="AD90" s="36"/>
      <c r="AE90" s="36"/>
    </row>
    <row r="91" spans="2:12" s="1" customFormat="1" ht="12" customHeight="1">
      <c r="B91" s="23"/>
      <c r="C91" s="31" t="s">
        <v>116</v>
      </c>
      <c r="D91" s="24"/>
      <c r="E91" s="24"/>
      <c r="F91" s="24"/>
      <c r="G91" s="24"/>
      <c r="H91" s="24"/>
      <c r="I91" s="110"/>
      <c r="J91" s="24"/>
      <c r="K91" s="24"/>
      <c r="L91" s="22"/>
    </row>
    <row r="92" spans="1:31" s="2" customFormat="1" ht="16.5" customHeight="1">
      <c r="A92" s="36"/>
      <c r="B92" s="37"/>
      <c r="C92" s="38"/>
      <c r="D92" s="38"/>
      <c r="E92" s="400" t="s">
        <v>117</v>
      </c>
      <c r="F92" s="399"/>
      <c r="G92" s="399"/>
      <c r="H92" s="399"/>
      <c r="I92" s="117"/>
      <c r="J92" s="38"/>
      <c r="K92" s="38"/>
      <c r="L92" s="118"/>
      <c r="S92" s="36"/>
      <c r="T92" s="36"/>
      <c r="U92" s="36"/>
      <c r="V92" s="36"/>
      <c r="W92" s="36"/>
      <c r="X92" s="36"/>
      <c r="Y92" s="36"/>
      <c r="Z92" s="36"/>
      <c r="AA92" s="36"/>
      <c r="AB92" s="36"/>
      <c r="AC92" s="36"/>
      <c r="AD92" s="36"/>
      <c r="AE92" s="36"/>
    </row>
    <row r="93" spans="1:31" s="2" customFormat="1" ht="12" customHeight="1">
      <c r="A93" s="36"/>
      <c r="B93" s="37"/>
      <c r="C93" s="31" t="s">
        <v>118</v>
      </c>
      <c r="D93" s="38"/>
      <c r="E93" s="38"/>
      <c r="F93" s="38"/>
      <c r="G93" s="38"/>
      <c r="H93" s="38"/>
      <c r="I93" s="117"/>
      <c r="J93" s="38"/>
      <c r="K93" s="38"/>
      <c r="L93" s="118"/>
      <c r="S93" s="36"/>
      <c r="T93" s="36"/>
      <c r="U93" s="36"/>
      <c r="V93" s="36"/>
      <c r="W93" s="36"/>
      <c r="X93" s="36"/>
      <c r="Y93" s="36"/>
      <c r="Z93" s="36"/>
      <c r="AA93" s="36"/>
      <c r="AB93" s="36"/>
      <c r="AC93" s="36"/>
      <c r="AD93" s="36"/>
      <c r="AE93" s="36"/>
    </row>
    <row r="94" spans="1:31" s="2" customFormat="1" ht="16.5" customHeight="1">
      <c r="A94" s="36"/>
      <c r="B94" s="37"/>
      <c r="C94" s="38"/>
      <c r="D94" s="38"/>
      <c r="E94" s="392" t="str">
        <f>E11</f>
        <v>2019/10-1-01 - SO 01-Architektonicky-stavební řešení</v>
      </c>
      <c r="F94" s="399"/>
      <c r="G94" s="399"/>
      <c r="H94" s="399"/>
      <c r="I94" s="117"/>
      <c r="J94" s="38"/>
      <c r="K94" s="38"/>
      <c r="L94" s="118"/>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117"/>
      <c r="J95" s="38"/>
      <c r="K95" s="38"/>
      <c r="L95" s="118"/>
      <c r="S95" s="36"/>
      <c r="T95" s="36"/>
      <c r="U95" s="36"/>
      <c r="V95" s="36"/>
      <c r="W95" s="36"/>
      <c r="X95" s="36"/>
      <c r="Y95" s="36"/>
      <c r="Z95" s="36"/>
      <c r="AA95" s="36"/>
      <c r="AB95" s="36"/>
      <c r="AC95" s="36"/>
      <c r="AD95" s="36"/>
      <c r="AE95" s="36"/>
    </row>
    <row r="96" spans="1:31" s="2" customFormat="1" ht="12" customHeight="1">
      <c r="A96" s="36"/>
      <c r="B96" s="37"/>
      <c r="C96" s="31" t="s">
        <v>22</v>
      </c>
      <c r="D96" s="38"/>
      <c r="E96" s="38"/>
      <c r="F96" s="29" t="str">
        <f>F14</f>
        <v xml:space="preserve"> </v>
      </c>
      <c r="G96" s="38"/>
      <c r="H96" s="38"/>
      <c r="I96" s="119" t="s">
        <v>24</v>
      </c>
      <c r="J96" s="61" t="str">
        <f>IF(J14="","",J14)</f>
        <v>3. 2. 2020</v>
      </c>
      <c r="K96" s="38"/>
      <c r="L96" s="118"/>
      <c r="S96" s="36"/>
      <c r="T96" s="36"/>
      <c r="U96" s="36"/>
      <c r="V96" s="36"/>
      <c r="W96" s="36"/>
      <c r="X96" s="36"/>
      <c r="Y96" s="36"/>
      <c r="Z96" s="36"/>
      <c r="AA96" s="36"/>
      <c r="AB96" s="36"/>
      <c r="AC96" s="36"/>
      <c r="AD96" s="36"/>
      <c r="AE96" s="36"/>
    </row>
    <row r="97" spans="1:31" s="2" customFormat="1" ht="6.95" customHeight="1">
      <c r="A97" s="36"/>
      <c r="B97" s="37"/>
      <c r="C97" s="38"/>
      <c r="D97" s="38"/>
      <c r="E97" s="38"/>
      <c r="F97" s="38"/>
      <c r="G97" s="38"/>
      <c r="H97" s="38"/>
      <c r="I97" s="117"/>
      <c r="J97" s="38"/>
      <c r="K97" s="38"/>
      <c r="L97" s="118"/>
      <c r="S97" s="36"/>
      <c r="T97" s="36"/>
      <c r="U97" s="36"/>
      <c r="V97" s="36"/>
      <c r="W97" s="36"/>
      <c r="X97" s="36"/>
      <c r="Y97" s="36"/>
      <c r="Z97" s="36"/>
      <c r="AA97" s="36"/>
      <c r="AB97" s="36"/>
      <c r="AC97" s="36"/>
      <c r="AD97" s="36"/>
      <c r="AE97" s="36"/>
    </row>
    <row r="98" spans="1:31" s="2" customFormat="1" ht="40.15" customHeight="1">
      <c r="A98" s="36"/>
      <c r="B98" s="37"/>
      <c r="C98" s="31" t="s">
        <v>26</v>
      </c>
      <c r="D98" s="38"/>
      <c r="E98" s="38"/>
      <c r="F98" s="29" t="str">
        <f>E17</f>
        <v>Město Milovice</v>
      </c>
      <c r="G98" s="38"/>
      <c r="H98" s="38"/>
      <c r="I98" s="119" t="s">
        <v>32</v>
      </c>
      <c r="J98" s="34" t="str">
        <f>E23</f>
        <v>HEXAPLAN INTERNATIONAL spol. s r.o.</v>
      </c>
      <c r="K98" s="38"/>
      <c r="L98" s="118"/>
      <c r="S98" s="36"/>
      <c r="T98" s="36"/>
      <c r="U98" s="36"/>
      <c r="V98" s="36"/>
      <c r="W98" s="36"/>
      <c r="X98" s="36"/>
      <c r="Y98" s="36"/>
      <c r="Z98" s="36"/>
      <c r="AA98" s="36"/>
      <c r="AB98" s="36"/>
      <c r="AC98" s="36"/>
      <c r="AD98" s="36"/>
      <c r="AE98" s="36"/>
    </row>
    <row r="99" spans="1:31" s="2" customFormat="1" ht="15.2" customHeight="1">
      <c r="A99" s="36"/>
      <c r="B99" s="37"/>
      <c r="C99" s="31" t="s">
        <v>30</v>
      </c>
      <c r="D99" s="38"/>
      <c r="E99" s="38"/>
      <c r="F99" s="29" t="str">
        <f>IF(E20="","",E20)</f>
        <v>Vyplň údaj</v>
      </c>
      <c r="G99" s="38"/>
      <c r="H99" s="38"/>
      <c r="I99" s="119" t="s">
        <v>35</v>
      </c>
      <c r="J99" s="34" t="str">
        <f>E26</f>
        <v>Ing.A.Hejmalová</v>
      </c>
      <c r="K99" s="38"/>
      <c r="L99" s="118"/>
      <c r="S99" s="36"/>
      <c r="T99" s="36"/>
      <c r="U99" s="36"/>
      <c r="V99" s="36"/>
      <c r="W99" s="36"/>
      <c r="X99" s="36"/>
      <c r="Y99" s="36"/>
      <c r="Z99" s="36"/>
      <c r="AA99" s="36"/>
      <c r="AB99" s="36"/>
      <c r="AC99" s="36"/>
      <c r="AD99" s="36"/>
      <c r="AE99" s="36"/>
    </row>
    <row r="100" spans="1:31" s="2" customFormat="1" ht="10.35" customHeight="1">
      <c r="A100" s="36"/>
      <c r="B100" s="37"/>
      <c r="C100" s="38"/>
      <c r="D100" s="38"/>
      <c r="E100" s="38"/>
      <c r="F100" s="38"/>
      <c r="G100" s="38"/>
      <c r="H100" s="38"/>
      <c r="I100" s="117"/>
      <c r="J100" s="38"/>
      <c r="K100" s="38"/>
      <c r="L100" s="118"/>
      <c r="S100" s="36"/>
      <c r="T100" s="36"/>
      <c r="U100" s="36"/>
      <c r="V100" s="36"/>
      <c r="W100" s="36"/>
      <c r="X100" s="36"/>
      <c r="Y100" s="36"/>
      <c r="Z100" s="36"/>
      <c r="AA100" s="36"/>
      <c r="AB100" s="36"/>
      <c r="AC100" s="36"/>
      <c r="AD100" s="36"/>
      <c r="AE100" s="36"/>
    </row>
    <row r="101" spans="1:31" s="11" customFormat="1" ht="29.25" customHeight="1">
      <c r="A101" s="166"/>
      <c r="B101" s="167"/>
      <c r="C101" s="168" t="s">
        <v>143</v>
      </c>
      <c r="D101" s="169" t="s">
        <v>58</v>
      </c>
      <c r="E101" s="169" t="s">
        <v>54</v>
      </c>
      <c r="F101" s="169" t="s">
        <v>55</v>
      </c>
      <c r="G101" s="169" t="s">
        <v>144</v>
      </c>
      <c r="H101" s="169" t="s">
        <v>145</v>
      </c>
      <c r="I101" s="170" t="s">
        <v>146</v>
      </c>
      <c r="J101" s="169" t="s">
        <v>123</v>
      </c>
      <c r="K101" s="171" t="s">
        <v>147</v>
      </c>
      <c r="L101" s="172"/>
      <c r="M101" s="70" t="s">
        <v>21</v>
      </c>
      <c r="N101" s="71" t="s">
        <v>43</v>
      </c>
      <c r="O101" s="71" t="s">
        <v>148</v>
      </c>
      <c r="P101" s="71" t="s">
        <v>149</v>
      </c>
      <c r="Q101" s="71" t="s">
        <v>150</v>
      </c>
      <c r="R101" s="71" t="s">
        <v>151</v>
      </c>
      <c r="S101" s="71" t="s">
        <v>152</v>
      </c>
      <c r="T101" s="72" t="s">
        <v>153</v>
      </c>
      <c r="U101" s="166"/>
      <c r="V101" s="166"/>
      <c r="W101" s="166"/>
      <c r="X101" s="166"/>
      <c r="Y101" s="166"/>
      <c r="Z101" s="166"/>
      <c r="AA101" s="166"/>
      <c r="AB101" s="166"/>
      <c r="AC101" s="166"/>
      <c r="AD101" s="166"/>
      <c r="AE101" s="166"/>
    </row>
    <row r="102" spans="1:63" s="2" customFormat="1" ht="22.9" customHeight="1">
      <c r="A102" s="36"/>
      <c r="B102" s="37"/>
      <c r="C102" s="77" t="s">
        <v>154</v>
      </c>
      <c r="D102" s="38"/>
      <c r="E102" s="38"/>
      <c r="F102" s="38"/>
      <c r="G102" s="38"/>
      <c r="H102" s="38"/>
      <c r="I102" s="117"/>
      <c r="J102" s="173">
        <f>BK102</f>
        <v>0</v>
      </c>
      <c r="K102" s="38"/>
      <c r="L102" s="41"/>
      <c r="M102" s="73"/>
      <c r="N102" s="174"/>
      <c r="O102" s="74"/>
      <c r="P102" s="175">
        <f>P103+P461</f>
        <v>0</v>
      </c>
      <c r="Q102" s="74"/>
      <c r="R102" s="175">
        <f>R103+R461</f>
        <v>609.8779400200001</v>
      </c>
      <c r="S102" s="74"/>
      <c r="T102" s="176">
        <f>T103+T461</f>
        <v>321.11719999999997</v>
      </c>
      <c r="U102" s="36"/>
      <c r="V102" s="36"/>
      <c r="W102" s="36"/>
      <c r="X102" s="36"/>
      <c r="Y102" s="36"/>
      <c r="Z102" s="36"/>
      <c r="AA102" s="36"/>
      <c r="AB102" s="36"/>
      <c r="AC102" s="36"/>
      <c r="AD102" s="36"/>
      <c r="AE102" s="36"/>
      <c r="AT102" s="19" t="s">
        <v>72</v>
      </c>
      <c r="AU102" s="19" t="s">
        <v>124</v>
      </c>
      <c r="BK102" s="177">
        <f>BK103+BK461</f>
        <v>0</v>
      </c>
    </row>
    <row r="103" spans="2:63" s="12" customFormat="1" ht="25.9" customHeight="1">
      <c r="B103" s="178"/>
      <c r="C103" s="179"/>
      <c r="D103" s="180" t="s">
        <v>72</v>
      </c>
      <c r="E103" s="181" t="s">
        <v>155</v>
      </c>
      <c r="F103" s="181" t="s">
        <v>156</v>
      </c>
      <c r="G103" s="179"/>
      <c r="H103" s="179"/>
      <c r="I103" s="182"/>
      <c r="J103" s="183">
        <f>BK103</f>
        <v>0</v>
      </c>
      <c r="K103" s="179"/>
      <c r="L103" s="184"/>
      <c r="M103" s="185"/>
      <c r="N103" s="186"/>
      <c r="O103" s="186"/>
      <c r="P103" s="187">
        <f>P104+P190+P273+P334+P340+P374+P429+P456</f>
        <v>0</v>
      </c>
      <c r="Q103" s="186"/>
      <c r="R103" s="187">
        <f>R104+R190+R273+R334+R340+R374+R429+R456</f>
        <v>606.06713719</v>
      </c>
      <c r="S103" s="186"/>
      <c r="T103" s="188">
        <f>T104+T190+T273+T334+T340+T374+T429+T456</f>
        <v>321.11719999999997</v>
      </c>
      <c r="AR103" s="189" t="s">
        <v>79</v>
      </c>
      <c r="AT103" s="190" t="s">
        <v>72</v>
      </c>
      <c r="AU103" s="190" t="s">
        <v>73</v>
      </c>
      <c r="AY103" s="189" t="s">
        <v>157</v>
      </c>
      <c r="BK103" s="191">
        <f>BK104+BK190+BK273+BK334+BK340+BK374+BK429+BK456</f>
        <v>0</v>
      </c>
    </row>
    <row r="104" spans="2:63" s="12" customFormat="1" ht="22.9" customHeight="1">
      <c r="B104" s="178"/>
      <c r="C104" s="179"/>
      <c r="D104" s="180" t="s">
        <v>72</v>
      </c>
      <c r="E104" s="192" t="s">
        <v>79</v>
      </c>
      <c r="F104" s="192" t="s">
        <v>158</v>
      </c>
      <c r="G104" s="179"/>
      <c r="H104" s="179"/>
      <c r="I104" s="182"/>
      <c r="J104" s="193">
        <f>BK104</f>
        <v>0</v>
      </c>
      <c r="K104" s="179"/>
      <c r="L104" s="184"/>
      <c r="M104" s="185"/>
      <c r="N104" s="186"/>
      <c r="O104" s="186"/>
      <c r="P104" s="187">
        <f>SUM(P105:P189)</f>
        <v>0</v>
      </c>
      <c r="Q104" s="186"/>
      <c r="R104" s="187">
        <f>SUM(R105:R189)</f>
        <v>0</v>
      </c>
      <c r="S104" s="186"/>
      <c r="T104" s="188">
        <f>SUM(T105:T189)</f>
        <v>66.3</v>
      </c>
      <c r="AR104" s="189" t="s">
        <v>79</v>
      </c>
      <c r="AT104" s="190" t="s">
        <v>72</v>
      </c>
      <c r="AU104" s="190" t="s">
        <v>79</v>
      </c>
      <c r="AY104" s="189" t="s">
        <v>157</v>
      </c>
      <c r="BK104" s="191">
        <f>SUM(BK105:BK189)</f>
        <v>0</v>
      </c>
    </row>
    <row r="105" spans="1:65" s="2" customFormat="1" ht="33" customHeight="1">
      <c r="A105" s="36"/>
      <c r="B105" s="37"/>
      <c r="C105" s="194" t="s">
        <v>79</v>
      </c>
      <c r="D105" s="194" t="s">
        <v>159</v>
      </c>
      <c r="E105" s="195" t="s">
        <v>160</v>
      </c>
      <c r="F105" s="196" t="s">
        <v>161</v>
      </c>
      <c r="G105" s="197" t="s">
        <v>162</v>
      </c>
      <c r="H105" s="198">
        <v>156</v>
      </c>
      <c r="I105" s="199"/>
      <c r="J105" s="200">
        <f>ROUND(I105*H105,2)</f>
        <v>0</v>
      </c>
      <c r="K105" s="196" t="s">
        <v>163</v>
      </c>
      <c r="L105" s="41"/>
      <c r="M105" s="201" t="s">
        <v>21</v>
      </c>
      <c r="N105" s="202" t="s">
        <v>44</v>
      </c>
      <c r="O105" s="66"/>
      <c r="P105" s="203">
        <f>O105*H105</f>
        <v>0</v>
      </c>
      <c r="Q105" s="203">
        <v>0</v>
      </c>
      <c r="R105" s="203">
        <f>Q105*H105</f>
        <v>0</v>
      </c>
      <c r="S105" s="203">
        <v>0.425</v>
      </c>
      <c r="T105" s="204">
        <f>S105*H105</f>
        <v>66.3</v>
      </c>
      <c r="U105" s="36"/>
      <c r="V105" s="36"/>
      <c r="W105" s="36"/>
      <c r="X105" s="36"/>
      <c r="Y105" s="36"/>
      <c r="Z105" s="36"/>
      <c r="AA105" s="36"/>
      <c r="AB105" s="36"/>
      <c r="AC105" s="36"/>
      <c r="AD105" s="36"/>
      <c r="AE105" s="36"/>
      <c r="AR105" s="205" t="s">
        <v>164</v>
      </c>
      <c r="AT105" s="205" t="s">
        <v>159</v>
      </c>
      <c r="AU105" s="205" t="s">
        <v>81</v>
      </c>
      <c r="AY105" s="19" t="s">
        <v>157</v>
      </c>
      <c r="BE105" s="206">
        <f>IF(N105="základní",J105,0)</f>
        <v>0</v>
      </c>
      <c r="BF105" s="206">
        <f>IF(N105="snížená",J105,0)</f>
        <v>0</v>
      </c>
      <c r="BG105" s="206">
        <f>IF(N105="zákl. přenesená",J105,0)</f>
        <v>0</v>
      </c>
      <c r="BH105" s="206">
        <f>IF(N105="sníž. přenesená",J105,0)</f>
        <v>0</v>
      </c>
      <c r="BI105" s="206">
        <f>IF(N105="nulová",J105,0)</f>
        <v>0</v>
      </c>
      <c r="BJ105" s="19" t="s">
        <v>79</v>
      </c>
      <c r="BK105" s="206">
        <f>ROUND(I105*H105,2)</f>
        <v>0</v>
      </c>
      <c r="BL105" s="19" t="s">
        <v>164</v>
      </c>
      <c r="BM105" s="205" t="s">
        <v>165</v>
      </c>
    </row>
    <row r="106" spans="1:47" s="2" customFormat="1" ht="117">
      <c r="A106" s="36"/>
      <c r="B106" s="37"/>
      <c r="C106" s="38"/>
      <c r="D106" s="207" t="s">
        <v>166</v>
      </c>
      <c r="E106" s="38"/>
      <c r="F106" s="208" t="s">
        <v>167</v>
      </c>
      <c r="G106" s="38"/>
      <c r="H106" s="38"/>
      <c r="I106" s="117"/>
      <c r="J106" s="38"/>
      <c r="K106" s="38"/>
      <c r="L106" s="41"/>
      <c r="M106" s="209"/>
      <c r="N106" s="210"/>
      <c r="O106" s="66"/>
      <c r="P106" s="66"/>
      <c r="Q106" s="66"/>
      <c r="R106" s="66"/>
      <c r="S106" s="66"/>
      <c r="T106" s="67"/>
      <c r="U106" s="36"/>
      <c r="V106" s="36"/>
      <c r="W106" s="36"/>
      <c r="X106" s="36"/>
      <c r="Y106" s="36"/>
      <c r="Z106" s="36"/>
      <c r="AA106" s="36"/>
      <c r="AB106" s="36"/>
      <c r="AC106" s="36"/>
      <c r="AD106" s="36"/>
      <c r="AE106" s="36"/>
      <c r="AT106" s="19" t="s">
        <v>166</v>
      </c>
      <c r="AU106" s="19" t="s">
        <v>81</v>
      </c>
    </row>
    <row r="107" spans="2:51" s="13" customFormat="1" ht="12">
      <c r="B107" s="211"/>
      <c r="C107" s="212"/>
      <c r="D107" s="207" t="s">
        <v>168</v>
      </c>
      <c r="E107" s="213" t="s">
        <v>21</v>
      </c>
      <c r="F107" s="214" t="s">
        <v>169</v>
      </c>
      <c r="G107" s="212"/>
      <c r="H107" s="215">
        <v>156</v>
      </c>
      <c r="I107" s="216"/>
      <c r="J107" s="212"/>
      <c r="K107" s="212"/>
      <c r="L107" s="217"/>
      <c r="M107" s="218"/>
      <c r="N107" s="219"/>
      <c r="O107" s="219"/>
      <c r="P107" s="219"/>
      <c r="Q107" s="219"/>
      <c r="R107" s="219"/>
      <c r="S107" s="219"/>
      <c r="T107" s="220"/>
      <c r="AT107" s="221" t="s">
        <v>168</v>
      </c>
      <c r="AU107" s="221" t="s">
        <v>81</v>
      </c>
      <c r="AV107" s="13" t="s">
        <v>81</v>
      </c>
      <c r="AW107" s="13" t="s">
        <v>34</v>
      </c>
      <c r="AX107" s="13" t="s">
        <v>79</v>
      </c>
      <c r="AY107" s="221" t="s">
        <v>157</v>
      </c>
    </row>
    <row r="108" spans="1:65" s="2" customFormat="1" ht="21.75" customHeight="1">
      <c r="A108" s="36"/>
      <c r="B108" s="37"/>
      <c r="C108" s="194" t="s">
        <v>81</v>
      </c>
      <c r="D108" s="194" t="s">
        <v>159</v>
      </c>
      <c r="E108" s="195" t="s">
        <v>170</v>
      </c>
      <c r="F108" s="196" t="s">
        <v>171</v>
      </c>
      <c r="G108" s="197" t="s">
        <v>172</v>
      </c>
      <c r="H108" s="198">
        <v>55.8</v>
      </c>
      <c r="I108" s="199"/>
      <c r="J108" s="200">
        <f>ROUND(I108*H108,2)</f>
        <v>0</v>
      </c>
      <c r="K108" s="196" t="s">
        <v>163</v>
      </c>
      <c r="L108" s="41"/>
      <c r="M108" s="201" t="s">
        <v>21</v>
      </c>
      <c r="N108" s="202" t="s">
        <v>44</v>
      </c>
      <c r="O108" s="66"/>
      <c r="P108" s="203">
        <f>O108*H108</f>
        <v>0</v>
      </c>
      <c r="Q108" s="203">
        <v>0</v>
      </c>
      <c r="R108" s="203">
        <f>Q108*H108</f>
        <v>0</v>
      </c>
      <c r="S108" s="203">
        <v>0</v>
      </c>
      <c r="T108" s="204">
        <f>S108*H108</f>
        <v>0</v>
      </c>
      <c r="U108" s="36"/>
      <c r="V108" s="36"/>
      <c r="W108" s="36"/>
      <c r="X108" s="36"/>
      <c r="Y108" s="36"/>
      <c r="Z108" s="36"/>
      <c r="AA108" s="36"/>
      <c r="AB108" s="36"/>
      <c r="AC108" s="36"/>
      <c r="AD108" s="36"/>
      <c r="AE108" s="36"/>
      <c r="AR108" s="205" t="s">
        <v>164</v>
      </c>
      <c r="AT108" s="205" t="s">
        <v>159</v>
      </c>
      <c r="AU108" s="205" t="s">
        <v>81</v>
      </c>
      <c r="AY108" s="19" t="s">
        <v>157</v>
      </c>
      <c r="BE108" s="206">
        <f>IF(N108="základní",J108,0)</f>
        <v>0</v>
      </c>
      <c r="BF108" s="206">
        <f>IF(N108="snížená",J108,0)</f>
        <v>0</v>
      </c>
      <c r="BG108" s="206">
        <f>IF(N108="zákl. přenesená",J108,0)</f>
        <v>0</v>
      </c>
      <c r="BH108" s="206">
        <f>IF(N108="sníž. přenesená",J108,0)</f>
        <v>0</v>
      </c>
      <c r="BI108" s="206">
        <f>IF(N108="nulová",J108,0)</f>
        <v>0</v>
      </c>
      <c r="BJ108" s="19" t="s">
        <v>79</v>
      </c>
      <c r="BK108" s="206">
        <f>ROUND(I108*H108,2)</f>
        <v>0</v>
      </c>
      <c r="BL108" s="19" t="s">
        <v>164</v>
      </c>
      <c r="BM108" s="205" t="s">
        <v>173</v>
      </c>
    </row>
    <row r="109" spans="1:47" s="2" customFormat="1" ht="126.75">
      <c r="A109" s="36"/>
      <c r="B109" s="37"/>
      <c r="C109" s="38"/>
      <c r="D109" s="207" t="s">
        <v>166</v>
      </c>
      <c r="E109" s="38"/>
      <c r="F109" s="208" t="s">
        <v>174</v>
      </c>
      <c r="G109" s="38"/>
      <c r="H109" s="38"/>
      <c r="I109" s="117"/>
      <c r="J109" s="38"/>
      <c r="K109" s="38"/>
      <c r="L109" s="41"/>
      <c r="M109" s="209"/>
      <c r="N109" s="210"/>
      <c r="O109" s="66"/>
      <c r="P109" s="66"/>
      <c r="Q109" s="66"/>
      <c r="R109" s="66"/>
      <c r="S109" s="66"/>
      <c r="T109" s="67"/>
      <c r="U109" s="36"/>
      <c r="V109" s="36"/>
      <c r="W109" s="36"/>
      <c r="X109" s="36"/>
      <c r="Y109" s="36"/>
      <c r="Z109" s="36"/>
      <c r="AA109" s="36"/>
      <c r="AB109" s="36"/>
      <c r="AC109" s="36"/>
      <c r="AD109" s="36"/>
      <c r="AE109" s="36"/>
      <c r="AT109" s="19" t="s">
        <v>166</v>
      </c>
      <c r="AU109" s="19" t="s">
        <v>81</v>
      </c>
    </row>
    <row r="110" spans="2:51" s="14" customFormat="1" ht="12">
      <c r="B110" s="222"/>
      <c r="C110" s="223"/>
      <c r="D110" s="207" t="s">
        <v>168</v>
      </c>
      <c r="E110" s="224" t="s">
        <v>21</v>
      </c>
      <c r="F110" s="225" t="s">
        <v>175</v>
      </c>
      <c r="G110" s="223"/>
      <c r="H110" s="224" t="s">
        <v>21</v>
      </c>
      <c r="I110" s="226"/>
      <c r="J110" s="223"/>
      <c r="K110" s="223"/>
      <c r="L110" s="227"/>
      <c r="M110" s="228"/>
      <c r="N110" s="229"/>
      <c r="O110" s="229"/>
      <c r="P110" s="229"/>
      <c r="Q110" s="229"/>
      <c r="R110" s="229"/>
      <c r="S110" s="229"/>
      <c r="T110" s="230"/>
      <c r="AT110" s="231" t="s">
        <v>168</v>
      </c>
      <c r="AU110" s="231" t="s">
        <v>81</v>
      </c>
      <c r="AV110" s="14" t="s">
        <v>79</v>
      </c>
      <c r="AW110" s="14" t="s">
        <v>34</v>
      </c>
      <c r="AX110" s="14" t="s">
        <v>73</v>
      </c>
      <c r="AY110" s="231" t="s">
        <v>157</v>
      </c>
    </row>
    <row r="111" spans="2:51" s="13" customFormat="1" ht="12">
      <c r="B111" s="211"/>
      <c r="C111" s="212"/>
      <c r="D111" s="207" t="s">
        <v>168</v>
      </c>
      <c r="E111" s="213" t="s">
        <v>21</v>
      </c>
      <c r="F111" s="214" t="s">
        <v>176</v>
      </c>
      <c r="G111" s="212"/>
      <c r="H111" s="215">
        <v>24</v>
      </c>
      <c r="I111" s="216"/>
      <c r="J111" s="212"/>
      <c r="K111" s="212"/>
      <c r="L111" s="217"/>
      <c r="M111" s="218"/>
      <c r="N111" s="219"/>
      <c r="O111" s="219"/>
      <c r="P111" s="219"/>
      <c r="Q111" s="219"/>
      <c r="R111" s="219"/>
      <c r="S111" s="219"/>
      <c r="T111" s="220"/>
      <c r="AT111" s="221" t="s">
        <v>168</v>
      </c>
      <c r="AU111" s="221" t="s">
        <v>81</v>
      </c>
      <c r="AV111" s="13" t="s">
        <v>81</v>
      </c>
      <c r="AW111" s="13" t="s">
        <v>34</v>
      </c>
      <c r="AX111" s="13" t="s">
        <v>73</v>
      </c>
      <c r="AY111" s="221" t="s">
        <v>157</v>
      </c>
    </row>
    <row r="112" spans="2:51" s="14" customFormat="1" ht="12">
      <c r="B112" s="222"/>
      <c r="C112" s="223"/>
      <c r="D112" s="207" t="s">
        <v>168</v>
      </c>
      <c r="E112" s="224" t="s">
        <v>21</v>
      </c>
      <c r="F112" s="225" t="s">
        <v>177</v>
      </c>
      <c r="G112" s="223"/>
      <c r="H112" s="224" t="s">
        <v>21</v>
      </c>
      <c r="I112" s="226"/>
      <c r="J112" s="223"/>
      <c r="K112" s="223"/>
      <c r="L112" s="227"/>
      <c r="M112" s="228"/>
      <c r="N112" s="229"/>
      <c r="O112" s="229"/>
      <c r="P112" s="229"/>
      <c r="Q112" s="229"/>
      <c r="R112" s="229"/>
      <c r="S112" s="229"/>
      <c r="T112" s="230"/>
      <c r="AT112" s="231" t="s">
        <v>168</v>
      </c>
      <c r="AU112" s="231" t="s">
        <v>81</v>
      </c>
      <c r="AV112" s="14" t="s">
        <v>79</v>
      </c>
      <c r="AW112" s="14" t="s">
        <v>34</v>
      </c>
      <c r="AX112" s="14" t="s">
        <v>73</v>
      </c>
      <c r="AY112" s="231" t="s">
        <v>157</v>
      </c>
    </row>
    <row r="113" spans="2:51" s="13" customFormat="1" ht="12">
      <c r="B113" s="211"/>
      <c r="C113" s="212"/>
      <c r="D113" s="207" t="s">
        <v>168</v>
      </c>
      <c r="E113" s="213" t="s">
        <v>21</v>
      </c>
      <c r="F113" s="214" t="s">
        <v>178</v>
      </c>
      <c r="G113" s="212"/>
      <c r="H113" s="215">
        <v>26.8</v>
      </c>
      <c r="I113" s="216"/>
      <c r="J113" s="212"/>
      <c r="K113" s="212"/>
      <c r="L113" s="217"/>
      <c r="M113" s="218"/>
      <c r="N113" s="219"/>
      <c r="O113" s="219"/>
      <c r="P113" s="219"/>
      <c r="Q113" s="219"/>
      <c r="R113" s="219"/>
      <c r="S113" s="219"/>
      <c r="T113" s="220"/>
      <c r="AT113" s="221" t="s">
        <v>168</v>
      </c>
      <c r="AU113" s="221" t="s">
        <v>81</v>
      </c>
      <c r="AV113" s="13" t="s">
        <v>81</v>
      </c>
      <c r="AW113" s="13" t="s">
        <v>34</v>
      </c>
      <c r="AX113" s="13" t="s">
        <v>73</v>
      </c>
      <c r="AY113" s="221" t="s">
        <v>157</v>
      </c>
    </row>
    <row r="114" spans="2:51" s="15" customFormat="1" ht="12">
      <c r="B114" s="232"/>
      <c r="C114" s="233"/>
      <c r="D114" s="207" t="s">
        <v>168</v>
      </c>
      <c r="E114" s="234" t="s">
        <v>21</v>
      </c>
      <c r="F114" s="235" t="s">
        <v>179</v>
      </c>
      <c r="G114" s="233"/>
      <c r="H114" s="236">
        <v>50.8</v>
      </c>
      <c r="I114" s="237"/>
      <c r="J114" s="233"/>
      <c r="K114" s="233"/>
      <c r="L114" s="238"/>
      <c r="M114" s="239"/>
      <c r="N114" s="240"/>
      <c r="O114" s="240"/>
      <c r="P114" s="240"/>
      <c r="Q114" s="240"/>
      <c r="R114" s="240"/>
      <c r="S114" s="240"/>
      <c r="T114" s="241"/>
      <c r="AT114" s="242" t="s">
        <v>168</v>
      </c>
      <c r="AU114" s="242" t="s">
        <v>81</v>
      </c>
      <c r="AV114" s="15" t="s">
        <v>96</v>
      </c>
      <c r="AW114" s="15" t="s">
        <v>34</v>
      </c>
      <c r="AX114" s="15" t="s">
        <v>73</v>
      </c>
      <c r="AY114" s="242" t="s">
        <v>157</v>
      </c>
    </row>
    <row r="115" spans="2:51" s="13" customFormat="1" ht="12">
      <c r="B115" s="211"/>
      <c r="C115" s="212"/>
      <c r="D115" s="207" t="s">
        <v>168</v>
      </c>
      <c r="E115" s="213" t="s">
        <v>21</v>
      </c>
      <c r="F115" s="214" t="s">
        <v>180</v>
      </c>
      <c r="G115" s="212"/>
      <c r="H115" s="215">
        <v>5</v>
      </c>
      <c r="I115" s="216"/>
      <c r="J115" s="212"/>
      <c r="K115" s="212"/>
      <c r="L115" s="217"/>
      <c r="M115" s="218"/>
      <c r="N115" s="219"/>
      <c r="O115" s="219"/>
      <c r="P115" s="219"/>
      <c r="Q115" s="219"/>
      <c r="R115" s="219"/>
      <c r="S115" s="219"/>
      <c r="T115" s="220"/>
      <c r="AT115" s="221" t="s">
        <v>168</v>
      </c>
      <c r="AU115" s="221" t="s">
        <v>81</v>
      </c>
      <c r="AV115" s="13" t="s">
        <v>81</v>
      </c>
      <c r="AW115" s="13" t="s">
        <v>34</v>
      </c>
      <c r="AX115" s="13" t="s">
        <v>73</v>
      </c>
      <c r="AY115" s="221" t="s">
        <v>157</v>
      </c>
    </row>
    <row r="116" spans="2:51" s="16" customFormat="1" ht="12">
      <c r="B116" s="243"/>
      <c r="C116" s="244"/>
      <c r="D116" s="207" t="s">
        <v>168</v>
      </c>
      <c r="E116" s="245" t="s">
        <v>21</v>
      </c>
      <c r="F116" s="246" t="s">
        <v>181</v>
      </c>
      <c r="G116" s="244"/>
      <c r="H116" s="247">
        <v>55.8</v>
      </c>
      <c r="I116" s="248"/>
      <c r="J116" s="244"/>
      <c r="K116" s="244"/>
      <c r="L116" s="249"/>
      <c r="M116" s="250"/>
      <c r="N116" s="251"/>
      <c r="O116" s="251"/>
      <c r="P116" s="251"/>
      <c r="Q116" s="251"/>
      <c r="R116" s="251"/>
      <c r="S116" s="251"/>
      <c r="T116" s="252"/>
      <c r="AT116" s="253" t="s">
        <v>168</v>
      </c>
      <c r="AU116" s="253" t="s">
        <v>81</v>
      </c>
      <c r="AV116" s="16" t="s">
        <v>164</v>
      </c>
      <c r="AW116" s="16" t="s">
        <v>34</v>
      </c>
      <c r="AX116" s="16" t="s">
        <v>79</v>
      </c>
      <c r="AY116" s="253" t="s">
        <v>157</v>
      </c>
    </row>
    <row r="117" spans="1:65" s="2" customFormat="1" ht="21.75" customHeight="1">
      <c r="A117" s="36"/>
      <c r="B117" s="37"/>
      <c r="C117" s="194" t="s">
        <v>96</v>
      </c>
      <c r="D117" s="194" t="s">
        <v>159</v>
      </c>
      <c r="E117" s="195" t="s">
        <v>182</v>
      </c>
      <c r="F117" s="196" t="s">
        <v>183</v>
      </c>
      <c r="G117" s="197" t="s">
        <v>172</v>
      </c>
      <c r="H117" s="198">
        <v>62.74</v>
      </c>
      <c r="I117" s="199"/>
      <c r="J117" s="200">
        <f>ROUND(I117*H117,2)</f>
        <v>0</v>
      </c>
      <c r="K117" s="196" t="s">
        <v>163</v>
      </c>
      <c r="L117" s="41"/>
      <c r="M117" s="201" t="s">
        <v>21</v>
      </c>
      <c r="N117" s="202" t="s">
        <v>44</v>
      </c>
      <c r="O117" s="66"/>
      <c r="P117" s="203">
        <f>O117*H117</f>
        <v>0</v>
      </c>
      <c r="Q117" s="203">
        <v>0</v>
      </c>
      <c r="R117" s="203">
        <f>Q117*H117</f>
        <v>0</v>
      </c>
      <c r="S117" s="203">
        <v>0</v>
      </c>
      <c r="T117" s="204">
        <f>S117*H117</f>
        <v>0</v>
      </c>
      <c r="U117" s="36"/>
      <c r="V117" s="36"/>
      <c r="W117" s="36"/>
      <c r="X117" s="36"/>
      <c r="Y117" s="36"/>
      <c r="Z117" s="36"/>
      <c r="AA117" s="36"/>
      <c r="AB117" s="36"/>
      <c r="AC117" s="36"/>
      <c r="AD117" s="36"/>
      <c r="AE117" s="36"/>
      <c r="AR117" s="205" t="s">
        <v>164</v>
      </c>
      <c r="AT117" s="205" t="s">
        <v>159</v>
      </c>
      <c r="AU117" s="205" t="s">
        <v>81</v>
      </c>
      <c r="AY117" s="19" t="s">
        <v>157</v>
      </c>
      <c r="BE117" s="206">
        <f>IF(N117="základní",J117,0)</f>
        <v>0</v>
      </c>
      <c r="BF117" s="206">
        <f>IF(N117="snížená",J117,0)</f>
        <v>0</v>
      </c>
      <c r="BG117" s="206">
        <f>IF(N117="zákl. přenesená",J117,0)</f>
        <v>0</v>
      </c>
      <c r="BH117" s="206">
        <f>IF(N117="sníž. přenesená",J117,0)</f>
        <v>0</v>
      </c>
      <c r="BI117" s="206">
        <f>IF(N117="nulová",J117,0)</f>
        <v>0</v>
      </c>
      <c r="BJ117" s="19" t="s">
        <v>79</v>
      </c>
      <c r="BK117" s="206">
        <f>ROUND(I117*H117,2)</f>
        <v>0</v>
      </c>
      <c r="BL117" s="19" t="s">
        <v>164</v>
      </c>
      <c r="BM117" s="205" t="s">
        <v>184</v>
      </c>
    </row>
    <row r="118" spans="1:47" s="2" customFormat="1" ht="146.25">
      <c r="A118" s="36"/>
      <c r="B118" s="37"/>
      <c r="C118" s="38"/>
      <c r="D118" s="207" t="s">
        <v>166</v>
      </c>
      <c r="E118" s="38"/>
      <c r="F118" s="208" t="s">
        <v>185</v>
      </c>
      <c r="G118" s="38"/>
      <c r="H118" s="38"/>
      <c r="I118" s="117"/>
      <c r="J118" s="38"/>
      <c r="K118" s="38"/>
      <c r="L118" s="41"/>
      <c r="M118" s="209"/>
      <c r="N118" s="210"/>
      <c r="O118" s="66"/>
      <c r="P118" s="66"/>
      <c r="Q118" s="66"/>
      <c r="R118" s="66"/>
      <c r="S118" s="66"/>
      <c r="T118" s="67"/>
      <c r="U118" s="36"/>
      <c r="V118" s="36"/>
      <c r="W118" s="36"/>
      <c r="X118" s="36"/>
      <c r="Y118" s="36"/>
      <c r="Z118" s="36"/>
      <c r="AA118" s="36"/>
      <c r="AB118" s="36"/>
      <c r="AC118" s="36"/>
      <c r="AD118" s="36"/>
      <c r="AE118" s="36"/>
      <c r="AT118" s="19" t="s">
        <v>166</v>
      </c>
      <c r="AU118" s="19" t="s">
        <v>81</v>
      </c>
    </row>
    <row r="119" spans="2:51" s="13" customFormat="1" ht="12">
      <c r="B119" s="211"/>
      <c r="C119" s="212"/>
      <c r="D119" s="207" t="s">
        <v>168</v>
      </c>
      <c r="E119" s="213" t="s">
        <v>21</v>
      </c>
      <c r="F119" s="214" t="s">
        <v>186</v>
      </c>
      <c r="G119" s="212"/>
      <c r="H119" s="215">
        <v>38.148</v>
      </c>
      <c r="I119" s="216"/>
      <c r="J119" s="212"/>
      <c r="K119" s="212"/>
      <c r="L119" s="217"/>
      <c r="M119" s="218"/>
      <c r="N119" s="219"/>
      <c r="O119" s="219"/>
      <c r="P119" s="219"/>
      <c r="Q119" s="219"/>
      <c r="R119" s="219"/>
      <c r="S119" s="219"/>
      <c r="T119" s="220"/>
      <c r="AT119" s="221" t="s">
        <v>168</v>
      </c>
      <c r="AU119" s="221" t="s">
        <v>81</v>
      </c>
      <c r="AV119" s="13" t="s">
        <v>81</v>
      </c>
      <c r="AW119" s="13" t="s">
        <v>34</v>
      </c>
      <c r="AX119" s="13" t="s">
        <v>73</v>
      </c>
      <c r="AY119" s="221" t="s">
        <v>157</v>
      </c>
    </row>
    <row r="120" spans="2:51" s="14" customFormat="1" ht="12">
      <c r="B120" s="222"/>
      <c r="C120" s="223"/>
      <c r="D120" s="207" t="s">
        <v>168</v>
      </c>
      <c r="E120" s="224" t="s">
        <v>21</v>
      </c>
      <c r="F120" s="225" t="s">
        <v>187</v>
      </c>
      <c r="G120" s="223"/>
      <c r="H120" s="224" t="s">
        <v>21</v>
      </c>
      <c r="I120" s="226"/>
      <c r="J120" s="223"/>
      <c r="K120" s="223"/>
      <c r="L120" s="227"/>
      <c r="M120" s="228"/>
      <c r="N120" s="229"/>
      <c r="O120" s="229"/>
      <c r="P120" s="229"/>
      <c r="Q120" s="229"/>
      <c r="R120" s="229"/>
      <c r="S120" s="229"/>
      <c r="T120" s="230"/>
      <c r="AT120" s="231" t="s">
        <v>168</v>
      </c>
      <c r="AU120" s="231" t="s">
        <v>81</v>
      </c>
      <c r="AV120" s="14" t="s">
        <v>79</v>
      </c>
      <c r="AW120" s="14" t="s">
        <v>34</v>
      </c>
      <c r="AX120" s="14" t="s">
        <v>73</v>
      </c>
      <c r="AY120" s="231" t="s">
        <v>157</v>
      </c>
    </row>
    <row r="121" spans="2:51" s="13" customFormat="1" ht="12">
      <c r="B121" s="211"/>
      <c r="C121" s="212"/>
      <c r="D121" s="207" t="s">
        <v>168</v>
      </c>
      <c r="E121" s="213" t="s">
        <v>21</v>
      </c>
      <c r="F121" s="214" t="s">
        <v>188</v>
      </c>
      <c r="G121" s="212"/>
      <c r="H121" s="215">
        <v>20.48</v>
      </c>
      <c r="I121" s="216"/>
      <c r="J121" s="212"/>
      <c r="K121" s="212"/>
      <c r="L121" s="217"/>
      <c r="M121" s="218"/>
      <c r="N121" s="219"/>
      <c r="O121" s="219"/>
      <c r="P121" s="219"/>
      <c r="Q121" s="219"/>
      <c r="R121" s="219"/>
      <c r="S121" s="219"/>
      <c r="T121" s="220"/>
      <c r="AT121" s="221" t="s">
        <v>168</v>
      </c>
      <c r="AU121" s="221" t="s">
        <v>81</v>
      </c>
      <c r="AV121" s="13" t="s">
        <v>81</v>
      </c>
      <c r="AW121" s="13" t="s">
        <v>34</v>
      </c>
      <c r="AX121" s="13" t="s">
        <v>73</v>
      </c>
      <c r="AY121" s="221" t="s">
        <v>157</v>
      </c>
    </row>
    <row r="122" spans="2:51" s="14" customFormat="1" ht="12">
      <c r="B122" s="222"/>
      <c r="C122" s="223"/>
      <c r="D122" s="207" t="s">
        <v>168</v>
      </c>
      <c r="E122" s="224" t="s">
        <v>21</v>
      </c>
      <c r="F122" s="225" t="s">
        <v>189</v>
      </c>
      <c r="G122" s="223"/>
      <c r="H122" s="224" t="s">
        <v>21</v>
      </c>
      <c r="I122" s="226"/>
      <c r="J122" s="223"/>
      <c r="K122" s="223"/>
      <c r="L122" s="227"/>
      <c r="M122" s="228"/>
      <c r="N122" s="229"/>
      <c r="O122" s="229"/>
      <c r="P122" s="229"/>
      <c r="Q122" s="229"/>
      <c r="R122" s="229"/>
      <c r="S122" s="229"/>
      <c r="T122" s="230"/>
      <c r="AT122" s="231" t="s">
        <v>168</v>
      </c>
      <c r="AU122" s="231" t="s">
        <v>81</v>
      </c>
      <c r="AV122" s="14" t="s">
        <v>79</v>
      </c>
      <c r="AW122" s="14" t="s">
        <v>34</v>
      </c>
      <c r="AX122" s="14" t="s">
        <v>73</v>
      </c>
      <c r="AY122" s="231" t="s">
        <v>157</v>
      </c>
    </row>
    <row r="123" spans="2:51" s="13" customFormat="1" ht="12">
      <c r="B123" s="211"/>
      <c r="C123" s="212"/>
      <c r="D123" s="207" t="s">
        <v>168</v>
      </c>
      <c r="E123" s="213" t="s">
        <v>21</v>
      </c>
      <c r="F123" s="214" t="s">
        <v>190</v>
      </c>
      <c r="G123" s="212"/>
      <c r="H123" s="215">
        <v>2.112</v>
      </c>
      <c r="I123" s="216"/>
      <c r="J123" s="212"/>
      <c r="K123" s="212"/>
      <c r="L123" s="217"/>
      <c r="M123" s="218"/>
      <c r="N123" s="219"/>
      <c r="O123" s="219"/>
      <c r="P123" s="219"/>
      <c r="Q123" s="219"/>
      <c r="R123" s="219"/>
      <c r="S123" s="219"/>
      <c r="T123" s="220"/>
      <c r="AT123" s="221" t="s">
        <v>168</v>
      </c>
      <c r="AU123" s="221" t="s">
        <v>81</v>
      </c>
      <c r="AV123" s="13" t="s">
        <v>81</v>
      </c>
      <c r="AW123" s="13" t="s">
        <v>34</v>
      </c>
      <c r="AX123" s="13" t="s">
        <v>73</v>
      </c>
      <c r="AY123" s="221" t="s">
        <v>157</v>
      </c>
    </row>
    <row r="124" spans="2:51" s="15" customFormat="1" ht="12">
      <c r="B124" s="232"/>
      <c r="C124" s="233"/>
      <c r="D124" s="207" t="s">
        <v>168</v>
      </c>
      <c r="E124" s="234" t="s">
        <v>21</v>
      </c>
      <c r="F124" s="235" t="s">
        <v>179</v>
      </c>
      <c r="G124" s="233"/>
      <c r="H124" s="236">
        <v>60.74</v>
      </c>
      <c r="I124" s="237"/>
      <c r="J124" s="233"/>
      <c r="K124" s="233"/>
      <c r="L124" s="238"/>
      <c r="M124" s="239"/>
      <c r="N124" s="240"/>
      <c r="O124" s="240"/>
      <c r="P124" s="240"/>
      <c r="Q124" s="240"/>
      <c r="R124" s="240"/>
      <c r="S124" s="240"/>
      <c r="T124" s="241"/>
      <c r="AT124" s="242" t="s">
        <v>168</v>
      </c>
      <c r="AU124" s="242" t="s">
        <v>81</v>
      </c>
      <c r="AV124" s="15" t="s">
        <v>96</v>
      </c>
      <c r="AW124" s="15" t="s">
        <v>34</v>
      </c>
      <c r="AX124" s="15" t="s">
        <v>73</v>
      </c>
      <c r="AY124" s="242" t="s">
        <v>157</v>
      </c>
    </row>
    <row r="125" spans="2:51" s="13" customFormat="1" ht="12">
      <c r="B125" s="211"/>
      <c r="C125" s="212"/>
      <c r="D125" s="207" t="s">
        <v>168</v>
      </c>
      <c r="E125" s="213" t="s">
        <v>21</v>
      </c>
      <c r="F125" s="214" t="s">
        <v>81</v>
      </c>
      <c r="G125" s="212"/>
      <c r="H125" s="215">
        <v>2</v>
      </c>
      <c r="I125" s="216"/>
      <c r="J125" s="212"/>
      <c r="K125" s="212"/>
      <c r="L125" s="217"/>
      <c r="M125" s="218"/>
      <c r="N125" s="219"/>
      <c r="O125" s="219"/>
      <c r="P125" s="219"/>
      <c r="Q125" s="219"/>
      <c r="R125" s="219"/>
      <c r="S125" s="219"/>
      <c r="T125" s="220"/>
      <c r="AT125" s="221" t="s">
        <v>168</v>
      </c>
      <c r="AU125" s="221" t="s">
        <v>81</v>
      </c>
      <c r="AV125" s="13" t="s">
        <v>81</v>
      </c>
      <c r="AW125" s="13" t="s">
        <v>34</v>
      </c>
      <c r="AX125" s="13" t="s">
        <v>73</v>
      </c>
      <c r="AY125" s="221" t="s">
        <v>157</v>
      </c>
    </row>
    <row r="126" spans="2:51" s="16" customFormat="1" ht="12">
      <c r="B126" s="243"/>
      <c r="C126" s="244"/>
      <c r="D126" s="207" t="s">
        <v>168</v>
      </c>
      <c r="E126" s="245" t="s">
        <v>21</v>
      </c>
      <c r="F126" s="246" t="s">
        <v>181</v>
      </c>
      <c r="G126" s="244"/>
      <c r="H126" s="247">
        <v>62.74</v>
      </c>
      <c r="I126" s="248"/>
      <c r="J126" s="244"/>
      <c r="K126" s="244"/>
      <c r="L126" s="249"/>
      <c r="M126" s="250"/>
      <c r="N126" s="251"/>
      <c r="O126" s="251"/>
      <c r="P126" s="251"/>
      <c r="Q126" s="251"/>
      <c r="R126" s="251"/>
      <c r="S126" s="251"/>
      <c r="T126" s="252"/>
      <c r="AT126" s="253" t="s">
        <v>168</v>
      </c>
      <c r="AU126" s="253" t="s">
        <v>81</v>
      </c>
      <c r="AV126" s="16" t="s">
        <v>164</v>
      </c>
      <c r="AW126" s="16" t="s">
        <v>34</v>
      </c>
      <c r="AX126" s="16" t="s">
        <v>79</v>
      </c>
      <c r="AY126" s="253" t="s">
        <v>157</v>
      </c>
    </row>
    <row r="127" spans="1:65" s="2" customFormat="1" ht="21.75" customHeight="1">
      <c r="A127" s="36"/>
      <c r="B127" s="37"/>
      <c r="C127" s="194" t="s">
        <v>164</v>
      </c>
      <c r="D127" s="194" t="s">
        <v>159</v>
      </c>
      <c r="E127" s="195" t="s">
        <v>191</v>
      </c>
      <c r="F127" s="196" t="s">
        <v>192</v>
      </c>
      <c r="G127" s="197" t="s">
        <v>172</v>
      </c>
      <c r="H127" s="198">
        <v>62.74</v>
      </c>
      <c r="I127" s="199"/>
      <c r="J127" s="200">
        <f>ROUND(I127*H127,2)</f>
        <v>0</v>
      </c>
      <c r="K127" s="196" t="s">
        <v>163</v>
      </c>
      <c r="L127" s="41"/>
      <c r="M127" s="201" t="s">
        <v>21</v>
      </c>
      <c r="N127" s="202" t="s">
        <v>44</v>
      </c>
      <c r="O127" s="66"/>
      <c r="P127" s="203">
        <f>O127*H127</f>
        <v>0</v>
      </c>
      <c r="Q127" s="203">
        <v>0</v>
      </c>
      <c r="R127" s="203">
        <f>Q127*H127</f>
        <v>0</v>
      </c>
      <c r="S127" s="203">
        <v>0</v>
      </c>
      <c r="T127" s="204">
        <f>S127*H127</f>
        <v>0</v>
      </c>
      <c r="U127" s="36"/>
      <c r="V127" s="36"/>
      <c r="W127" s="36"/>
      <c r="X127" s="36"/>
      <c r="Y127" s="36"/>
      <c r="Z127" s="36"/>
      <c r="AA127" s="36"/>
      <c r="AB127" s="36"/>
      <c r="AC127" s="36"/>
      <c r="AD127" s="36"/>
      <c r="AE127" s="36"/>
      <c r="AR127" s="205" t="s">
        <v>164</v>
      </c>
      <c r="AT127" s="205" t="s">
        <v>159</v>
      </c>
      <c r="AU127" s="205" t="s">
        <v>81</v>
      </c>
      <c r="AY127" s="19" t="s">
        <v>157</v>
      </c>
      <c r="BE127" s="206">
        <f>IF(N127="základní",J127,0)</f>
        <v>0</v>
      </c>
      <c r="BF127" s="206">
        <f>IF(N127="snížená",J127,0)</f>
        <v>0</v>
      </c>
      <c r="BG127" s="206">
        <f>IF(N127="zákl. přenesená",J127,0)</f>
        <v>0</v>
      </c>
      <c r="BH127" s="206">
        <f>IF(N127="sníž. přenesená",J127,0)</f>
        <v>0</v>
      </c>
      <c r="BI127" s="206">
        <f>IF(N127="nulová",J127,0)</f>
        <v>0</v>
      </c>
      <c r="BJ127" s="19" t="s">
        <v>79</v>
      </c>
      <c r="BK127" s="206">
        <f>ROUND(I127*H127,2)</f>
        <v>0</v>
      </c>
      <c r="BL127" s="19" t="s">
        <v>164</v>
      </c>
      <c r="BM127" s="205" t="s">
        <v>193</v>
      </c>
    </row>
    <row r="128" spans="1:47" s="2" customFormat="1" ht="146.25">
      <c r="A128" s="36"/>
      <c r="B128" s="37"/>
      <c r="C128" s="38"/>
      <c r="D128" s="207" t="s">
        <v>166</v>
      </c>
      <c r="E128" s="38"/>
      <c r="F128" s="208" t="s">
        <v>185</v>
      </c>
      <c r="G128" s="38"/>
      <c r="H128" s="38"/>
      <c r="I128" s="117"/>
      <c r="J128" s="38"/>
      <c r="K128" s="38"/>
      <c r="L128" s="41"/>
      <c r="M128" s="209"/>
      <c r="N128" s="210"/>
      <c r="O128" s="66"/>
      <c r="P128" s="66"/>
      <c r="Q128" s="66"/>
      <c r="R128" s="66"/>
      <c r="S128" s="66"/>
      <c r="T128" s="67"/>
      <c r="U128" s="36"/>
      <c r="V128" s="36"/>
      <c r="W128" s="36"/>
      <c r="X128" s="36"/>
      <c r="Y128" s="36"/>
      <c r="Z128" s="36"/>
      <c r="AA128" s="36"/>
      <c r="AB128" s="36"/>
      <c r="AC128" s="36"/>
      <c r="AD128" s="36"/>
      <c r="AE128" s="36"/>
      <c r="AT128" s="19" t="s">
        <v>166</v>
      </c>
      <c r="AU128" s="19" t="s">
        <v>81</v>
      </c>
    </row>
    <row r="129" spans="2:51" s="13" customFormat="1" ht="12">
      <c r="B129" s="211"/>
      <c r="C129" s="212"/>
      <c r="D129" s="207" t="s">
        <v>168</v>
      </c>
      <c r="E129" s="213" t="s">
        <v>21</v>
      </c>
      <c r="F129" s="214" t="s">
        <v>194</v>
      </c>
      <c r="G129" s="212"/>
      <c r="H129" s="215">
        <v>62.74</v>
      </c>
      <c r="I129" s="216"/>
      <c r="J129" s="212"/>
      <c r="K129" s="212"/>
      <c r="L129" s="217"/>
      <c r="M129" s="218"/>
      <c r="N129" s="219"/>
      <c r="O129" s="219"/>
      <c r="P129" s="219"/>
      <c r="Q129" s="219"/>
      <c r="R129" s="219"/>
      <c r="S129" s="219"/>
      <c r="T129" s="220"/>
      <c r="AT129" s="221" t="s">
        <v>168</v>
      </c>
      <c r="AU129" s="221" t="s">
        <v>81</v>
      </c>
      <c r="AV129" s="13" t="s">
        <v>81</v>
      </c>
      <c r="AW129" s="13" t="s">
        <v>34</v>
      </c>
      <c r="AX129" s="13" t="s">
        <v>79</v>
      </c>
      <c r="AY129" s="221" t="s">
        <v>157</v>
      </c>
    </row>
    <row r="130" spans="1:65" s="2" customFormat="1" ht="21.75" customHeight="1">
      <c r="A130" s="36"/>
      <c r="B130" s="37"/>
      <c r="C130" s="194" t="s">
        <v>180</v>
      </c>
      <c r="D130" s="194" t="s">
        <v>159</v>
      </c>
      <c r="E130" s="195" t="s">
        <v>195</v>
      </c>
      <c r="F130" s="196" t="s">
        <v>196</v>
      </c>
      <c r="G130" s="197" t="s">
        <v>172</v>
      </c>
      <c r="H130" s="198">
        <v>302.049</v>
      </c>
      <c r="I130" s="199"/>
      <c r="J130" s="200">
        <f>ROUND(I130*H130,2)</f>
        <v>0</v>
      </c>
      <c r="K130" s="196" t="s">
        <v>163</v>
      </c>
      <c r="L130" s="41"/>
      <c r="M130" s="201" t="s">
        <v>21</v>
      </c>
      <c r="N130" s="202" t="s">
        <v>44</v>
      </c>
      <c r="O130" s="66"/>
      <c r="P130" s="203">
        <f>O130*H130</f>
        <v>0</v>
      </c>
      <c r="Q130" s="203">
        <v>0</v>
      </c>
      <c r="R130" s="203">
        <f>Q130*H130</f>
        <v>0</v>
      </c>
      <c r="S130" s="203">
        <v>0</v>
      </c>
      <c r="T130" s="204">
        <f>S130*H130</f>
        <v>0</v>
      </c>
      <c r="U130" s="36"/>
      <c r="V130" s="36"/>
      <c r="W130" s="36"/>
      <c r="X130" s="36"/>
      <c r="Y130" s="36"/>
      <c r="Z130" s="36"/>
      <c r="AA130" s="36"/>
      <c r="AB130" s="36"/>
      <c r="AC130" s="36"/>
      <c r="AD130" s="36"/>
      <c r="AE130" s="36"/>
      <c r="AR130" s="205" t="s">
        <v>164</v>
      </c>
      <c r="AT130" s="205" t="s">
        <v>159</v>
      </c>
      <c r="AU130" s="205" t="s">
        <v>81</v>
      </c>
      <c r="AY130" s="19" t="s">
        <v>157</v>
      </c>
      <c r="BE130" s="206">
        <f>IF(N130="základní",J130,0)</f>
        <v>0</v>
      </c>
      <c r="BF130" s="206">
        <f>IF(N130="snížená",J130,0)</f>
        <v>0</v>
      </c>
      <c r="BG130" s="206">
        <f>IF(N130="zákl. přenesená",J130,0)</f>
        <v>0</v>
      </c>
      <c r="BH130" s="206">
        <f>IF(N130="sníž. přenesená",J130,0)</f>
        <v>0</v>
      </c>
      <c r="BI130" s="206">
        <f>IF(N130="nulová",J130,0)</f>
        <v>0</v>
      </c>
      <c r="BJ130" s="19" t="s">
        <v>79</v>
      </c>
      <c r="BK130" s="206">
        <f>ROUND(I130*H130,2)</f>
        <v>0</v>
      </c>
      <c r="BL130" s="19" t="s">
        <v>164</v>
      </c>
      <c r="BM130" s="205" t="s">
        <v>197</v>
      </c>
    </row>
    <row r="131" spans="1:47" s="2" customFormat="1" ht="146.25">
      <c r="A131" s="36"/>
      <c r="B131" s="37"/>
      <c r="C131" s="38"/>
      <c r="D131" s="207" t="s">
        <v>166</v>
      </c>
      <c r="E131" s="38"/>
      <c r="F131" s="208" t="s">
        <v>198</v>
      </c>
      <c r="G131" s="38"/>
      <c r="H131" s="38"/>
      <c r="I131" s="117"/>
      <c r="J131" s="38"/>
      <c r="K131" s="38"/>
      <c r="L131" s="41"/>
      <c r="M131" s="209"/>
      <c r="N131" s="210"/>
      <c r="O131" s="66"/>
      <c r="P131" s="66"/>
      <c r="Q131" s="66"/>
      <c r="R131" s="66"/>
      <c r="S131" s="66"/>
      <c r="T131" s="67"/>
      <c r="U131" s="36"/>
      <c r="V131" s="36"/>
      <c r="W131" s="36"/>
      <c r="X131" s="36"/>
      <c r="Y131" s="36"/>
      <c r="Z131" s="36"/>
      <c r="AA131" s="36"/>
      <c r="AB131" s="36"/>
      <c r="AC131" s="36"/>
      <c r="AD131" s="36"/>
      <c r="AE131" s="36"/>
      <c r="AT131" s="19" t="s">
        <v>166</v>
      </c>
      <c r="AU131" s="19" t="s">
        <v>81</v>
      </c>
    </row>
    <row r="132" spans="2:51" s="13" customFormat="1" ht="12">
      <c r="B132" s="211"/>
      <c r="C132" s="212"/>
      <c r="D132" s="207" t="s">
        <v>168</v>
      </c>
      <c r="E132" s="213" t="s">
        <v>21</v>
      </c>
      <c r="F132" s="214" t="s">
        <v>199</v>
      </c>
      <c r="G132" s="212"/>
      <c r="H132" s="215">
        <v>27.115</v>
      </c>
      <c r="I132" s="216"/>
      <c r="J132" s="212"/>
      <c r="K132" s="212"/>
      <c r="L132" s="217"/>
      <c r="M132" s="218"/>
      <c r="N132" s="219"/>
      <c r="O132" s="219"/>
      <c r="P132" s="219"/>
      <c r="Q132" s="219"/>
      <c r="R132" s="219"/>
      <c r="S132" s="219"/>
      <c r="T132" s="220"/>
      <c r="AT132" s="221" t="s">
        <v>168</v>
      </c>
      <c r="AU132" s="221" t="s">
        <v>81</v>
      </c>
      <c r="AV132" s="13" t="s">
        <v>81</v>
      </c>
      <c r="AW132" s="13" t="s">
        <v>34</v>
      </c>
      <c r="AX132" s="13" t="s">
        <v>73</v>
      </c>
      <c r="AY132" s="221" t="s">
        <v>157</v>
      </c>
    </row>
    <row r="133" spans="2:51" s="15" customFormat="1" ht="12">
      <c r="B133" s="232"/>
      <c r="C133" s="233"/>
      <c r="D133" s="207" t="s">
        <v>168</v>
      </c>
      <c r="E133" s="234" t="s">
        <v>21</v>
      </c>
      <c r="F133" s="235" t="s">
        <v>179</v>
      </c>
      <c r="G133" s="233"/>
      <c r="H133" s="236">
        <v>27.115</v>
      </c>
      <c r="I133" s="237"/>
      <c r="J133" s="233"/>
      <c r="K133" s="233"/>
      <c r="L133" s="238"/>
      <c r="M133" s="239"/>
      <c r="N133" s="240"/>
      <c r="O133" s="240"/>
      <c r="P133" s="240"/>
      <c r="Q133" s="240"/>
      <c r="R133" s="240"/>
      <c r="S133" s="240"/>
      <c r="T133" s="241"/>
      <c r="AT133" s="242" t="s">
        <v>168</v>
      </c>
      <c r="AU133" s="242" t="s">
        <v>81</v>
      </c>
      <c r="AV133" s="15" t="s">
        <v>96</v>
      </c>
      <c r="AW133" s="15" t="s">
        <v>34</v>
      </c>
      <c r="AX133" s="15" t="s">
        <v>73</v>
      </c>
      <c r="AY133" s="242" t="s">
        <v>157</v>
      </c>
    </row>
    <row r="134" spans="2:51" s="14" customFormat="1" ht="12">
      <c r="B134" s="222"/>
      <c r="C134" s="223"/>
      <c r="D134" s="207" t="s">
        <v>168</v>
      </c>
      <c r="E134" s="224" t="s">
        <v>21</v>
      </c>
      <c r="F134" s="225" t="s">
        <v>200</v>
      </c>
      <c r="G134" s="223"/>
      <c r="H134" s="224" t="s">
        <v>21</v>
      </c>
      <c r="I134" s="226"/>
      <c r="J134" s="223"/>
      <c r="K134" s="223"/>
      <c r="L134" s="227"/>
      <c r="M134" s="228"/>
      <c r="N134" s="229"/>
      <c r="O134" s="229"/>
      <c r="P134" s="229"/>
      <c r="Q134" s="229"/>
      <c r="R134" s="229"/>
      <c r="S134" s="229"/>
      <c r="T134" s="230"/>
      <c r="AT134" s="231" t="s">
        <v>168</v>
      </c>
      <c r="AU134" s="231" t="s">
        <v>81</v>
      </c>
      <c r="AV134" s="14" t="s">
        <v>79</v>
      </c>
      <c r="AW134" s="14" t="s">
        <v>34</v>
      </c>
      <c r="AX134" s="14" t="s">
        <v>73</v>
      </c>
      <c r="AY134" s="231" t="s">
        <v>157</v>
      </c>
    </row>
    <row r="135" spans="2:51" s="13" customFormat="1" ht="12">
      <c r="B135" s="211"/>
      <c r="C135" s="212"/>
      <c r="D135" s="207" t="s">
        <v>168</v>
      </c>
      <c r="E135" s="213" t="s">
        <v>21</v>
      </c>
      <c r="F135" s="214" t="s">
        <v>201</v>
      </c>
      <c r="G135" s="212"/>
      <c r="H135" s="215">
        <v>17.286</v>
      </c>
      <c r="I135" s="216"/>
      <c r="J135" s="212"/>
      <c r="K135" s="212"/>
      <c r="L135" s="217"/>
      <c r="M135" s="218"/>
      <c r="N135" s="219"/>
      <c r="O135" s="219"/>
      <c r="P135" s="219"/>
      <c r="Q135" s="219"/>
      <c r="R135" s="219"/>
      <c r="S135" s="219"/>
      <c r="T135" s="220"/>
      <c r="AT135" s="221" t="s">
        <v>168</v>
      </c>
      <c r="AU135" s="221" t="s">
        <v>81</v>
      </c>
      <c r="AV135" s="13" t="s">
        <v>81</v>
      </c>
      <c r="AW135" s="13" t="s">
        <v>34</v>
      </c>
      <c r="AX135" s="13" t="s">
        <v>73</v>
      </c>
      <c r="AY135" s="221" t="s">
        <v>157</v>
      </c>
    </row>
    <row r="136" spans="2:51" s="13" customFormat="1" ht="12">
      <c r="B136" s="211"/>
      <c r="C136" s="212"/>
      <c r="D136" s="207" t="s">
        <v>168</v>
      </c>
      <c r="E136" s="213" t="s">
        <v>21</v>
      </c>
      <c r="F136" s="214" t="s">
        <v>202</v>
      </c>
      <c r="G136" s="212"/>
      <c r="H136" s="215">
        <v>11</v>
      </c>
      <c r="I136" s="216"/>
      <c r="J136" s="212"/>
      <c r="K136" s="212"/>
      <c r="L136" s="217"/>
      <c r="M136" s="218"/>
      <c r="N136" s="219"/>
      <c r="O136" s="219"/>
      <c r="P136" s="219"/>
      <c r="Q136" s="219"/>
      <c r="R136" s="219"/>
      <c r="S136" s="219"/>
      <c r="T136" s="220"/>
      <c r="AT136" s="221" t="s">
        <v>168</v>
      </c>
      <c r="AU136" s="221" t="s">
        <v>81</v>
      </c>
      <c r="AV136" s="13" t="s">
        <v>81</v>
      </c>
      <c r="AW136" s="13" t="s">
        <v>34</v>
      </c>
      <c r="AX136" s="13" t="s">
        <v>73</v>
      </c>
      <c r="AY136" s="221" t="s">
        <v>157</v>
      </c>
    </row>
    <row r="137" spans="2:51" s="15" customFormat="1" ht="12">
      <c r="B137" s="232"/>
      <c r="C137" s="233"/>
      <c r="D137" s="207" t="s">
        <v>168</v>
      </c>
      <c r="E137" s="234" t="s">
        <v>21</v>
      </c>
      <c r="F137" s="235" t="s">
        <v>179</v>
      </c>
      <c r="G137" s="233"/>
      <c r="H137" s="236">
        <v>28.286</v>
      </c>
      <c r="I137" s="237"/>
      <c r="J137" s="233"/>
      <c r="K137" s="233"/>
      <c r="L137" s="238"/>
      <c r="M137" s="239"/>
      <c r="N137" s="240"/>
      <c r="O137" s="240"/>
      <c r="P137" s="240"/>
      <c r="Q137" s="240"/>
      <c r="R137" s="240"/>
      <c r="S137" s="240"/>
      <c r="T137" s="241"/>
      <c r="AT137" s="242" t="s">
        <v>168</v>
      </c>
      <c r="AU137" s="242" t="s">
        <v>81</v>
      </c>
      <c r="AV137" s="15" t="s">
        <v>96</v>
      </c>
      <c r="AW137" s="15" t="s">
        <v>34</v>
      </c>
      <c r="AX137" s="15" t="s">
        <v>73</v>
      </c>
      <c r="AY137" s="242" t="s">
        <v>157</v>
      </c>
    </row>
    <row r="138" spans="2:51" s="14" customFormat="1" ht="12">
      <c r="B138" s="222"/>
      <c r="C138" s="223"/>
      <c r="D138" s="207" t="s">
        <v>168</v>
      </c>
      <c r="E138" s="224" t="s">
        <v>21</v>
      </c>
      <c r="F138" s="225" t="s">
        <v>203</v>
      </c>
      <c r="G138" s="223"/>
      <c r="H138" s="224" t="s">
        <v>21</v>
      </c>
      <c r="I138" s="226"/>
      <c r="J138" s="223"/>
      <c r="K138" s="223"/>
      <c r="L138" s="227"/>
      <c r="M138" s="228"/>
      <c r="N138" s="229"/>
      <c r="O138" s="229"/>
      <c r="P138" s="229"/>
      <c r="Q138" s="229"/>
      <c r="R138" s="229"/>
      <c r="S138" s="229"/>
      <c r="T138" s="230"/>
      <c r="AT138" s="231" t="s">
        <v>168</v>
      </c>
      <c r="AU138" s="231" t="s">
        <v>81</v>
      </c>
      <c r="AV138" s="14" t="s">
        <v>79</v>
      </c>
      <c r="AW138" s="14" t="s">
        <v>34</v>
      </c>
      <c r="AX138" s="14" t="s">
        <v>73</v>
      </c>
      <c r="AY138" s="231" t="s">
        <v>157</v>
      </c>
    </row>
    <row r="139" spans="2:51" s="13" customFormat="1" ht="12">
      <c r="B139" s="211"/>
      <c r="C139" s="212"/>
      <c r="D139" s="207" t="s">
        <v>168</v>
      </c>
      <c r="E139" s="213" t="s">
        <v>21</v>
      </c>
      <c r="F139" s="214" t="s">
        <v>204</v>
      </c>
      <c r="G139" s="212"/>
      <c r="H139" s="215">
        <v>208.56</v>
      </c>
      <c r="I139" s="216"/>
      <c r="J139" s="212"/>
      <c r="K139" s="212"/>
      <c r="L139" s="217"/>
      <c r="M139" s="218"/>
      <c r="N139" s="219"/>
      <c r="O139" s="219"/>
      <c r="P139" s="219"/>
      <c r="Q139" s="219"/>
      <c r="R139" s="219"/>
      <c r="S139" s="219"/>
      <c r="T139" s="220"/>
      <c r="AT139" s="221" t="s">
        <v>168</v>
      </c>
      <c r="AU139" s="221" t="s">
        <v>81</v>
      </c>
      <c r="AV139" s="13" t="s">
        <v>81</v>
      </c>
      <c r="AW139" s="13" t="s">
        <v>34</v>
      </c>
      <c r="AX139" s="13" t="s">
        <v>73</v>
      </c>
      <c r="AY139" s="221" t="s">
        <v>157</v>
      </c>
    </row>
    <row r="140" spans="2:51" s="13" customFormat="1" ht="12">
      <c r="B140" s="211"/>
      <c r="C140" s="212"/>
      <c r="D140" s="207" t="s">
        <v>168</v>
      </c>
      <c r="E140" s="213" t="s">
        <v>21</v>
      </c>
      <c r="F140" s="214" t="s">
        <v>205</v>
      </c>
      <c r="G140" s="212"/>
      <c r="H140" s="215">
        <v>5.52</v>
      </c>
      <c r="I140" s="216"/>
      <c r="J140" s="212"/>
      <c r="K140" s="212"/>
      <c r="L140" s="217"/>
      <c r="M140" s="218"/>
      <c r="N140" s="219"/>
      <c r="O140" s="219"/>
      <c r="P140" s="219"/>
      <c r="Q140" s="219"/>
      <c r="R140" s="219"/>
      <c r="S140" s="219"/>
      <c r="T140" s="220"/>
      <c r="AT140" s="221" t="s">
        <v>168</v>
      </c>
      <c r="AU140" s="221" t="s">
        <v>81</v>
      </c>
      <c r="AV140" s="13" t="s">
        <v>81</v>
      </c>
      <c r="AW140" s="13" t="s">
        <v>34</v>
      </c>
      <c r="AX140" s="13" t="s">
        <v>73</v>
      </c>
      <c r="AY140" s="221" t="s">
        <v>157</v>
      </c>
    </row>
    <row r="141" spans="2:51" s="13" customFormat="1" ht="12">
      <c r="B141" s="211"/>
      <c r="C141" s="212"/>
      <c r="D141" s="207" t="s">
        <v>168</v>
      </c>
      <c r="E141" s="213" t="s">
        <v>21</v>
      </c>
      <c r="F141" s="214" t="s">
        <v>206</v>
      </c>
      <c r="G141" s="212"/>
      <c r="H141" s="215">
        <v>1.368</v>
      </c>
      <c r="I141" s="216"/>
      <c r="J141" s="212"/>
      <c r="K141" s="212"/>
      <c r="L141" s="217"/>
      <c r="M141" s="218"/>
      <c r="N141" s="219"/>
      <c r="O141" s="219"/>
      <c r="P141" s="219"/>
      <c r="Q141" s="219"/>
      <c r="R141" s="219"/>
      <c r="S141" s="219"/>
      <c r="T141" s="220"/>
      <c r="AT141" s="221" t="s">
        <v>168</v>
      </c>
      <c r="AU141" s="221" t="s">
        <v>81</v>
      </c>
      <c r="AV141" s="13" t="s">
        <v>81</v>
      </c>
      <c r="AW141" s="13" t="s">
        <v>34</v>
      </c>
      <c r="AX141" s="13" t="s">
        <v>73</v>
      </c>
      <c r="AY141" s="221" t="s">
        <v>157</v>
      </c>
    </row>
    <row r="142" spans="2:51" s="14" customFormat="1" ht="12">
      <c r="B142" s="222"/>
      <c r="C142" s="223"/>
      <c r="D142" s="207" t="s">
        <v>168</v>
      </c>
      <c r="E142" s="224" t="s">
        <v>21</v>
      </c>
      <c r="F142" s="225" t="s">
        <v>207</v>
      </c>
      <c r="G142" s="223"/>
      <c r="H142" s="224" t="s">
        <v>21</v>
      </c>
      <c r="I142" s="226"/>
      <c r="J142" s="223"/>
      <c r="K142" s="223"/>
      <c r="L142" s="227"/>
      <c r="M142" s="228"/>
      <c r="N142" s="229"/>
      <c r="O142" s="229"/>
      <c r="P142" s="229"/>
      <c r="Q142" s="229"/>
      <c r="R142" s="229"/>
      <c r="S142" s="229"/>
      <c r="T142" s="230"/>
      <c r="AT142" s="231" t="s">
        <v>168</v>
      </c>
      <c r="AU142" s="231" t="s">
        <v>81</v>
      </c>
      <c r="AV142" s="14" t="s">
        <v>79</v>
      </c>
      <c r="AW142" s="14" t="s">
        <v>34</v>
      </c>
      <c r="AX142" s="14" t="s">
        <v>73</v>
      </c>
      <c r="AY142" s="231" t="s">
        <v>157</v>
      </c>
    </row>
    <row r="143" spans="2:51" s="13" customFormat="1" ht="12">
      <c r="B143" s="211"/>
      <c r="C143" s="212"/>
      <c r="D143" s="207" t="s">
        <v>168</v>
      </c>
      <c r="E143" s="213" t="s">
        <v>21</v>
      </c>
      <c r="F143" s="214" t="s">
        <v>208</v>
      </c>
      <c r="G143" s="212"/>
      <c r="H143" s="215">
        <v>67</v>
      </c>
      <c r="I143" s="216"/>
      <c r="J143" s="212"/>
      <c r="K143" s="212"/>
      <c r="L143" s="217"/>
      <c r="M143" s="218"/>
      <c r="N143" s="219"/>
      <c r="O143" s="219"/>
      <c r="P143" s="219"/>
      <c r="Q143" s="219"/>
      <c r="R143" s="219"/>
      <c r="S143" s="219"/>
      <c r="T143" s="220"/>
      <c r="AT143" s="221" t="s">
        <v>168</v>
      </c>
      <c r="AU143" s="221" t="s">
        <v>81</v>
      </c>
      <c r="AV143" s="13" t="s">
        <v>81</v>
      </c>
      <c r="AW143" s="13" t="s">
        <v>34</v>
      </c>
      <c r="AX143" s="13" t="s">
        <v>73</v>
      </c>
      <c r="AY143" s="221" t="s">
        <v>157</v>
      </c>
    </row>
    <row r="144" spans="2:51" s="13" customFormat="1" ht="12">
      <c r="B144" s="211"/>
      <c r="C144" s="212"/>
      <c r="D144" s="207" t="s">
        <v>168</v>
      </c>
      <c r="E144" s="213" t="s">
        <v>21</v>
      </c>
      <c r="F144" s="214" t="s">
        <v>209</v>
      </c>
      <c r="G144" s="212"/>
      <c r="H144" s="215">
        <v>-55.8</v>
      </c>
      <c r="I144" s="216"/>
      <c r="J144" s="212"/>
      <c r="K144" s="212"/>
      <c r="L144" s="217"/>
      <c r="M144" s="218"/>
      <c r="N144" s="219"/>
      <c r="O144" s="219"/>
      <c r="P144" s="219"/>
      <c r="Q144" s="219"/>
      <c r="R144" s="219"/>
      <c r="S144" s="219"/>
      <c r="T144" s="220"/>
      <c r="AT144" s="221" t="s">
        <v>168</v>
      </c>
      <c r="AU144" s="221" t="s">
        <v>81</v>
      </c>
      <c r="AV144" s="13" t="s">
        <v>81</v>
      </c>
      <c r="AW144" s="13" t="s">
        <v>34</v>
      </c>
      <c r="AX144" s="13" t="s">
        <v>73</v>
      </c>
      <c r="AY144" s="221" t="s">
        <v>157</v>
      </c>
    </row>
    <row r="145" spans="2:51" s="15" customFormat="1" ht="12">
      <c r="B145" s="232"/>
      <c r="C145" s="233"/>
      <c r="D145" s="207" t="s">
        <v>168</v>
      </c>
      <c r="E145" s="234" t="s">
        <v>21</v>
      </c>
      <c r="F145" s="235" t="s">
        <v>179</v>
      </c>
      <c r="G145" s="233"/>
      <c r="H145" s="236">
        <v>226.648</v>
      </c>
      <c r="I145" s="237"/>
      <c r="J145" s="233"/>
      <c r="K145" s="233"/>
      <c r="L145" s="238"/>
      <c r="M145" s="239"/>
      <c r="N145" s="240"/>
      <c r="O145" s="240"/>
      <c r="P145" s="240"/>
      <c r="Q145" s="240"/>
      <c r="R145" s="240"/>
      <c r="S145" s="240"/>
      <c r="T145" s="241"/>
      <c r="AT145" s="242" t="s">
        <v>168</v>
      </c>
      <c r="AU145" s="242" t="s">
        <v>81</v>
      </c>
      <c r="AV145" s="15" t="s">
        <v>96</v>
      </c>
      <c r="AW145" s="15" t="s">
        <v>34</v>
      </c>
      <c r="AX145" s="15" t="s">
        <v>73</v>
      </c>
      <c r="AY145" s="242" t="s">
        <v>157</v>
      </c>
    </row>
    <row r="146" spans="2:51" s="13" customFormat="1" ht="12">
      <c r="B146" s="211"/>
      <c r="C146" s="212"/>
      <c r="D146" s="207" t="s">
        <v>168</v>
      </c>
      <c r="E146" s="213" t="s">
        <v>21</v>
      </c>
      <c r="F146" s="214" t="s">
        <v>210</v>
      </c>
      <c r="G146" s="212"/>
      <c r="H146" s="215">
        <v>20</v>
      </c>
      <c r="I146" s="216"/>
      <c r="J146" s="212"/>
      <c r="K146" s="212"/>
      <c r="L146" s="217"/>
      <c r="M146" s="218"/>
      <c r="N146" s="219"/>
      <c r="O146" s="219"/>
      <c r="P146" s="219"/>
      <c r="Q146" s="219"/>
      <c r="R146" s="219"/>
      <c r="S146" s="219"/>
      <c r="T146" s="220"/>
      <c r="AT146" s="221" t="s">
        <v>168</v>
      </c>
      <c r="AU146" s="221" t="s">
        <v>81</v>
      </c>
      <c r="AV146" s="13" t="s">
        <v>81</v>
      </c>
      <c r="AW146" s="13" t="s">
        <v>34</v>
      </c>
      <c r="AX146" s="13" t="s">
        <v>73</v>
      </c>
      <c r="AY146" s="221" t="s">
        <v>157</v>
      </c>
    </row>
    <row r="147" spans="2:51" s="16" customFormat="1" ht="12">
      <c r="B147" s="243"/>
      <c r="C147" s="244"/>
      <c r="D147" s="207" t="s">
        <v>168</v>
      </c>
      <c r="E147" s="245" t="s">
        <v>21</v>
      </c>
      <c r="F147" s="246" t="s">
        <v>181</v>
      </c>
      <c r="G147" s="244"/>
      <c r="H147" s="247">
        <v>302.049</v>
      </c>
      <c r="I147" s="248"/>
      <c r="J147" s="244"/>
      <c r="K147" s="244"/>
      <c r="L147" s="249"/>
      <c r="M147" s="250"/>
      <c r="N147" s="251"/>
      <c r="O147" s="251"/>
      <c r="P147" s="251"/>
      <c r="Q147" s="251"/>
      <c r="R147" s="251"/>
      <c r="S147" s="251"/>
      <c r="T147" s="252"/>
      <c r="AT147" s="253" t="s">
        <v>168</v>
      </c>
      <c r="AU147" s="253" t="s">
        <v>81</v>
      </c>
      <c r="AV147" s="16" t="s">
        <v>164</v>
      </c>
      <c r="AW147" s="16" t="s">
        <v>34</v>
      </c>
      <c r="AX147" s="16" t="s">
        <v>79</v>
      </c>
      <c r="AY147" s="253" t="s">
        <v>157</v>
      </c>
    </row>
    <row r="148" spans="1:65" s="2" customFormat="1" ht="21.75" customHeight="1">
      <c r="A148" s="36"/>
      <c r="B148" s="37"/>
      <c r="C148" s="194" t="s">
        <v>211</v>
      </c>
      <c r="D148" s="194" t="s">
        <v>159</v>
      </c>
      <c r="E148" s="195" t="s">
        <v>212</v>
      </c>
      <c r="F148" s="196" t="s">
        <v>213</v>
      </c>
      <c r="G148" s="197" t="s">
        <v>172</v>
      </c>
      <c r="H148" s="198">
        <v>302.049</v>
      </c>
      <c r="I148" s="199"/>
      <c r="J148" s="200">
        <f>ROUND(I148*H148,2)</f>
        <v>0</v>
      </c>
      <c r="K148" s="196" t="s">
        <v>163</v>
      </c>
      <c r="L148" s="41"/>
      <c r="M148" s="201" t="s">
        <v>21</v>
      </c>
      <c r="N148" s="202" t="s">
        <v>44</v>
      </c>
      <c r="O148" s="66"/>
      <c r="P148" s="203">
        <f>O148*H148</f>
        <v>0</v>
      </c>
      <c r="Q148" s="203">
        <v>0</v>
      </c>
      <c r="R148" s="203">
        <f>Q148*H148</f>
        <v>0</v>
      </c>
      <c r="S148" s="203">
        <v>0</v>
      </c>
      <c r="T148" s="204">
        <f>S148*H148</f>
        <v>0</v>
      </c>
      <c r="U148" s="36"/>
      <c r="V148" s="36"/>
      <c r="W148" s="36"/>
      <c r="X148" s="36"/>
      <c r="Y148" s="36"/>
      <c r="Z148" s="36"/>
      <c r="AA148" s="36"/>
      <c r="AB148" s="36"/>
      <c r="AC148" s="36"/>
      <c r="AD148" s="36"/>
      <c r="AE148" s="36"/>
      <c r="AR148" s="205" t="s">
        <v>164</v>
      </c>
      <c r="AT148" s="205" t="s">
        <v>159</v>
      </c>
      <c r="AU148" s="205" t="s">
        <v>81</v>
      </c>
      <c r="AY148" s="19" t="s">
        <v>157</v>
      </c>
      <c r="BE148" s="206">
        <f>IF(N148="základní",J148,0)</f>
        <v>0</v>
      </c>
      <c r="BF148" s="206">
        <f>IF(N148="snížená",J148,0)</f>
        <v>0</v>
      </c>
      <c r="BG148" s="206">
        <f>IF(N148="zákl. přenesená",J148,0)</f>
        <v>0</v>
      </c>
      <c r="BH148" s="206">
        <f>IF(N148="sníž. přenesená",J148,0)</f>
        <v>0</v>
      </c>
      <c r="BI148" s="206">
        <f>IF(N148="nulová",J148,0)</f>
        <v>0</v>
      </c>
      <c r="BJ148" s="19" t="s">
        <v>79</v>
      </c>
      <c r="BK148" s="206">
        <f>ROUND(I148*H148,2)</f>
        <v>0</v>
      </c>
      <c r="BL148" s="19" t="s">
        <v>164</v>
      </c>
      <c r="BM148" s="205" t="s">
        <v>214</v>
      </c>
    </row>
    <row r="149" spans="1:47" s="2" customFormat="1" ht="146.25">
      <c r="A149" s="36"/>
      <c r="B149" s="37"/>
      <c r="C149" s="38"/>
      <c r="D149" s="207" t="s">
        <v>166</v>
      </c>
      <c r="E149" s="38"/>
      <c r="F149" s="208" t="s">
        <v>198</v>
      </c>
      <c r="G149" s="38"/>
      <c r="H149" s="38"/>
      <c r="I149" s="117"/>
      <c r="J149" s="38"/>
      <c r="K149" s="38"/>
      <c r="L149" s="41"/>
      <c r="M149" s="209"/>
      <c r="N149" s="210"/>
      <c r="O149" s="66"/>
      <c r="P149" s="66"/>
      <c r="Q149" s="66"/>
      <c r="R149" s="66"/>
      <c r="S149" s="66"/>
      <c r="T149" s="67"/>
      <c r="U149" s="36"/>
      <c r="V149" s="36"/>
      <c r="W149" s="36"/>
      <c r="X149" s="36"/>
      <c r="Y149" s="36"/>
      <c r="Z149" s="36"/>
      <c r="AA149" s="36"/>
      <c r="AB149" s="36"/>
      <c r="AC149" s="36"/>
      <c r="AD149" s="36"/>
      <c r="AE149" s="36"/>
      <c r="AT149" s="19" t="s">
        <v>166</v>
      </c>
      <c r="AU149" s="19" t="s">
        <v>81</v>
      </c>
    </row>
    <row r="150" spans="2:51" s="13" customFormat="1" ht="12">
      <c r="B150" s="211"/>
      <c r="C150" s="212"/>
      <c r="D150" s="207" t="s">
        <v>168</v>
      </c>
      <c r="E150" s="213" t="s">
        <v>21</v>
      </c>
      <c r="F150" s="214" t="s">
        <v>215</v>
      </c>
      <c r="G150" s="212"/>
      <c r="H150" s="215">
        <v>302.049</v>
      </c>
      <c r="I150" s="216"/>
      <c r="J150" s="212"/>
      <c r="K150" s="212"/>
      <c r="L150" s="217"/>
      <c r="M150" s="218"/>
      <c r="N150" s="219"/>
      <c r="O150" s="219"/>
      <c r="P150" s="219"/>
      <c r="Q150" s="219"/>
      <c r="R150" s="219"/>
      <c r="S150" s="219"/>
      <c r="T150" s="220"/>
      <c r="AT150" s="221" t="s">
        <v>168</v>
      </c>
      <c r="AU150" s="221" t="s">
        <v>81</v>
      </c>
      <c r="AV150" s="13" t="s">
        <v>81</v>
      </c>
      <c r="AW150" s="13" t="s">
        <v>34</v>
      </c>
      <c r="AX150" s="13" t="s">
        <v>79</v>
      </c>
      <c r="AY150" s="221" t="s">
        <v>157</v>
      </c>
    </row>
    <row r="151" spans="1:65" s="2" customFormat="1" ht="21.75" customHeight="1">
      <c r="A151" s="36"/>
      <c r="B151" s="37"/>
      <c r="C151" s="194" t="s">
        <v>216</v>
      </c>
      <c r="D151" s="194" t="s">
        <v>159</v>
      </c>
      <c r="E151" s="195" t="s">
        <v>217</v>
      </c>
      <c r="F151" s="196" t="s">
        <v>218</v>
      </c>
      <c r="G151" s="197" t="s">
        <v>172</v>
      </c>
      <c r="H151" s="198">
        <v>619.76</v>
      </c>
      <c r="I151" s="199"/>
      <c r="J151" s="200">
        <f>ROUND(I151*H151,2)</f>
        <v>0</v>
      </c>
      <c r="K151" s="196" t="s">
        <v>163</v>
      </c>
      <c r="L151" s="41"/>
      <c r="M151" s="201" t="s">
        <v>21</v>
      </c>
      <c r="N151" s="202" t="s">
        <v>44</v>
      </c>
      <c r="O151" s="66"/>
      <c r="P151" s="203">
        <f>O151*H151</f>
        <v>0</v>
      </c>
      <c r="Q151" s="203">
        <v>0</v>
      </c>
      <c r="R151" s="203">
        <f>Q151*H151</f>
        <v>0</v>
      </c>
      <c r="S151" s="203">
        <v>0</v>
      </c>
      <c r="T151" s="204">
        <f>S151*H151</f>
        <v>0</v>
      </c>
      <c r="U151" s="36"/>
      <c r="V151" s="36"/>
      <c r="W151" s="36"/>
      <c r="X151" s="36"/>
      <c r="Y151" s="36"/>
      <c r="Z151" s="36"/>
      <c r="AA151" s="36"/>
      <c r="AB151" s="36"/>
      <c r="AC151" s="36"/>
      <c r="AD151" s="36"/>
      <c r="AE151" s="36"/>
      <c r="AR151" s="205" t="s">
        <v>164</v>
      </c>
      <c r="AT151" s="205" t="s">
        <v>159</v>
      </c>
      <c r="AU151" s="205" t="s">
        <v>81</v>
      </c>
      <c r="AY151" s="19" t="s">
        <v>157</v>
      </c>
      <c r="BE151" s="206">
        <f>IF(N151="základní",J151,0)</f>
        <v>0</v>
      </c>
      <c r="BF151" s="206">
        <f>IF(N151="snížená",J151,0)</f>
        <v>0</v>
      </c>
      <c r="BG151" s="206">
        <f>IF(N151="zákl. přenesená",J151,0)</f>
        <v>0</v>
      </c>
      <c r="BH151" s="206">
        <f>IF(N151="sníž. přenesená",J151,0)</f>
        <v>0</v>
      </c>
      <c r="BI151" s="206">
        <f>IF(N151="nulová",J151,0)</f>
        <v>0</v>
      </c>
      <c r="BJ151" s="19" t="s">
        <v>79</v>
      </c>
      <c r="BK151" s="206">
        <f>ROUND(I151*H151,2)</f>
        <v>0</v>
      </c>
      <c r="BL151" s="19" t="s">
        <v>164</v>
      </c>
      <c r="BM151" s="205" t="s">
        <v>219</v>
      </c>
    </row>
    <row r="152" spans="1:47" s="2" customFormat="1" ht="136.5">
      <c r="A152" s="36"/>
      <c r="B152" s="37"/>
      <c r="C152" s="38"/>
      <c r="D152" s="207" t="s">
        <v>166</v>
      </c>
      <c r="E152" s="38"/>
      <c r="F152" s="208" t="s">
        <v>220</v>
      </c>
      <c r="G152" s="38"/>
      <c r="H152" s="38"/>
      <c r="I152" s="117"/>
      <c r="J152" s="38"/>
      <c r="K152" s="38"/>
      <c r="L152" s="41"/>
      <c r="M152" s="209"/>
      <c r="N152" s="210"/>
      <c r="O152" s="66"/>
      <c r="P152" s="66"/>
      <c r="Q152" s="66"/>
      <c r="R152" s="66"/>
      <c r="S152" s="66"/>
      <c r="T152" s="67"/>
      <c r="U152" s="36"/>
      <c r="V152" s="36"/>
      <c r="W152" s="36"/>
      <c r="X152" s="36"/>
      <c r="Y152" s="36"/>
      <c r="Z152" s="36"/>
      <c r="AA152" s="36"/>
      <c r="AB152" s="36"/>
      <c r="AC152" s="36"/>
      <c r="AD152" s="36"/>
      <c r="AE152" s="36"/>
      <c r="AT152" s="19" t="s">
        <v>166</v>
      </c>
      <c r="AU152" s="19" t="s">
        <v>81</v>
      </c>
    </row>
    <row r="153" spans="2:51" s="14" customFormat="1" ht="12">
      <c r="B153" s="222"/>
      <c r="C153" s="223"/>
      <c r="D153" s="207" t="s">
        <v>168</v>
      </c>
      <c r="E153" s="224" t="s">
        <v>21</v>
      </c>
      <c r="F153" s="225" t="s">
        <v>221</v>
      </c>
      <c r="G153" s="223"/>
      <c r="H153" s="224" t="s">
        <v>21</v>
      </c>
      <c r="I153" s="226"/>
      <c r="J153" s="223"/>
      <c r="K153" s="223"/>
      <c r="L153" s="227"/>
      <c r="M153" s="228"/>
      <c r="N153" s="229"/>
      <c r="O153" s="229"/>
      <c r="P153" s="229"/>
      <c r="Q153" s="229"/>
      <c r="R153" s="229"/>
      <c r="S153" s="229"/>
      <c r="T153" s="230"/>
      <c r="AT153" s="231" t="s">
        <v>168</v>
      </c>
      <c r="AU153" s="231" t="s">
        <v>81</v>
      </c>
      <c r="AV153" s="14" t="s">
        <v>79</v>
      </c>
      <c r="AW153" s="14" t="s">
        <v>34</v>
      </c>
      <c r="AX153" s="14" t="s">
        <v>73</v>
      </c>
      <c r="AY153" s="231" t="s">
        <v>157</v>
      </c>
    </row>
    <row r="154" spans="2:51" s="13" customFormat="1" ht="12">
      <c r="B154" s="211"/>
      <c r="C154" s="212"/>
      <c r="D154" s="207" t="s">
        <v>168</v>
      </c>
      <c r="E154" s="213" t="s">
        <v>21</v>
      </c>
      <c r="F154" s="214" t="s">
        <v>222</v>
      </c>
      <c r="G154" s="212"/>
      <c r="H154" s="215">
        <v>309.88</v>
      </c>
      <c r="I154" s="216"/>
      <c r="J154" s="212"/>
      <c r="K154" s="212"/>
      <c r="L154" s="217"/>
      <c r="M154" s="218"/>
      <c r="N154" s="219"/>
      <c r="O154" s="219"/>
      <c r="P154" s="219"/>
      <c r="Q154" s="219"/>
      <c r="R154" s="219"/>
      <c r="S154" s="219"/>
      <c r="T154" s="220"/>
      <c r="AT154" s="221" t="s">
        <v>168</v>
      </c>
      <c r="AU154" s="221" t="s">
        <v>81</v>
      </c>
      <c r="AV154" s="13" t="s">
        <v>81</v>
      </c>
      <c r="AW154" s="13" t="s">
        <v>34</v>
      </c>
      <c r="AX154" s="13" t="s">
        <v>73</v>
      </c>
      <c r="AY154" s="221" t="s">
        <v>157</v>
      </c>
    </row>
    <row r="155" spans="2:51" s="13" customFormat="1" ht="12">
      <c r="B155" s="211"/>
      <c r="C155" s="212"/>
      <c r="D155" s="207" t="s">
        <v>168</v>
      </c>
      <c r="E155" s="213" t="s">
        <v>21</v>
      </c>
      <c r="F155" s="214" t="s">
        <v>223</v>
      </c>
      <c r="G155" s="212"/>
      <c r="H155" s="215">
        <v>309.88</v>
      </c>
      <c r="I155" s="216"/>
      <c r="J155" s="212"/>
      <c r="K155" s="212"/>
      <c r="L155" s="217"/>
      <c r="M155" s="218"/>
      <c r="N155" s="219"/>
      <c r="O155" s="219"/>
      <c r="P155" s="219"/>
      <c r="Q155" s="219"/>
      <c r="R155" s="219"/>
      <c r="S155" s="219"/>
      <c r="T155" s="220"/>
      <c r="AT155" s="221" t="s">
        <v>168</v>
      </c>
      <c r="AU155" s="221" t="s">
        <v>81</v>
      </c>
      <c r="AV155" s="13" t="s">
        <v>81</v>
      </c>
      <c r="AW155" s="13" t="s">
        <v>34</v>
      </c>
      <c r="AX155" s="13" t="s">
        <v>73</v>
      </c>
      <c r="AY155" s="221" t="s">
        <v>157</v>
      </c>
    </row>
    <row r="156" spans="2:51" s="16" customFormat="1" ht="12">
      <c r="B156" s="243"/>
      <c r="C156" s="244"/>
      <c r="D156" s="207" t="s">
        <v>168</v>
      </c>
      <c r="E156" s="245" t="s">
        <v>21</v>
      </c>
      <c r="F156" s="246" t="s">
        <v>181</v>
      </c>
      <c r="G156" s="244"/>
      <c r="H156" s="247">
        <v>619.76</v>
      </c>
      <c r="I156" s="248"/>
      <c r="J156" s="244"/>
      <c r="K156" s="244"/>
      <c r="L156" s="249"/>
      <c r="M156" s="250"/>
      <c r="N156" s="251"/>
      <c r="O156" s="251"/>
      <c r="P156" s="251"/>
      <c r="Q156" s="251"/>
      <c r="R156" s="251"/>
      <c r="S156" s="251"/>
      <c r="T156" s="252"/>
      <c r="AT156" s="253" t="s">
        <v>168</v>
      </c>
      <c r="AU156" s="253" t="s">
        <v>81</v>
      </c>
      <c r="AV156" s="16" t="s">
        <v>164</v>
      </c>
      <c r="AW156" s="16" t="s">
        <v>34</v>
      </c>
      <c r="AX156" s="16" t="s">
        <v>79</v>
      </c>
      <c r="AY156" s="253" t="s">
        <v>157</v>
      </c>
    </row>
    <row r="157" spans="1:65" s="2" customFormat="1" ht="21.75" customHeight="1">
      <c r="A157" s="36"/>
      <c r="B157" s="37"/>
      <c r="C157" s="194" t="s">
        <v>224</v>
      </c>
      <c r="D157" s="194" t="s">
        <v>159</v>
      </c>
      <c r="E157" s="195" t="s">
        <v>225</v>
      </c>
      <c r="F157" s="196" t="s">
        <v>226</v>
      </c>
      <c r="G157" s="197" t="s">
        <v>172</v>
      </c>
      <c r="H157" s="198">
        <v>54.909</v>
      </c>
      <c r="I157" s="199"/>
      <c r="J157" s="200">
        <f>ROUND(I157*H157,2)</f>
        <v>0</v>
      </c>
      <c r="K157" s="196" t="s">
        <v>163</v>
      </c>
      <c r="L157" s="41"/>
      <c r="M157" s="201" t="s">
        <v>21</v>
      </c>
      <c r="N157" s="202" t="s">
        <v>44</v>
      </c>
      <c r="O157" s="66"/>
      <c r="P157" s="203">
        <f>O157*H157</f>
        <v>0</v>
      </c>
      <c r="Q157" s="203">
        <v>0</v>
      </c>
      <c r="R157" s="203">
        <f>Q157*H157</f>
        <v>0</v>
      </c>
      <c r="S157" s="203">
        <v>0</v>
      </c>
      <c r="T157" s="204">
        <f>S157*H157</f>
        <v>0</v>
      </c>
      <c r="U157" s="36"/>
      <c r="V157" s="36"/>
      <c r="W157" s="36"/>
      <c r="X157" s="36"/>
      <c r="Y157" s="36"/>
      <c r="Z157" s="36"/>
      <c r="AA157" s="36"/>
      <c r="AB157" s="36"/>
      <c r="AC157" s="36"/>
      <c r="AD157" s="36"/>
      <c r="AE157" s="36"/>
      <c r="AR157" s="205" t="s">
        <v>164</v>
      </c>
      <c r="AT157" s="205" t="s">
        <v>159</v>
      </c>
      <c r="AU157" s="205" t="s">
        <v>81</v>
      </c>
      <c r="AY157" s="19" t="s">
        <v>157</v>
      </c>
      <c r="BE157" s="206">
        <f>IF(N157="základní",J157,0)</f>
        <v>0</v>
      </c>
      <c r="BF157" s="206">
        <f>IF(N157="snížená",J157,0)</f>
        <v>0</v>
      </c>
      <c r="BG157" s="206">
        <f>IF(N157="zákl. přenesená",J157,0)</f>
        <v>0</v>
      </c>
      <c r="BH157" s="206">
        <f>IF(N157="sníž. přenesená",J157,0)</f>
        <v>0</v>
      </c>
      <c r="BI157" s="206">
        <f>IF(N157="nulová",J157,0)</f>
        <v>0</v>
      </c>
      <c r="BJ157" s="19" t="s">
        <v>79</v>
      </c>
      <c r="BK157" s="206">
        <f>ROUND(I157*H157,2)</f>
        <v>0</v>
      </c>
      <c r="BL157" s="19" t="s">
        <v>164</v>
      </c>
      <c r="BM157" s="205" t="s">
        <v>227</v>
      </c>
    </row>
    <row r="158" spans="1:47" s="2" customFormat="1" ht="136.5">
      <c r="A158" s="36"/>
      <c r="B158" s="37"/>
      <c r="C158" s="38"/>
      <c r="D158" s="207" t="s">
        <v>166</v>
      </c>
      <c r="E158" s="38"/>
      <c r="F158" s="208" t="s">
        <v>220</v>
      </c>
      <c r="G158" s="38"/>
      <c r="H158" s="38"/>
      <c r="I158" s="117"/>
      <c r="J158" s="38"/>
      <c r="K158" s="38"/>
      <c r="L158" s="41"/>
      <c r="M158" s="209"/>
      <c r="N158" s="210"/>
      <c r="O158" s="66"/>
      <c r="P158" s="66"/>
      <c r="Q158" s="66"/>
      <c r="R158" s="66"/>
      <c r="S158" s="66"/>
      <c r="T158" s="67"/>
      <c r="U158" s="36"/>
      <c r="V158" s="36"/>
      <c r="W158" s="36"/>
      <c r="X158" s="36"/>
      <c r="Y158" s="36"/>
      <c r="Z158" s="36"/>
      <c r="AA158" s="36"/>
      <c r="AB158" s="36"/>
      <c r="AC158" s="36"/>
      <c r="AD158" s="36"/>
      <c r="AE158" s="36"/>
      <c r="AT158" s="19" t="s">
        <v>166</v>
      </c>
      <c r="AU158" s="19" t="s">
        <v>81</v>
      </c>
    </row>
    <row r="159" spans="2:51" s="14" customFormat="1" ht="12">
      <c r="B159" s="222"/>
      <c r="C159" s="223"/>
      <c r="D159" s="207" t="s">
        <v>168</v>
      </c>
      <c r="E159" s="224" t="s">
        <v>21</v>
      </c>
      <c r="F159" s="225" t="s">
        <v>228</v>
      </c>
      <c r="G159" s="223"/>
      <c r="H159" s="224" t="s">
        <v>21</v>
      </c>
      <c r="I159" s="226"/>
      <c r="J159" s="223"/>
      <c r="K159" s="223"/>
      <c r="L159" s="227"/>
      <c r="M159" s="228"/>
      <c r="N159" s="229"/>
      <c r="O159" s="229"/>
      <c r="P159" s="229"/>
      <c r="Q159" s="229"/>
      <c r="R159" s="229"/>
      <c r="S159" s="229"/>
      <c r="T159" s="230"/>
      <c r="AT159" s="231" t="s">
        <v>168</v>
      </c>
      <c r="AU159" s="231" t="s">
        <v>81</v>
      </c>
      <c r="AV159" s="14" t="s">
        <v>79</v>
      </c>
      <c r="AW159" s="14" t="s">
        <v>34</v>
      </c>
      <c r="AX159" s="14" t="s">
        <v>73</v>
      </c>
      <c r="AY159" s="231" t="s">
        <v>157</v>
      </c>
    </row>
    <row r="160" spans="2:51" s="13" customFormat="1" ht="12">
      <c r="B160" s="211"/>
      <c r="C160" s="212"/>
      <c r="D160" s="207" t="s">
        <v>168</v>
      </c>
      <c r="E160" s="213" t="s">
        <v>21</v>
      </c>
      <c r="F160" s="214" t="s">
        <v>229</v>
      </c>
      <c r="G160" s="212"/>
      <c r="H160" s="215">
        <v>62.74</v>
      </c>
      <c r="I160" s="216"/>
      <c r="J160" s="212"/>
      <c r="K160" s="212"/>
      <c r="L160" s="217"/>
      <c r="M160" s="218"/>
      <c r="N160" s="219"/>
      <c r="O160" s="219"/>
      <c r="P160" s="219"/>
      <c r="Q160" s="219"/>
      <c r="R160" s="219"/>
      <c r="S160" s="219"/>
      <c r="T160" s="220"/>
      <c r="AT160" s="221" t="s">
        <v>168</v>
      </c>
      <c r="AU160" s="221" t="s">
        <v>81</v>
      </c>
      <c r="AV160" s="13" t="s">
        <v>81</v>
      </c>
      <c r="AW160" s="13" t="s">
        <v>34</v>
      </c>
      <c r="AX160" s="13" t="s">
        <v>73</v>
      </c>
      <c r="AY160" s="221" t="s">
        <v>157</v>
      </c>
    </row>
    <row r="161" spans="2:51" s="13" customFormat="1" ht="12">
      <c r="B161" s="211"/>
      <c r="C161" s="212"/>
      <c r="D161" s="207" t="s">
        <v>168</v>
      </c>
      <c r="E161" s="213" t="s">
        <v>21</v>
      </c>
      <c r="F161" s="214" t="s">
        <v>230</v>
      </c>
      <c r="G161" s="212"/>
      <c r="H161" s="215">
        <v>302.049</v>
      </c>
      <c r="I161" s="216"/>
      <c r="J161" s="212"/>
      <c r="K161" s="212"/>
      <c r="L161" s="217"/>
      <c r="M161" s="218"/>
      <c r="N161" s="219"/>
      <c r="O161" s="219"/>
      <c r="P161" s="219"/>
      <c r="Q161" s="219"/>
      <c r="R161" s="219"/>
      <c r="S161" s="219"/>
      <c r="T161" s="220"/>
      <c r="AT161" s="221" t="s">
        <v>168</v>
      </c>
      <c r="AU161" s="221" t="s">
        <v>81</v>
      </c>
      <c r="AV161" s="13" t="s">
        <v>81</v>
      </c>
      <c r="AW161" s="13" t="s">
        <v>34</v>
      </c>
      <c r="AX161" s="13" t="s">
        <v>73</v>
      </c>
      <c r="AY161" s="221" t="s">
        <v>157</v>
      </c>
    </row>
    <row r="162" spans="2:51" s="15" customFormat="1" ht="12">
      <c r="B162" s="232"/>
      <c r="C162" s="233"/>
      <c r="D162" s="207" t="s">
        <v>168</v>
      </c>
      <c r="E162" s="234" t="s">
        <v>21</v>
      </c>
      <c r="F162" s="235" t="s">
        <v>179</v>
      </c>
      <c r="G162" s="233"/>
      <c r="H162" s="236">
        <v>364.789</v>
      </c>
      <c r="I162" s="237"/>
      <c r="J162" s="233"/>
      <c r="K162" s="233"/>
      <c r="L162" s="238"/>
      <c r="M162" s="239"/>
      <c r="N162" s="240"/>
      <c r="O162" s="240"/>
      <c r="P162" s="240"/>
      <c r="Q162" s="240"/>
      <c r="R162" s="240"/>
      <c r="S162" s="240"/>
      <c r="T162" s="241"/>
      <c r="AT162" s="242" t="s">
        <v>168</v>
      </c>
      <c r="AU162" s="242" t="s">
        <v>81</v>
      </c>
      <c r="AV162" s="15" t="s">
        <v>96</v>
      </c>
      <c r="AW162" s="15" t="s">
        <v>34</v>
      </c>
      <c r="AX162" s="15" t="s">
        <v>73</v>
      </c>
      <c r="AY162" s="242" t="s">
        <v>157</v>
      </c>
    </row>
    <row r="163" spans="2:51" s="13" customFormat="1" ht="12">
      <c r="B163" s="211"/>
      <c r="C163" s="212"/>
      <c r="D163" s="207" t="s">
        <v>168</v>
      </c>
      <c r="E163" s="213" t="s">
        <v>21</v>
      </c>
      <c r="F163" s="214" t="s">
        <v>231</v>
      </c>
      <c r="G163" s="212"/>
      <c r="H163" s="215">
        <v>-309.88</v>
      </c>
      <c r="I163" s="216"/>
      <c r="J163" s="212"/>
      <c r="K163" s="212"/>
      <c r="L163" s="217"/>
      <c r="M163" s="218"/>
      <c r="N163" s="219"/>
      <c r="O163" s="219"/>
      <c r="P163" s="219"/>
      <c r="Q163" s="219"/>
      <c r="R163" s="219"/>
      <c r="S163" s="219"/>
      <c r="T163" s="220"/>
      <c r="AT163" s="221" t="s">
        <v>168</v>
      </c>
      <c r="AU163" s="221" t="s">
        <v>81</v>
      </c>
      <c r="AV163" s="13" t="s">
        <v>81</v>
      </c>
      <c r="AW163" s="13" t="s">
        <v>34</v>
      </c>
      <c r="AX163" s="13" t="s">
        <v>73</v>
      </c>
      <c r="AY163" s="221" t="s">
        <v>157</v>
      </c>
    </row>
    <row r="164" spans="2:51" s="15" customFormat="1" ht="12">
      <c r="B164" s="232"/>
      <c r="C164" s="233"/>
      <c r="D164" s="207" t="s">
        <v>168</v>
      </c>
      <c r="E164" s="234" t="s">
        <v>21</v>
      </c>
      <c r="F164" s="235" t="s">
        <v>179</v>
      </c>
      <c r="G164" s="233"/>
      <c r="H164" s="236">
        <v>-309.88</v>
      </c>
      <c r="I164" s="237"/>
      <c r="J164" s="233"/>
      <c r="K164" s="233"/>
      <c r="L164" s="238"/>
      <c r="M164" s="239"/>
      <c r="N164" s="240"/>
      <c r="O164" s="240"/>
      <c r="P164" s="240"/>
      <c r="Q164" s="240"/>
      <c r="R164" s="240"/>
      <c r="S164" s="240"/>
      <c r="T164" s="241"/>
      <c r="AT164" s="242" t="s">
        <v>168</v>
      </c>
      <c r="AU164" s="242" t="s">
        <v>81</v>
      </c>
      <c r="AV164" s="15" t="s">
        <v>96</v>
      </c>
      <c r="AW164" s="15" t="s">
        <v>34</v>
      </c>
      <c r="AX164" s="15" t="s">
        <v>73</v>
      </c>
      <c r="AY164" s="242" t="s">
        <v>157</v>
      </c>
    </row>
    <row r="165" spans="2:51" s="16" customFormat="1" ht="12">
      <c r="B165" s="243"/>
      <c r="C165" s="244"/>
      <c r="D165" s="207" t="s">
        <v>168</v>
      </c>
      <c r="E165" s="245" t="s">
        <v>21</v>
      </c>
      <c r="F165" s="246" t="s">
        <v>181</v>
      </c>
      <c r="G165" s="244"/>
      <c r="H165" s="247">
        <v>54.909</v>
      </c>
      <c r="I165" s="248"/>
      <c r="J165" s="244"/>
      <c r="K165" s="244"/>
      <c r="L165" s="249"/>
      <c r="M165" s="250"/>
      <c r="N165" s="251"/>
      <c r="O165" s="251"/>
      <c r="P165" s="251"/>
      <c r="Q165" s="251"/>
      <c r="R165" s="251"/>
      <c r="S165" s="251"/>
      <c r="T165" s="252"/>
      <c r="AT165" s="253" t="s">
        <v>168</v>
      </c>
      <c r="AU165" s="253" t="s">
        <v>81</v>
      </c>
      <c r="AV165" s="16" t="s">
        <v>164</v>
      </c>
      <c r="AW165" s="16" t="s">
        <v>34</v>
      </c>
      <c r="AX165" s="16" t="s">
        <v>79</v>
      </c>
      <c r="AY165" s="253" t="s">
        <v>157</v>
      </c>
    </row>
    <row r="166" spans="1:65" s="2" customFormat="1" ht="21.75" customHeight="1">
      <c r="A166" s="36"/>
      <c r="B166" s="37"/>
      <c r="C166" s="194" t="s">
        <v>232</v>
      </c>
      <c r="D166" s="194" t="s">
        <v>159</v>
      </c>
      <c r="E166" s="195" t="s">
        <v>233</v>
      </c>
      <c r="F166" s="196" t="s">
        <v>234</v>
      </c>
      <c r="G166" s="197" t="s">
        <v>172</v>
      </c>
      <c r="H166" s="198">
        <v>309.88</v>
      </c>
      <c r="I166" s="199"/>
      <c r="J166" s="200">
        <f>ROUND(I166*H166,2)</f>
        <v>0</v>
      </c>
      <c r="K166" s="196" t="s">
        <v>163</v>
      </c>
      <c r="L166" s="41"/>
      <c r="M166" s="201" t="s">
        <v>21</v>
      </c>
      <c r="N166" s="202" t="s">
        <v>44</v>
      </c>
      <c r="O166" s="66"/>
      <c r="P166" s="203">
        <f>O166*H166</f>
        <v>0</v>
      </c>
      <c r="Q166" s="203">
        <v>0</v>
      </c>
      <c r="R166" s="203">
        <f>Q166*H166</f>
        <v>0</v>
      </c>
      <c r="S166" s="203">
        <v>0</v>
      </c>
      <c r="T166" s="204">
        <f>S166*H166</f>
        <v>0</v>
      </c>
      <c r="U166" s="36"/>
      <c r="V166" s="36"/>
      <c r="W166" s="36"/>
      <c r="X166" s="36"/>
      <c r="Y166" s="36"/>
      <c r="Z166" s="36"/>
      <c r="AA166" s="36"/>
      <c r="AB166" s="36"/>
      <c r="AC166" s="36"/>
      <c r="AD166" s="36"/>
      <c r="AE166" s="36"/>
      <c r="AR166" s="205" t="s">
        <v>164</v>
      </c>
      <c r="AT166" s="205" t="s">
        <v>159</v>
      </c>
      <c r="AU166" s="205" t="s">
        <v>81</v>
      </c>
      <c r="AY166" s="19" t="s">
        <v>157</v>
      </c>
      <c r="BE166" s="206">
        <f>IF(N166="základní",J166,0)</f>
        <v>0</v>
      </c>
      <c r="BF166" s="206">
        <f>IF(N166="snížená",J166,0)</f>
        <v>0</v>
      </c>
      <c r="BG166" s="206">
        <f>IF(N166="zákl. přenesená",J166,0)</f>
        <v>0</v>
      </c>
      <c r="BH166" s="206">
        <f>IF(N166="sníž. přenesená",J166,0)</f>
        <v>0</v>
      </c>
      <c r="BI166" s="206">
        <f>IF(N166="nulová",J166,0)</f>
        <v>0</v>
      </c>
      <c r="BJ166" s="19" t="s">
        <v>79</v>
      </c>
      <c r="BK166" s="206">
        <f>ROUND(I166*H166,2)</f>
        <v>0</v>
      </c>
      <c r="BL166" s="19" t="s">
        <v>164</v>
      </c>
      <c r="BM166" s="205" t="s">
        <v>235</v>
      </c>
    </row>
    <row r="167" spans="1:47" s="2" customFormat="1" ht="107.25">
      <c r="A167" s="36"/>
      <c r="B167" s="37"/>
      <c r="C167" s="38"/>
      <c r="D167" s="207" t="s">
        <v>166</v>
      </c>
      <c r="E167" s="38"/>
      <c r="F167" s="208" t="s">
        <v>236</v>
      </c>
      <c r="G167" s="38"/>
      <c r="H167" s="38"/>
      <c r="I167" s="117"/>
      <c r="J167" s="38"/>
      <c r="K167" s="38"/>
      <c r="L167" s="41"/>
      <c r="M167" s="209"/>
      <c r="N167" s="210"/>
      <c r="O167" s="66"/>
      <c r="P167" s="66"/>
      <c r="Q167" s="66"/>
      <c r="R167" s="66"/>
      <c r="S167" s="66"/>
      <c r="T167" s="67"/>
      <c r="U167" s="36"/>
      <c r="V167" s="36"/>
      <c r="W167" s="36"/>
      <c r="X167" s="36"/>
      <c r="Y167" s="36"/>
      <c r="Z167" s="36"/>
      <c r="AA167" s="36"/>
      <c r="AB167" s="36"/>
      <c r="AC167" s="36"/>
      <c r="AD167" s="36"/>
      <c r="AE167" s="36"/>
      <c r="AT167" s="19" t="s">
        <v>166</v>
      </c>
      <c r="AU167" s="19" t="s">
        <v>81</v>
      </c>
    </row>
    <row r="168" spans="2:51" s="13" customFormat="1" ht="12">
      <c r="B168" s="211"/>
      <c r="C168" s="212"/>
      <c r="D168" s="207" t="s">
        <v>168</v>
      </c>
      <c r="E168" s="213" t="s">
        <v>21</v>
      </c>
      <c r="F168" s="214" t="s">
        <v>237</v>
      </c>
      <c r="G168" s="212"/>
      <c r="H168" s="215">
        <v>309.88</v>
      </c>
      <c r="I168" s="216"/>
      <c r="J168" s="212"/>
      <c r="K168" s="212"/>
      <c r="L168" s="217"/>
      <c r="M168" s="218"/>
      <c r="N168" s="219"/>
      <c r="O168" s="219"/>
      <c r="P168" s="219"/>
      <c r="Q168" s="219"/>
      <c r="R168" s="219"/>
      <c r="S168" s="219"/>
      <c r="T168" s="220"/>
      <c r="AT168" s="221" t="s">
        <v>168</v>
      </c>
      <c r="AU168" s="221" t="s">
        <v>81</v>
      </c>
      <c r="AV168" s="13" t="s">
        <v>81</v>
      </c>
      <c r="AW168" s="13" t="s">
        <v>34</v>
      </c>
      <c r="AX168" s="13" t="s">
        <v>79</v>
      </c>
      <c r="AY168" s="221" t="s">
        <v>157</v>
      </c>
    </row>
    <row r="169" spans="1:65" s="2" customFormat="1" ht="16.5" customHeight="1">
      <c r="A169" s="36"/>
      <c r="B169" s="37"/>
      <c r="C169" s="194" t="s">
        <v>238</v>
      </c>
      <c r="D169" s="194" t="s">
        <v>159</v>
      </c>
      <c r="E169" s="195" t="s">
        <v>239</v>
      </c>
      <c r="F169" s="196" t="s">
        <v>240</v>
      </c>
      <c r="G169" s="197" t="s">
        <v>172</v>
      </c>
      <c r="H169" s="198">
        <v>309.88</v>
      </c>
      <c r="I169" s="199"/>
      <c r="J169" s="200">
        <f>ROUND(I169*H169,2)</f>
        <v>0</v>
      </c>
      <c r="K169" s="196" t="s">
        <v>163</v>
      </c>
      <c r="L169" s="41"/>
      <c r="M169" s="201" t="s">
        <v>21</v>
      </c>
      <c r="N169" s="202" t="s">
        <v>44</v>
      </c>
      <c r="O169" s="66"/>
      <c r="P169" s="203">
        <f>O169*H169</f>
        <v>0</v>
      </c>
      <c r="Q169" s="203">
        <v>0</v>
      </c>
      <c r="R169" s="203">
        <f>Q169*H169</f>
        <v>0</v>
      </c>
      <c r="S169" s="203">
        <v>0</v>
      </c>
      <c r="T169" s="204">
        <f>S169*H169</f>
        <v>0</v>
      </c>
      <c r="U169" s="36"/>
      <c r="V169" s="36"/>
      <c r="W169" s="36"/>
      <c r="X169" s="36"/>
      <c r="Y169" s="36"/>
      <c r="Z169" s="36"/>
      <c r="AA169" s="36"/>
      <c r="AB169" s="36"/>
      <c r="AC169" s="36"/>
      <c r="AD169" s="36"/>
      <c r="AE169" s="36"/>
      <c r="AR169" s="205" t="s">
        <v>164</v>
      </c>
      <c r="AT169" s="205" t="s">
        <v>159</v>
      </c>
      <c r="AU169" s="205" t="s">
        <v>81</v>
      </c>
      <c r="AY169" s="19" t="s">
        <v>157</v>
      </c>
      <c r="BE169" s="206">
        <f>IF(N169="základní",J169,0)</f>
        <v>0</v>
      </c>
      <c r="BF169" s="206">
        <f>IF(N169="snížená",J169,0)</f>
        <v>0</v>
      </c>
      <c r="BG169" s="206">
        <f>IF(N169="zákl. přenesená",J169,0)</f>
        <v>0</v>
      </c>
      <c r="BH169" s="206">
        <f>IF(N169="sníž. přenesená",J169,0)</f>
        <v>0</v>
      </c>
      <c r="BI169" s="206">
        <f>IF(N169="nulová",J169,0)</f>
        <v>0</v>
      </c>
      <c r="BJ169" s="19" t="s">
        <v>79</v>
      </c>
      <c r="BK169" s="206">
        <f>ROUND(I169*H169,2)</f>
        <v>0</v>
      </c>
      <c r="BL169" s="19" t="s">
        <v>164</v>
      </c>
      <c r="BM169" s="205" t="s">
        <v>241</v>
      </c>
    </row>
    <row r="170" spans="1:47" s="2" customFormat="1" ht="185.25">
      <c r="A170" s="36"/>
      <c r="B170" s="37"/>
      <c r="C170" s="38"/>
      <c r="D170" s="207" t="s">
        <v>166</v>
      </c>
      <c r="E170" s="38"/>
      <c r="F170" s="208" t="s">
        <v>242</v>
      </c>
      <c r="G170" s="38"/>
      <c r="H170" s="38"/>
      <c r="I170" s="117"/>
      <c r="J170" s="38"/>
      <c r="K170" s="38"/>
      <c r="L170" s="41"/>
      <c r="M170" s="209"/>
      <c r="N170" s="210"/>
      <c r="O170" s="66"/>
      <c r="P170" s="66"/>
      <c r="Q170" s="66"/>
      <c r="R170" s="66"/>
      <c r="S170" s="66"/>
      <c r="T170" s="67"/>
      <c r="U170" s="36"/>
      <c r="V170" s="36"/>
      <c r="W170" s="36"/>
      <c r="X170" s="36"/>
      <c r="Y170" s="36"/>
      <c r="Z170" s="36"/>
      <c r="AA170" s="36"/>
      <c r="AB170" s="36"/>
      <c r="AC170" s="36"/>
      <c r="AD170" s="36"/>
      <c r="AE170" s="36"/>
      <c r="AT170" s="19" t="s">
        <v>166</v>
      </c>
      <c r="AU170" s="19" t="s">
        <v>81</v>
      </c>
    </row>
    <row r="171" spans="2:51" s="13" customFormat="1" ht="12">
      <c r="B171" s="211"/>
      <c r="C171" s="212"/>
      <c r="D171" s="207" t="s">
        <v>168</v>
      </c>
      <c r="E171" s="213" t="s">
        <v>21</v>
      </c>
      <c r="F171" s="214" t="s">
        <v>243</v>
      </c>
      <c r="G171" s="212"/>
      <c r="H171" s="215">
        <v>309.88</v>
      </c>
      <c r="I171" s="216"/>
      <c r="J171" s="212"/>
      <c r="K171" s="212"/>
      <c r="L171" s="217"/>
      <c r="M171" s="218"/>
      <c r="N171" s="219"/>
      <c r="O171" s="219"/>
      <c r="P171" s="219"/>
      <c r="Q171" s="219"/>
      <c r="R171" s="219"/>
      <c r="S171" s="219"/>
      <c r="T171" s="220"/>
      <c r="AT171" s="221" t="s">
        <v>168</v>
      </c>
      <c r="AU171" s="221" t="s">
        <v>81</v>
      </c>
      <c r="AV171" s="13" t="s">
        <v>81</v>
      </c>
      <c r="AW171" s="13" t="s">
        <v>34</v>
      </c>
      <c r="AX171" s="13" t="s">
        <v>79</v>
      </c>
      <c r="AY171" s="221" t="s">
        <v>157</v>
      </c>
    </row>
    <row r="172" spans="1:65" s="2" customFormat="1" ht="21.75" customHeight="1">
      <c r="A172" s="36"/>
      <c r="B172" s="37"/>
      <c r="C172" s="194" t="s">
        <v>244</v>
      </c>
      <c r="D172" s="194" t="s">
        <v>159</v>
      </c>
      <c r="E172" s="195" t="s">
        <v>245</v>
      </c>
      <c r="F172" s="196" t="s">
        <v>246</v>
      </c>
      <c r="G172" s="197" t="s">
        <v>247</v>
      </c>
      <c r="H172" s="198">
        <v>0</v>
      </c>
      <c r="I172" s="199"/>
      <c r="J172" s="200">
        <f>ROUND(I172*H172,2)</f>
        <v>0</v>
      </c>
      <c r="K172" s="196" t="s">
        <v>163</v>
      </c>
      <c r="L172" s="41"/>
      <c r="M172" s="201" t="s">
        <v>21</v>
      </c>
      <c r="N172" s="202" t="s">
        <v>44</v>
      </c>
      <c r="O172" s="66"/>
      <c r="P172" s="203">
        <f>O172*H172</f>
        <v>0</v>
      </c>
      <c r="Q172" s="203">
        <v>0</v>
      </c>
      <c r="R172" s="203">
        <f>Q172*H172</f>
        <v>0</v>
      </c>
      <c r="S172" s="203">
        <v>0</v>
      </c>
      <c r="T172" s="204">
        <f>S172*H172</f>
        <v>0</v>
      </c>
      <c r="U172" s="36"/>
      <c r="V172" s="36"/>
      <c r="W172" s="36"/>
      <c r="X172" s="36"/>
      <c r="Y172" s="36"/>
      <c r="Z172" s="36"/>
      <c r="AA172" s="36"/>
      <c r="AB172" s="36"/>
      <c r="AC172" s="36"/>
      <c r="AD172" s="36"/>
      <c r="AE172" s="36"/>
      <c r="AR172" s="205" t="s">
        <v>164</v>
      </c>
      <c r="AT172" s="205" t="s">
        <v>159</v>
      </c>
      <c r="AU172" s="205" t="s">
        <v>81</v>
      </c>
      <c r="AY172" s="19" t="s">
        <v>157</v>
      </c>
      <c r="BE172" s="206">
        <f>IF(N172="základní",J172,0)</f>
        <v>0</v>
      </c>
      <c r="BF172" s="206">
        <f>IF(N172="snížená",J172,0)</f>
        <v>0</v>
      </c>
      <c r="BG172" s="206">
        <f>IF(N172="zákl. přenesená",J172,0)</f>
        <v>0</v>
      </c>
      <c r="BH172" s="206">
        <f>IF(N172="sníž. přenesená",J172,0)</f>
        <v>0</v>
      </c>
      <c r="BI172" s="206">
        <f>IF(N172="nulová",J172,0)</f>
        <v>0</v>
      </c>
      <c r="BJ172" s="19" t="s">
        <v>79</v>
      </c>
      <c r="BK172" s="206">
        <f>ROUND(I172*H172,2)</f>
        <v>0</v>
      </c>
      <c r="BL172" s="19" t="s">
        <v>164</v>
      </c>
      <c r="BM172" s="205" t="s">
        <v>248</v>
      </c>
    </row>
    <row r="173" spans="1:47" s="2" customFormat="1" ht="29.25">
      <c r="A173" s="36"/>
      <c r="B173" s="37"/>
      <c r="C173" s="38"/>
      <c r="D173" s="207" t="s">
        <v>166</v>
      </c>
      <c r="E173" s="38"/>
      <c r="F173" s="208" t="s">
        <v>249</v>
      </c>
      <c r="G173" s="38"/>
      <c r="H173" s="38"/>
      <c r="I173" s="117"/>
      <c r="J173" s="38"/>
      <c r="K173" s="38"/>
      <c r="L173" s="41"/>
      <c r="M173" s="209"/>
      <c r="N173" s="210"/>
      <c r="O173" s="66"/>
      <c r="P173" s="66"/>
      <c r="Q173" s="66"/>
      <c r="R173" s="66"/>
      <c r="S173" s="66"/>
      <c r="T173" s="67"/>
      <c r="U173" s="36"/>
      <c r="V173" s="36"/>
      <c r="W173" s="36"/>
      <c r="X173" s="36"/>
      <c r="Y173" s="36"/>
      <c r="Z173" s="36"/>
      <c r="AA173" s="36"/>
      <c r="AB173" s="36"/>
      <c r="AC173" s="36"/>
      <c r="AD173" s="36"/>
      <c r="AE173" s="36"/>
      <c r="AT173" s="19" t="s">
        <v>166</v>
      </c>
      <c r="AU173" s="19" t="s">
        <v>81</v>
      </c>
    </row>
    <row r="174" spans="2:51" s="13" customFormat="1" ht="12">
      <c r="B174" s="211"/>
      <c r="C174" s="212"/>
      <c r="D174" s="207" t="s">
        <v>168</v>
      </c>
      <c r="E174" s="213" t="s">
        <v>21</v>
      </c>
      <c r="F174" s="214" t="s">
        <v>250</v>
      </c>
      <c r="G174" s="212"/>
      <c r="H174" s="215">
        <v>0</v>
      </c>
      <c r="I174" s="216"/>
      <c r="J174" s="212"/>
      <c r="K174" s="212"/>
      <c r="L174" s="217"/>
      <c r="M174" s="218"/>
      <c r="N174" s="219"/>
      <c r="O174" s="219"/>
      <c r="P174" s="219"/>
      <c r="Q174" s="219"/>
      <c r="R174" s="219"/>
      <c r="S174" s="219"/>
      <c r="T174" s="220"/>
      <c r="AT174" s="221" t="s">
        <v>168</v>
      </c>
      <c r="AU174" s="221" t="s">
        <v>81</v>
      </c>
      <c r="AV174" s="13" t="s">
        <v>81</v>
      </c>
      <c r="AW174" s="13" t="s">
        <v>34</v>
      </c>
      <c r="AX174" s="13" t="s">
        <v>79</v>
      </c>
      <c r="AY174" s="221" t="s">
        <v>157</v>
      </c>
    </row>
    <row r="175" spans="1:65" s="2" customFormat="1" ht="21.75" customHeight="1">
      <c r="A175" s="36"/>
      <c r="B175" s="37"/>
      <c r="C175" s="194" t="s">
        <v>251</v>
      </c>
      <c r="D175" s="194" t="s">
        <v>159</v>
      </c>
      <c r="E175" s="195" t="s">
        <v>252</v>
      </c>
      <c r="F175" s="196" t="s">
        <v>253</v>
      </c>
      <c r="G175" s="197" t="s">
        <v>172</v>
      </c>
      <c r="H175" s="198">
        <v>309.88</v>
      </c>
      <c r="I175" s="199"/>
      <c r="J175" s="200">
        <f>ROUND(I175*H175,2)</f>
        <v>0</v>
      </c>
      <c r="K175" s="196" t="s">
        <v>163</v>
      </c>
      <c r="L175" s="41"/>
      <c r="M175" s="201" t="s">
        <v>21</v>
      </c>
      <c r="N175" s="202" t="s">
        <v>44</v>
      </c>
      <c r="O175" s="66"/>
      <c r="P175" s="203">
        <f>O175*H175</f>
        <v>0</v>
      </c>
      <c r="Q175" s="203">
        <v>0</v>
      </c>
      <c r="R175" s="203">
        <f>Q175*H175</f>
        <v>0</v>
      </c>
      <c r="S175" s="203">
        <v>0</v>
      </c>
      <c r="T175" s="204">
        <f>S175*H175</f>
        <v>0</v>
      </c>
      <c r="U175" s="36"/>
      <c r="V175" s="36"/>
      <c r="W175" s="36"/>
      <c r="X175" s="36"/>
      <c r="Y175" s="36"/>
      <c r="Z175" s="36"/>
      <c r="AA175" s="36"/>
      <c r="AB175" s="36"/>
      <c r="AC175" s="36"/>
      <c r="AD175" s="36"/>
      <c r="AE175" s="36"/>
      <c r="AR175" s="205" t="s">
        <v>164</v>
      </c>
      <c r="AT175" s="205" t="s">
        <v>159</v>
      </c>
      <c r="AU175" s="205" t="s">
        <v>81</v>
      </c>
      <c r="AY175" s="19" t="s">
        <v>157</v>
      </c>
      <c r="BE175" s="206">
        <f>IF(N175="základní",J175,0)</f>
        <v>0</v>
      </c>
      <c r="BF175" s="206">
        <f>IF(N175="snížená",J175,0)</f>
        <v>0</v>
      </c>
      <c r="BG175" s="206">
        <f>IF(N175="zákl. přenesená",J175,0)</f>
        <v>0</v>
      </c>
      <c r="BH175" s="206">
        <f>IF(N175="sníž. přenesená",J175,0)</f>
        <v>0</v>
      </c>
      <c r="BI175" s="206">
        <f>IF(N175="nulová",J175,0)</f>
        <v>0</v>
      </c>
      <c r="BJ175" s="19" t="s">
        <v>79</v>
      </c>
      <c r="BK175" s="206">
        <f>ROUND(I175*H175,2)</f>
        <v>0</v>
      </c>
      <c r="BL175" s="19" t="s">
        <v>164</v>
      </c>
      <c r="BM175" s="205" t="s">
        <v>254</v>
      </c>
    </row>
    <row r="176" spans="1:47" s="2" customFormat="1" ht="214.5">
      <c r="A176" s="36"/>
      <c r="B176" s="37"/>
      <c r="C176" s="38"/>
      <c r="D176" s="207" t="s">
        <v>166</v>
      </c>
      <c r="E176" s="38"/>
      <c r="F176" s="208" t="s">
        <v>255</v>
      </c>
      <c r="G176" s="38"/>
      <c r="H176" s="38"/>
      <c r="I176" s="117"/>
      <c r="J176" s="38"/>
      <c r="K176" s="38"/>
      <c r="L176" s="41"/>
      <c r="M176" s="209"/>
      <c r="N176" s="210"/>
      <c r="O176" s="66"/>
      <c r="P176" s="66"/>
      <c r="Q176" s="66"/>
      <c r="R176" s="66"/>
      <c r="S176" s="66"/>
      <c r="T176" s="67"/>
      <c r="U176" s="36"/>
      <c r="V176" s="36"/>
      <c r="W176" s="36"/>
      <c r="X176" s="36"/>
      <c r="Y176" s="36"/>
      <c r="Z176" s="36"/>
      <c r="AA176" s="36"/>
      <c r="AB176" s="36"/>
      <c r="AC176" s="36"/>
      <c r="AD176" s="36"/>
      <c r="AE176" s="36"/>
      <c r="AT176" s="19" t="s">
        <v>166</v>
      </c>
      <c r="AU176" s="19" t="s">
        <v>81</v>
      </c>
    </row>
    <row r="177" spans="2:51" s="14" customFormat="1" ht="12">
      <c r="B177" s="222"/>
      <c r="C177" s="223"/>
      <c r="D177" s="207" t="s">
        <v>168</v>
      </c>
      <c r="E177" s="224" t="s">
        <v>21</v>
      </c>
      <c r="F177" s="225" t="s">
        <v>256</v>
      </c>
      <c r="G177" s="223"/>
      <c r="H177" s="224" t="s">
        <v>21</v>
      </c>
      <c r="I177" s="226"/>
      <c r="J177" s="223"/>
      <c r="K177" s="223"/>
      <c r="L177" s="227"/>
      <c r="M177" s="228"/>
      <c r="N177" s="229"/>
      <c r="O177" s="229"/>
      <c r="P177" s="229"/>
      <c r="Q177" s="229"/>
      <c r="R177" s="229"/>
      <c r="S177" s="229"/>
      <c r="T177" s="230"/>
      <c r="AT177" s="231" t="s">
        <v>168</v>
      </c>
      <c r="AU177" s="231" t="s">
        <v>81</v>
      </c>
      <c r="AV177" s="14" t="s">
        <v>79</v>
      </c>
      <c r="AW177" s="14" t="s">
        <v>34</v>
      </c>
      <c r="AX177" s="14" t="s">
        <v>73</v>
      </c>
      <c r="AY177" s="231" t="s">
        <v>157</v>
      </c>
    </row>
    <row r="178" spans="2:51" s="13" customFormat="1" ht="12">
      <c r="B178" s="211"/>
      <c r="C178" s="212"/>
      <c r="D178" s="207" t="s">
        <v>168</v>
      </c>
      <c r="E178" s="213" t="s">
        <v>21</v>
      </c>
      <c r="F178" s="214" t="s">
        <v>229</v>
      </c>
      <c r="G178" s="212"/>
      <c r="H178" s="215">
        <v>62.74</v>
      </c>
      <c r="I178" s="216"/>
      <c r="J178" s="212"/>
      <c r="K178" s="212"/>
      <c r="L178" s="217"/>
      <c r="M178" s="218"/>
      <c r="N178" s="219"/>
      <c r="O178" s="219"/>
      <c r="P178" s="219"/>
      <c r="Q178" s="219"/>
      <c r="R178" s="219"/>
      <c r="S178" s="219"/>
      <c r="T178" s="220"/>
      <c r="AT178" s="221" t="s">
        <v>168</v>
      </c>
      <c r="AU178" s="221" t="s">
        <v>81</v>
      </c>
      <c r="AV178" s="13" t="s">
        <v>81</v>
      </c>
      <c r="AW178" s="13" t="s">
        <v>34</v>
      </c>
      <c r="AX178" s="13" t="s">
        <v>73</v>
      </c>
      <c r="AY178" s="221" t="s">
        <v>157</v>
      </c>
    </row>
    <row r="179" spans="2:51" s="13" customFormat="1" ht="12">
      <c r="B179" s="211"/>
      <c r="C179" s="212"/>
      <c r="D179" s="207" t="s">
        <v>168</v>
      </c>
      <c r="E179" s="213" t="s">
        <v>21</v>
      </c>
      <c r="F179" s="214" t="s">
        <v>230</v>
      </c>
      <c r="G179" s="212"/>
      <c r="H179" s="215">
        <v>302.049</v>
      </c>
      <c r="I179" s="216"/>
      <c r="J179" s="212"/>
      <c r="K179" s="212"/>
      <c r="L179" s="217"/>
      <c r="M179" s="218"/>
      <c r="N179" s="219"/>
      <c r="O179" s="219"/>
      <c r="P179" s="219"/>
      <c r="Q179" s="219"/>
      <c r="R179" s="219"/>
      <c r="S179" s="219"/>
      <c r="T179" s="220"/>
      <c r="AT179" s="221" t="s">
        <v>168</v>
      </c>
      <c r="AU179" s="221" t="s">
        <v>81</v>
      </c>
      <c r="AV179" s="13" t="s">
        <v>81</v>
      </c>
      <c r="AW179" s="13" t="s">
        <v>34</v>
      </c>
      <c r="AX179" s="13" t="s">
        <v>73</v>
      </c>
      <c r="AY179" s="221" t="s">
        <v>157</v>
      </c>
    </row>
    <row r="180" spans="2:51" s="13" customFormat="1" ht="12">
      <c r="B180" s="211"/>
      <c r="C180" s="212"/>
      <c r="D180" s="207" t="s">
        <v>168</v>
      </c>
      <c r="E180" s="213" t="s">
        <v>21</v>
      </c>
      <c r="F180" s="214" t="s">
        <v>257</v>
      </c>
      <c r="G180" s="212"/>
      <c r="H180" s="215">
        <v>55.8</v>
      </c>
      <c r="I180" s="216"/>
      <c r="J180" s="212"/>
      <c r="K180" s="212"/>
      <c r="L180" s="217"/>
      <c r="M180" s="218"/>
      <c r="N180" s="219"/>
      <c r="O180" s="219"/>
      <c r="P180" s="219"/>
      <c r="Q180" s="219"/>
      <c r="R180" s="219"/>
      <c r="S180" s="219"/>
      <c r="T180" s="220"/>
      <c r="AT180" s="221" t="s">
        <v>168</v>
      </c>
      <c r="AU180" s="221" t="s">
        <v>81</v>
      </c>
      <c r="AV180" s="13" t="s">
        <v>81</v>
      </c>
      <c r="AW180" s="13" t="s">
        <v>34</v>
      </c>
      <c r="AX180" s="13" t="s">
        <v>73</v>
      </c>
      <c r="AY180" s="221" t="s">
        <v>157</v>
      </c>
    </row>
    <row r="181" spans="2:51" s="15" customFormat="1" ht="12">
      <c r="B181" s="232"/>
      <c r="C181" s="233"/>
      <c r="D181" s="207" t="s">
        <v>168</v>
      </c>
      <c r="E181" s="234" t="s">
        <v>21</v>
      </c>
      <c r="F181" s="235" t="s">
        <v>179</v>
      </c>
      <c r="G181" s="233"/>
      <c r="H181" s="236">
        <v>420.589</v>
      </c>
      <c r="I181" s="237"/>
      <c r="J181" s="233"/>
      <c r="K181" s="233"/>
      <c r="L181" s="238"/>
      <c r="M181" s="239"/>
      <c r="N181" s="240"/>
      <c r="O181" s="240"/>
      <c r="P181" s="240"/>
      <c r="Q181" s="240"/>
      <c r="R181" s="240"/>
      <c r="S181" s="240"/>
      <c r="T181" s="241"/>
      <c r="AT181" s="242" t="s">
        <v>168</v>
      </c>
      <c r="AU181" s="242" t="s">
        <v>81</v>
      </c>
      <c r="AV181" s="15" t="s">
        <v>96</v>
      </c>
      <c r="AW181" s="15" t="s">
        <v>34</v>
      </c>
      <c r="AX181" s="15" t="s">
        <v>73</v>
      </c>
      <c r="AY181" s="242" t="s">
        <v>157</v>
      </c>
    </row>
    <row r="182" spans="2:51" s="14" customFormat="1" ht="12">
      <c r="B182" s="222"/>
      <c r="C182" s="223"/>
      <c r="D182" s="207" t="s">
        <v>168</v>
      </c>
      <c r="E182" s="224" t="s">
        <v>21</v>
      </c>
      <c r="F182" s="225" t="s">
        <v>258</v>
      </c>
      <c r="G182" s="223"/>
      <c r="H182" s="224" t="s">
        <v>21</v>
      </c>
      <c r="I182" s="226"/>
      <c r="J182" s="223"/>
      <c r="K182" s="223"/>
      <c r="L182" s="227"/>
      <c r="M182" s="228"/>
      <c r="N182" s="229"/>
      <c r="O182" s="229"/>
      <c r="P182" s="229"/>
      <c r="Q182" s="229"/>
      <c r="R182" s="229"/>
      <c r="S182" s="229"/>
      <c r="T182" s="230"/>
      <c r="AT182" s="231" t="s">
        <v>168</v>
      </c>
      <c r="AU182" s="231" t="s">
        <v>81</v>
      </c>
      <c r="AV182" s="14" t="s">
        <v>79</v>
      </c>
      <c r="AW182" s="14" t="s">
        <v>34</v>
      </c>
      <c r="AX182" s="14" t="s">
        <v>73</v>
      </c>
      <c r="AY182" s="231" t="s">
        <v>157</v>
      </c>
    </row>
    <row r="183" spans="2:51" s="13" customFormat="1" ht="12">
      <c r="B183" s="211"/>
      <c r="C183" s="212"/>
      <c r="D183" s="207" t="s">
        <v>168</v>
      </c>
      <c r="E183" s="213" t="s">
        <v>21</v>
      </c>
      <c r="F183" s="214" t="s">
        <v>259</v>
      </c>
      <c r="G183" s="212"/>
      <c r="H183" s="215">
        <v>-11.802</v>
      </c>
      <c r="I183" s="216"/>
      <c r="J183" s="212"/>
      <c r="K183" s="212"/>
      <c r="L183" s="217"/>
      <c r="M183" s="218"/>
      <c r="N183" s="219"/>
      <c r="O183" s="219"/>
      <c r="P183" s="219"/>
      <c r="Q183" s="219"/>
      <c r="R183" s="219"/>
      <c r="S183" s="219"/>
      <c r="T183" s="220"/>
      <c r="AT183" s="221" t="s">
        <v>168</v>
      </c>
      <c r="AU183" s="221" t="s">
        <v>81</v>
      </c>
      <c r="AV183" s="13" t="s">
        <v>81</v>
      </c>
      <c r="AW183" s="13" t="s">
        <v>34</v>
      </c>
      <c r="AX183" s="13" t="s">
        <v>73</v>
      </c>
      <c r="AY183" s="221" t="s">
        <v>157</v>
      </c>
    </row>
    <row r="184" spans="2:51" s="13" customFormat="1" ht="12">
      <c r="B184" s="211"/>
      <c r="C184" s="212"/>
      <c r="D184" s="207" t="s">
        <v>168</v>
      </c>
      <c r="E184" s="213" t="s">
        <v>21</v>
      </c>
      <c r="F184" s="214" t="s">
        <v>260</v>
      </c>
      <c r="G184" s="212"/>
      <c r="H184" s="215">
        <v>-112.077</v>
      </c>
      <c r="I184" s="216"/>
      <c r="J184" s="212"/>
      <c r="K184" s="212"/>
      <c r="L184" s="217"/>
      <c r="M184" s="218"/>
      <c r="N184" s="219"/>
      <c r="O184" s="219"/>
      <c r="P184" s="219"/>
      <c r="Q184" s="219"/>
      <c r="R184" s="219"/>
      <c r="S184" s="219"/>
      <c r="T184" s="220"/>
      <c r="AT184" s="221" t="s">
        <v>168</v>
      </c>
      <c r="AU184" s="221" t="s">
        <v>81</v>
      </c>
      <c r="AV184" s="13" t="s">
        <v>81</v>
      </c>
      <c r="AW184" s="13" t="s">
        <v>34</v>
      </c>
      <c r="AX184" s="13" t="s">
        <v>73</v>
      </c>
      <c r="AY184" s="221" t="s">
        <v>157</v>
      </c>
    </row>
    <row r="185" spans="2:51" s="13" customFormat="1" ht="12">
      <c r="B185" s="211"/>
      <c r="C185" s="212"/>
      <c r="D185" s="207" t="s">
        <v>168</v>
      </c>
      <c r="E185" s="213" t="s">
        <v>21</v>
      </c>
      <c r="F185" s="214" t="s">
        <v>261</v>
      </c>
      <c r="G185" s="212"/>
      <c r="H185" s="215">
        <v>-8.58</v>
      </c>
      <c r="I185" s="216"/>
      <c r="J185" s="212"/>
      <c r="K185" s="212"/>
      <c r="L185" s="217"/>
      <c r="M185" s="218"/>
      <c r="N185" s="219"/>
      <c r="O185" s="219"/>
      <c r="P185" s="219"/>
      <c r="Q185" s="219"/>
      <c r="R185" s="219"/>
      <c r="S185" s="219"/>
      <c r="T185" s="220"/>
      <c r="AT185" s="221" t="s">
        <v>168</v>
      </c>
      <c r="AU185" s="221" t="s">
        <v>81</v>
      </c>
      <c r="AV185" s="13" t="s">
        <v>81</v>
      </c>
      <c r="AW185" s="13" t="s">
        <v>34</v>
      </c>
      <c r="AX185" s="13" t="s">
        <v>73</v>
      </c>
      <c r="AY185" s="221" t="s">
        <v>157</v>
      </c>
    </row>
    <row r="186" spans="2:51" s="13" customFormat="1" ht="12">
      <c r="B186" s="211"/>
      <c r="C186" s="212"/>
      <c r="D186" s="207" t="s">
        <v>168</v>
      </c>
      <c r="E186" s="213" t="s">
        <v>21</v>
      </c>
      <c r="F186" s="214" t="s">
        <v>262</v>
      </c>
      <c r="G186" s="212"/>
      <c r="H186" s="215">
        <v>1.75</v>
      </c>
      <c r="I186" s="216"/>
      <c r="J186" s="212"/>
      <c r="K186" s="212"/>
      <c r="L186" s="217"/>
      <c r="M186" s="218"/>
      <c r="N186" s="219"/>
      <c r="O186" s="219"/>
      <c r="P186" s="219"/>
      <c r="Q186" s="219"/>
      <c r="R186" s="219"/>
      <c r="S186" s="219"/>
      <c r="T186" s="220"/>
      <c r="AT186" s="221" t="s">
        <v>168</v>
      </c>
      <c r="AU186" s="221" t="s">
        <v>81</v>
      </c>
      <c r="AV186" s="13" t="s">
        <v>81</v>
      </c>
      <c r="AW186" s="13" t="s">
        <v>34</v>
      </c>
      <c r="AX186" s="13" t="s">
        <v>73</v>
      </c>
      <c r="AY186" s="221" t="s">
        <v>157</v>
      </c>
    </row>
    <row r="187" spans="2:51" s="15" customFormat="1" ht="12">
      <c r="B187" s="232"/>
      <c r="C187" s="233"/>
      <c r="D187" s="207" t="s">
        <v>168</v>
      </c>
      <c r="E187" s="234" t="s">
        <v>21</v>
      </c>
      <c r="F187" s="235" t="s">
        <v>179</v>
      </c>
      <c r="G187" s="233"/>
      <c r="H187" s="236">
        <v>-130.709</v>
      </c>
      <c r="I187" s="237"/>
      <c r="J187" s="233"/>
      <c r="K187" s="233"/>
      <c r="L187" s="238"/>
      <c r="M187" s="239"/>
      <c r="N187" s="240"/>
      <c r="O187" s="240"/>
      <c r="P187" s="240"/>
      <c r="Q187" s="240"/>
      <c r="R187" s="240"/>
      <c r="S187" s="240"/>
      <c r="T187" s="241"/>
      <c r="AT187" s="242" t="s">
        <v>168</v>
      </c>
      <c r="AU187" s="242" t="s">
        <v>81</v>
      </c>
      <c r="AV187" s="15" t="s">
        <v>96</v>
      </c>
      <c r="AW187" s="15" t="s">
        <v>34</v>
      </c>
      <c r="AX187" s="15" t="s">
        <v>73</v>
      </c>
      <c r="AY187" s="242" t="s">
        <v>157</v>
      </c>
    </row>
    <row r="188" spans="2:51" s="13" customFormat="1" ht="12">
      <c r="B188" s="211"/>
      <c r="C188" s="212"/>
      <c r="D188" s="207" t="s">
        <v>168</v>
      </c>
      <c r="E188" s="213" t="s">
        <v>21</v>
      </c>
      <c r="F188" s="214" t="s">
        <v>210</v>
      </c>
      <c r="G188" s="212"/>
      <c r="H188" s="215">
        <v>20</v>
      </c>
      <c r="I188" s="216"/>
      <c r="J188" s="212"/>
      <c r="K188" s="212"/>
      <c r="L188" s="217"/>
      <c r="M188" s="218"/>
      <c r="N188" s="219"/>
      <c r="O188" s="219"/>
      <c r="P188" s="219"/>
      <c r="Q188" s="219"/>
      <c r="R188" s="219"/>
      <c r="S188" s="219"/>
      <c r="T188" s="220"/>
      <c r="AT188" s="221" t="s">
        <v>168</v>
      </c>
      <c r="AU188" s="221" t="s">
        <v>81</v>
      </c>
      <c r="AV188" s="13" t="s">
        <v>81</v>
      </c>
      <c r="AW188" s="13" t="s">
        <v>34</v>
      </c>
      <c r="AX188" s="13" t="s">
        <v>73</v>
      </c>
      <c r="AY188" s="221" t="s">
        <v>157</v>
      </c>
    </row>
    <row r="189" spans="2:51" s="16" customFormat="1" ht="12">
      <c r="B189" s="243"/>
      <c r="C189" s="244"/>
      <c r="D189" s="207" t="s">
        <v>168</v>
      </c>
      <c r="E189" s="245" t="s">
        <v>21</v>
      </c>
      <c r="F189" s="246" t="s">
        <v>181</v>
      </c>
      <c r="G189" s="244"/>
      <c r="H189" s="247">
        <v>309.88</v>
      </c>
      <c r="I189" s="248"/>
      <c r="J189" s="244"/>
      <c r="K189" s="244"/>
      <c r="L189" s="249"/>
      <c r="M189" s="250"/>
      <c r="N189" s="251"/>
      <c r="O189" s="251"/>
      <c r="P189" s="251"/>
      <c r="Q189" s="251"/>
      <c r="R189" s="251"/>
      <c r="S189" s="251"/>
      <c r="T189" s="252"/>
      <c r="AT189" s="253" t="s">
        <v>168</v>
      </c>
      <c r="AU189" s="253" t="s">
        <v>81</v>
      </c>
      <c r="AV189" s="16" t="s">
        <v>164</v>
      </c>
      <c r="AW189" s="16" t="s">
        <v>34</v>
      </c>
      <c r="AX189" s="16" t="s">
        <v>79</v>
      </c>
      <c r="AY189" s="253" t="s">
        <v>157</v>
      </c>
    </row>
    <row r="190" spans="2:63" s="12" customFormat="1" ht="22.9" customHeight="1">
      <c r="B190" s="178"/>
      <c r="C190" s="179"/>
      <c r="D190" s="180" t="s">
        <v>72</v>
      </c>
      <c r="E190" s="192" t="s">
        <v>81</v>
      </c>
      <c r="F190" s="192" t="s">
        <v>263</v>
      </c>
      <c r="G190" s="179"/>
      <c r="H190" s="179"/>
      <c r="I190" s="182"/>
      <c r="J190" s="193">
        <f>BK190</f>
        <v>0</v>
      </c>
      <c r="K190" s="179"/>
      <c r="L190" s="184"/>
      <c r="M190" s="185"/>
      <c r="N190" s="186"/>
      <c r="O190" s="186"/>
      <c r="P190" s="187">
        <f>SUM(P191:P272)</f>
        <v>0</v>
      </c>
      <c r="Q190" s="186"/>
      <c r="R190" s="187">
        <f>SUM(R191:R272)</f>
        <v>307.3484460099999</v>
      </c>
      <c r="S190" s="186"/>
      <c r="T190" s="188">
        <f>SUM(T191:T272)</f>
        <v>0</v>
      </c>
      <c r="AR190" s="189" t="s">
        <v>79</v>
      </c>
      <c r="AT190" s="190" t="s">
        <v>72</v>
      </c>
      <c r="AU190" s="190" t="s">
        <v>79</v>
      </c>
      <c r="AY190" s="189" t="s">
        <v>157</v>
      </c>
      <c r="BK190" s="191">
        <f>SUM(BK191:BK272)</f>
        <v>0</v>
      </c>
    </row>
    <row r="191" spans="1:65" s="2" customFormat="1" ht="21.75" customHeight="1">
      <c r="A191" s="36"/>
      <c r="B191" s="37"/>
      <c r="C191" s="194" t="s">
        <v>264</v>
      </c>
      <c r="D191" s="194" t="s">
        <v>159</v>
      </c>
      <c r="E191" s="195" t="s">
        <v>265</v>
      </c>
      <c r="F191" s="196" t="s">
        <v>266</v>
      </c>
      <c r="G191" s="197" t="s">
        <v>162</v>
      </c>
      <c r="H191" s="198">
        <v>74.1</v>
      </c>
      <c r="I191" s="199"/>
      <c r="J191" s="200">
        <f>ROUND(I191*H191,2)</f>
        <v>0</v>
      </c>
      <c r="K191" s="196" t="s">
        <v>163</v>
      </c>
      <c r="L191" s="41"/>
      <c r="M191" s="201" t="s">
        <v>21</v>
      </c>
      <c r="N191" s="202" t="s">
        <v>44</v>
      </c>
      <c r="O191" s="66"/>
      <c r="P191" s="203">
        <f>O191*H191</f>
        <v>0</v>
      </c>
      <c r="Q191" s="203">
        <v>0.00031</v>
      </c>
      <c r="R191" s="203">
        <f>Q191*H191</f>
        <v>0.022971</v>
      </c>
      <c r="S191" s="203">
        <v>0</v>
      </c>
      <c r="T191" s="204">
        <f>S191*H191</f>
        <v>0</v>
      </c>
      <c r="U191" s="36"/>
      <c r="V191" s="36"/>
      <c r="W191" s="36"/>
      <c r="X191" s="36"/>
      <c r="Y191" s="36"/>
      <c r="Z191" s="36"/>
      <c r="AA191" s="36"/>
      <c r="AB191" s="36"/>
      <c r="AC191" s="36"/>
      <c r="AD191" s="36"/>
      <c r="AE191" s="36"/>
      <c r="AR191" s="205" t="s">
        <v>164</v>
      </c>
      <c r="AT191" s="205" t="s">
        <v>159</v>
      </c>
      <c r="AU191" s="205" t="s">
        <v>81</v>
      </c>
      <c r="AY191" s="19" t="s">
        <v>157</v>
      </c>
      <c r="BE191" s="206">
        <f>IF(N191="základní",J191,0)</f>
        <v>0</v>
      </c>
      <c r="BF191" s="206">
        <f>IF(N191="snížená",J191,0)</f>
        <v>0</v>
      </c>
      <c r="BG191" s="206">
        <f>IF(N191="zákl. přenesená",J191,0)</f>
        <v>0</v>
      </c>
      <c r="BH191" s="206">
        <f>IF(N191="sníž. přenesená",J191,0)</f>
        <v>0</v>
      </c>
      <c r="BI191" s="206">
        <f>IF(N191="nulová",J191,0)</f>
        <v>0</v>
      </c>
      <c r="BJ191" s="19" t="s">
        <v>79</v>
      </c>
      <c r="BK191" s="206">
        <f>ROUND(I191*H191,2)</f>
        <v>0</v>
      </c>
      <c r="BL191" s="19" t="s">
        <v>164</v>
      </c>
      <c r="BM191" s="205" t="s">
        <v>267</v>
      </c>
    </row>
    <row r="192" spans="1:47" s="2" customFormat="1" ht="175.5">
      <c r="A192" s="36"/>
      <c r="B192" s="37"/>
      <c r="C192" s="38"/>
      <c r="D192" s="207" t="s">
        <v>166</v>
      </c>
      <c r="E192" s="38"/>
      <c r="F192" s="208" t="s">
        <v>268</v>
      </c>
      <c r="G192" s="38"/>
      <c r="H192" s="38"/>
      <c r="I192" s="117"/>
      <c r="J192" s="38"/>
      <c r="K192" s="38"/>
      <c r="L192" s="41"/>
      <c r="M192" s="209"/>
      <c r="N192" s="210"/>
      <c r="O192" s="66"/>
      <c r="P192" s="66"/>
      <c r="Q192" s="66"/>
      <c r="R192" s="66"/>
      <c r="S192" s="66"/>
      <c r="T192" s="67"/>
      <c r="U192" s="36"/>
      <c r="V192" s="36"/>
      <c r="W192" s="36"/>
      <c r="X192" s="36"/>
      <c r="Y192" s="36"/>
      <c r="Z192" s="36"/>
      <c r="AA192" s="36"/>
      <c r="AB192" s="36"/>
      <c r="AC192" s="36"/>
      <c r="AD192" s="36"/>
      <c r="AE192" s="36"/>
      <c r="AT192" s="19" t="s">
        <v>166</v>
      </c>
      <c r="AU192" s="19" t="s">
        <v>81</v>
      </c>
    </row>
    <row r="193" spans="2:51" s="13" customFormat="1" ht="12">
      <c r="B193" s="211"/>
      <c r="C193" s="212"/>
      <c r="D193" s="207" t="s">
        <v>168</v>
      </c>
      <c r="E193" s="213" t="s">
        <v>21</v>
      </c>
      <c r="F193" s="214" t="s">
        <v>269</v>
      </c>
      <c r="G193" s="212"/>
      <c r="H193" s="215">
        <v>74.1</v>
      </c>
      <c r="I193" s="216"/>
      <c r="J193" s="212"/>
      <c r="K193" s="212"/>
      <c r="L193" s="217"/>
      <c r="M193" s="218"/>
      <c r="N193" s="219"/>
      <c r="O193" s="219"/>
      <c r="P193" s="219"/>
      <c r="Q193" s="219"/>
      <c r="R193" s="219"/>
      <c r="S193" s="219"/>
      <c r="T193" s="220"/>
      <c r="AT193" s="221" t="s">
        <v>168</v>
      </c>
      <c r="AU193" s="221" t="s">
        <v>81</v>
      </c>
      <c r="AV193" s="13" t="s">
        <v>81</v>
      </c>
      <c r="AW193" s="13" t="s">
        <v>34</v>
      </c>
      <c r="AX193" s="13" t="s">
        <v>79</v>
      </c>
      <c r="AY193" s="221" t="s">
        <v>157</v>
      </c>
    </row>
    <row r="194" spans="1:65" s="2" customFormat="1" ht="16.5" customHeight="1">
      <c r="A194" s="36"/>
      <c r="B194" s="37"/>
      <c r="C194" s="254" t="s">
        <v>270</v>
      </c>
      <c r="D194" s="254" t="s">
        <v>271</v>
      </c>
      <c r="E194" s="255" t="s">
        <v>272</v>
      </c>
      <c r="F194" s="256" t="s">
        <v>273</v>
      </c>
      <c r="G194" s="257" t="s">
        <v>162</v>
      </c>
      <c r="H194" s="258">
        <v>81.51</v>
      </c>
      <c r="I194" s="259"/>
      <c r="J194" s="260">
        <f>ROUND(I194*H194,2)</f>
        <v>0</v>
      </c>
      <c r="K194" s="256" t="s">
        <v>163</v>
      </c>
      <c r="L194" s="261"/>
      <c r="M194" s="262" t="s">
        <v>21</v>
      </c>
      <c r="N194" s="263" t="s">
        <v>44</v>
      </c>
      <c r="O194" s="66"/>
      <c r="P194" s="203">
        <f>O194*H194</f>
        <v>0</v>
      </c>
      <c r="Q194" s="203">
        <v>0.0003</v>
      </c>
      <c r="R194" s="203">
        <f>Q194*H194</f>
        <v>0.024453</v>
      </c>
      <c r="S194" s="203">
        <v>0</v>
      </c>
      <c r="T194" s="204">
        <f>S194*H194</f>
        <v>0</v>
      </c>
      <c r="U194" s="36"/>
      <c r="V194" s="36"/>
      <c r="W194" s="36"/>
      <c r="X194" s="36"/>
      <c r="Y194" s="36"/>
      <c r="Z194" s="36"/>
      <c r="AA194" s="36"/>
      <c r="AB194" s="36"/>
      <c r="AC194" s="36"/>
      <c r="AD194" s="36"/>
      <c r="AE194" s="36"/>
      <c r="AR194" s="205" t="s">
        <v>224</v>
      </c>
      <c r="AT194" s="205" t="s">
        <v>271</v>
      </c>
      <c r="AU194" s="205" t="s">
        <v>81</v>
      </c>
      <c r="AY194" s="19" t="s">
        <v>157</v>
      </c>
      <c r="BE194" s="206">
        <f>IF(N194="základní",J194,0)</f>
        <v>0</v>
      </c>
      <c r="BF194" s="206">
        <f>IF(N194="snížená",J194,0)</f>
        <v>0</v>
      </c>
      <c r="BG194" s="206">
        <f>IF(N194="zákl. přenesená",J194,0)</f>
        <v>0</v>
      </c>
      <c r="BH194" s="206">
        <f>IF(N194="sníž. přenesená",J194,0)</f>
        <v>0</v>
      </c>
      <c r="BI194" s="206">
        <f>IF(N194="nulová",J194,0)</f>
        <v>0</v>
      </c>
      <c r="BJ194" s="19" t="s">
        <v>79</v>
      </c>
      <c r="BK194" s="206">
        <f>ROUND(I194*H194,2)</f>
        <v>0</v>
      </c>
      <c r="BL194" s="19" t="s">
        <v>164</v>
      </c>
      <c r="BM194" s="205" t="s">
        <v>274</v>
      </c>
    </row>
    <row r="195" spans="2:51" s="13" customFormat="1" ht="12">
      <c r="B195" s="211"/>
      <c r="C195" s="212"/>
      <c r="D195" s="207" t="s">
        <v>168</v>
      </c>
      <c r="E195" s="212"/>
      <c r="F195" s="214" t="s">
        <v>275</v>
      </c>
      <c r="G195" s="212"/>
      <c r="H195" s="215">
        <v>81.51</v>
      </c>
      <c r="I195" s="216"/>
      <c r="J195" s="212"/>
      <c r="K195" s="212"/>
      <c r="L195" s="217"/>
      <c r="M195" s="218"/>
      <c r="N195" s="219"/>
      <c r="O195" s="219"/>
      <c r="P195" s="219"/>
      <c r="Q195" s="219"/>
      <c r="R195" s="219"/>
      <c r="S195" s="219"/>
      <c r="T195" s="220"/>
      <c r="AT195" s="221" t="s">
        <v>168</v>
      </c>
      <c r="AU195" s="221" t="s">
        <v>81</v>
      </c>
      <c r="AV195" s="13" t="s">
        <v>81</v>
      </c>
      <c r="AW195" s="13" t="s">
        <v>4</v>
      </c>
      <c r="AX195" s="13" t="s">
        <v>79</v>
      </c>
      <c r="AY195" s="221" t="s">
        <v>157</v>
      </c>
    </row>
    <row r="196" spans="1:65" s="2" customFormat="1" ht="16.5" customHeight="1">
      <c r="A196" s="36"/>
      <c r="B196" s="37"/>
      <c r="C196" s="194" t="s">
        <v>8</v>
      </c>
      <c r="D196" s="194" t="s">
        <v>159</v>
      </c>
      <c r="E196" s="195" t="s">
        <v>276</v>
      </c>
      <c r="F196" s="196" t="s">
        <v>277</v>
      </c>
      <c r="G196" s="197" t="s">
        <v>172</v>
      </c>
      <c r="H196" s="198">
        <v>8.58</v>
      </c>
      <c r="I196" s="199"/>
      <c r="J196" s="200">
        <f>ROUND(I196*H196,2)</f>
        <v>0</v>
      </c>
      <c r="K196" s="196" t="s">
        <v>163</v>
      </c>
      <c r="L196" s="41"/>
      <c r="M196" s="201" t="s">
        <v>21</v>
      </c>
      <c r="N196" s="202" t="s">
        <v>44</v>
      </c>
      <c r="O196" s="66"/>
      <c r="P196" s="203">
        <f>O196*H196</f>
        <v>0</v>
      </c>
      <c r="Q196" s="203">
        <v>0</v>
      </c>
      <c r="R196" s="203">
        <f>Q196*H196</f>
        <v>0</v>
      </c>
      <c r="S196" s="203">
        <v>0</v>
      </c>
      <c r="T196" s="204">
        <f>S196*H196</f>
        <v>0</v>
      </c>
      <c r="U196" s="36"/>
      <c r="V196" s="36"/>
      <c r="W196" s="36"/>
      <c r="X196" s="36"/>
      <c r="Y196" s="36"/>
      <c r="Z196" s="36"/>
      <c r="AA196" s="36"/>
      <c r="AB196" s="36"/>
      <c r="AC196" s="36"/>
      <c r="AD196" s="36"/>
      <c r="AE196" s="36"/>
      <c r="AR196" s="205" t="s">
        <v>164</v>
      </c>
      <c r="AT196" s="205" t="s">
        <v>159</v>
      </c>
      <c r="AU196" s="205" t="s">
        <v>81</v>
      </c>
      <c r="AY196" s="19" t="s">
        <v>157</v>
      </c>
      <c r="BE196" s="206">
        <f>IF(N196="základní",J196,0)</f>
        <v>0</v>
      </c>
      <c r="BF196" s="206">
        <f>IF(N196="snížená",J196,0)</f>
        <v>0</v>
      </c>
      <c r="BG196" s="206">
        <f>IF(N196="zákl. přenesená",J196,0)</f>
        <v>0</v>
      </c>
      <c r="BH196" s="206">
        <f>IF(N196="sníž. přenesená",J196,0)</f>
        <v>0</v>
      </c>
      <c r="BI196" s="206">
        <f>IF(N196="nulová",J196,0)</f>
        <v>0</v>
      </c>
      <c r="BJ196" s="19" t="s">
        <v>79</v>
      </c>
      <c r="BK196" s="206">
        <f>ROUND(I196*H196,2)</f>
        <v>0</v>
      </c>
      <c r="BL196" s="19" t="s">
        <v>164</v>
      </c>
      <c r="BM196" s="205" t="s">
        <v>278</v>
      </c>
    </row>
    <row r="197" spans="1:47" s="2" customFormat="1" ht="39">
      <c r="A197" s="36"/>
      <c r="B197" s="37"/>
      <c r="C197" s="38"/>
      <c r="D197" s="207" t="s">
        <v>166</v>
      </c>
      <c r="E197" s="38"/>
      <c r="F197" s="208" t="s">
        <v>279</v>
      </c>
      <c r="G197" s="38"/>
      <c r="H197" s="38"/>
      <c r="I197" s="117"/>
      <c r="J197" s="38"/>
      <c r="K197" s="38"/>
      <c r="L197" s="41"/>
      <c r="M197" s="209"/>
      <c r="N197" s="210"/>
      <c r="O197" s="66"/>
      <c r="P197" s="66"/>
      <c r="Q197" s="66"/>
      <c r="R197" s="66"/>
      <c r="S197" s="66"/>
      <c r="T197" s="67"/>
      <c r="U197" s="36"/>
      <c r="V197" s="36"/>
      <c r="W197" s="36"/>
      <c r="X197" s="36"/>
      <c r="Y197" s="36"/>
      <c r="Z197" s="36"/>
      <c r="AA197" s="36"/>
      <c r="AB197" s="36"/>
      <c r="AC197" s="36"/>
      <c r="AD197" s="36"/>
      <c r="AE197" s="36"/>
      <c r="AT197" s="19" t="s">
        <v>166</v>
      </c>
      <c r="AU197" s="19" t="s">
        <v>81</v>
      </c>
    </row>
    <row r="198" spans="2:51" s="13" customFormat="1" ht="12">
      <c r="B198" s="211"/>
      <c r="C198" s="212"/>
      <c r="D198" s="207" t="s">
        <v>168</v>
      </c>
      <c r="E198" s="213" t="s">
        <v>21</v>
      </c>
      <c r="F198" s="214" t="s">
        <v>280</v>
      </c>
      <c r="G198" s="212"/>
      <c r="H198" s="215">
        <v>8.58</v>
      </c>
      <c r="I198" s="216"/>
      <c r="J198" s="212"/>
      <c r="K198" s="212"/>
      <c r="L198" s="217"/>
      <c r="M198" s="218"/>
      <c r="N198" s="219"/>
      <c r="O198" s="219"/>
      <c r="P198" s="219"/>
      <c r="Q198" s="219"/>
      <c r="R198" s="219"/>
      <c r="S198" s="219"/>
      <c r="T198" s="220"/>
      <c r="AT198" s="221" t="s">
        <v>168</v>
      </c>
      <c r="AU198" s="221" t="s">
        <v>81</v>
      </c>
      <c r="AV198" s="13" t="s">
        <v>81</v>
      </c>
      <c r="AW198" s="13" t="s">
        <v>34</v>
      </c>
      <c r="AX198" s="13" t="s">
        <v>79</v>
      </c>
      <c r="AY198" s="221" t="s">
        <v>157</v>
      </c>
    </row>
    <row r="199" spans="1:65" s="2" customFormat="1" ht="16.5" customHeight="1">
      <c r="A199" s="36"/>
      <c r="B199" s="37"/>
      <c r="C199" s="194" t="s">
        <v>281</v>
      </c>
      <c r="D199" s="194" t="s">
        <v>159</v>
      </c>
      <c r="E199" s="195" t="s">
        <v>282</v>
      </c>
      <c r="F199" s="196" t="s">
        <v>283</v>
      </c>
      <c r="G199" s="197" t="s">
        <v>284</v>
      </c>
      <c r="H199" s="198">
        <v>39</v>
      </c>
      <c r="I199" s="199"/>
      <c r="J199" s="200">
        <f>ROUND(I199*H199,2)</f>
        <v>0</v>
      </c>
      <c r="K199" s="196" t="s">
        <v>163</v>
      </c>
      <c r="L199" s="41"/>
      <c r="M199" s="201" t="s">
        <v>21</v>
      </c>
      <c r="N199" s="202" t="s">
        <v>44</v>
      </c>
      <c r="O199" s="66"/>
      <c r="P199" s="203">
        <f>O199*H199</f>
        <v>0</v>
      </c>
      <c r="Q199" s="203">
        <v>0.00049</v>
      </c>
      <c r="R199" s="203">
        <f>Q199*H199</f>
        <v>0.01911</v>
      </c>
      <c r="S199" s="203">
        <v>0</v>
      </c>
      <c r="T199" s="204">
        <f>S199*H199</f>
        <v>0</v>
      </c>
      <c r="U199" s="36"/>
      <c r="V199" s="36"/>
      <c r="W199" s="36"/>
      <c r="X199" s="36"/>
      <c r="Y199" s="36"/>
      <c r="Z199" s="36"/>
      <c r="AA199" s="36"/>
      <c r="AB199" s="36"/>
      <c r="AC199" s="36"/>
      <c r="AD199" s="36"/>
      <c r="AE199" s="36"/>
      <c r="AR199" s="205" t="s">
        <v>164</v>
      </c>
      <c r="AT199" s="205" t="s">
        <v>159</v>
      </c>
      <c r="AU199" s="205" t="s">
        <v>81</v>
      </c>
      <c r="AY199" s="19" t="s">
        <v>157</v>
      </c>
      <c r="BE199" s="206">
        <f>IF(N199="základní",J199,0)</f>
        <v>0</v>
      </c>
      <c r="BF199" s="206">
        <f>IF(N199="snížená",J199,0)</f>
        <v>0</v>
      </c>
      <c r="BG199" s="206">
        <f>IF(N199="zákl. přenesená",J199,0)</f>
        <v>0</v>
      </c>
      <c r="BH199" s="206">
        <f>IF(N199="sníž. přenesená",J199,0)</f>
        <v>0</v>
      </c>
      <c r="BI199" s="206">
        <f>IF(N199="nulová",J199,0)</f>
        <v>0</v>
      </c>
      <c r="BJ199" s="19" t="s">
        <v>79</v>
      </c>
      <c r="BK199" s="206">
        <f>ROUND(I199*H199,2)</f>
        <v>0</v>
      </c>
      <c r="BL199" s="19" t="s">
        <v>164</v>
      </c>
      <c r="BM199" s="205" t="s">
        <v>285</v>
      </c>
    </row>
    <row r="200" spans="1:47" s="2" customFormat="1" ht="48.75">
      <c r="A200" s="36"/>
      <c r="B200" s="37"/>
      <c r="C200" s="38"/>
      <c r="D200" s="207" t="s">
        <v>166</v>
      </c>
      <c r="E200" s="38"/>
      <c r="F200" s="208" t="s">
        <v>286</v>
      </c>
      <c r="G200" s="38"/>
      <c r="H200" s="38"/>
      <c r="I200" s="117"/>
      <c r="J200" s="38"/>
      <c r="K200" s="38"/>
      <c r="L200" s="41"/>
      <c r="M200" s="209"/>
      <c r="N200" s="210"/>
      <c r="O200" s="66"/>
      <c r="P200" s="66"/>
      <c r="Q200" s="66"/>
      <c r="R200" s="66"/>
      <c r="S200" s="66"/>
      <c r="T200" s="67"/>
      <c r="U200" s="36"/>
      <c r="V200" s="36"/>
      <c r="W200" s="36"/>
      <c r="X200" s="36"/>
      <c r="Y200" s="36"/>
      <c r="Z200" s="36"/>
      <c r="AA200" s="36"/>
      <c r="AB200" s="36"/>
      <c r="AC200" s="36"/>
      <c r="AD200" s="36"/>
      <c r="AE200" s="36"/>
      <c r="AT200" s="19" t="s">
        <v>166</v>
      </c>
      <c r="AU200" s="19" t="s">
        <v>81</v>
      </c>
    </row>
    <row r="201" spans="2:51" s="13" customFormat="1" ht="12">
      <c r="B201" s="211"/>
      <c r="C201" s="212"/>
      <c r="D201" s="207" t="s">
        <v>168</v>
      </c>
      <c r="E201" s="213" t="s">
        <v>21</v>
      </c>
      <c r="F201" s="214" t="s">
        <v>287</v>
      </c>
      <c r="G201" s="212"/>
      <c r="H201" s="215">
        <v>14</v>
      </c>
      <c r="I201" s="216"/>
      <c r="J201" s="212"/>
      <c r="K201" s="212"/>
      <c r="L201" s="217"/>
      <c r="M201" s="218"/>
      <c r="N201" s="219"/>
      <c r="O201" s="219"/>
      <c r="P201" s="219"/>
      <c r="Q201" s="219"/>
      <c r="R201" s="219"/>
      <c r="S201" s="219"/>
      <c r="T201" s="220"/>
      <c r="AT201" s="221" t="s">
        <v>168</v>
      </c>
      <c r="AU201" s="221" t="s">
        <v>81</v>
      </c>
      <c r="AV201" s="13" t="s">
        <v>81</v>
      </c>
      <c r="AW201" s="13" t="s">
        <v>34</v>
      </c>
      <c r="AX201" s="13" t="s">
        <v>73</v>
      </c>
      <c r="AY201" s="221" t="s">
        <v>157</v>
      </c>
    </row>
    <row r="202" spans="2:51" s="13" customFormat="1" ht="12">
      <c r="B202" s="211"/>
      <c r="C202" s="212"/>
      <c r="D202" s="207" t="s">
        <v>168</v>
      </c>
      <c r="E202" s="213" t="s">
        <v>21</v>
      </c>
      <c r="F202" s="214" t="s">
        <v>288</v>
      </c>
      <c r="G202" s="212"/>
      <c r="H202" s="215">
        <v>25</v>
      </c>
      <c r="I202" s="216"/>
      <c r="J202" s="212"/>
      <c r="K202" s="212"/>
      <c r="L202" s="217"/>
      <c r="M202" s="218"/>
      <c r="N202" s="219"/>
      <c r="O202" s="219"/>
      <c r="P202" s="219"/>
      <c r="Q202" s="219"/>
      <c r="R202" s="219"/>
      <c r="S202" s="219"/>
      <c r="T202" s="220"/>
      <c r="AT202" s="221" t="s">
        <v>168</v>
      </c>
      <c r="AU202" s="221" t="s">
        <v>81</v>
      </c>
      <c r="AV202" s="13" t="s">
        <v>81</v>
      </c>
      <c r="AW202" s="13" t="s">
        <v>34</v>
      </c>
      <c r="AX202" s="13" t="s">
        <v>73</v>
      </c>
      <c r="AY202" s="221" t="s">
        <v>157</v>
      </c>
    </row>
    <row r="203" spans="2:51" s="15" customFormat="1" ht="12">
      <c r="B203" s="232"/>
      <c r="C203" s="233"/>
      <c r="D203" s="207" t="s">
        <v>168</v>
      </c>
      <c r="E203" s="234" t="s">
        <v>21</v>
      </c>
      <c r="F203" s="235" t="s">
        <v>179</v>
      </c>
      <c r="G203" s="233"/>
      <c r="H203" s="236">
        <v>39</v>
      </c>
      <c r="I203" s="237"/>
      <c r="J203" s="233"/>
      <c r="K203" s="233"/>
      <c r="L203" s="238"/>
      <c r="M203" s="239"/>
      <c r="N203" s="240"/>
      <c r="O203" s="240"/>
      <c r="P203" s="240"/>
      <c r="Q203" s="240"/>
      <c r="R203" s="240"/>
      <c r="S203" s="240"/>
      <c r="T203" s="241"/>
      <c r="AT203" s="242" t="s">
        <v>168</v>
      </c>
      <c r="AU203" s="242" t="s">
        <v>81</v>
      </c>
      <c r="AV203" s="15" t="s">
        <v>96</v>
      </c>
      <c r="AW203" s="15" t="s">
        <v>34</v>
      </c>
      <c r="AX203" s="15" t="s">
        <v>79</v>
      </c>
      <c r="AY203" s="242" t="s">
        <v>157</v>
      </c>
    </row>
    <row r="204" spans="1:65" s="2" customFormat="1" ht="16.5" customHeight="1">
      <c r="A204" s="36"/>
      <c r="B204" s="37"/>
      <c r="C204" s="194" t="s">
        <v>289</v>
      </c>
      <c r="D204" s="194" t="s">
        <v>159</v>
      </c>
      <c r="E204" s="195" t="s">
        <v>290</v>
      </c>
      <c r="F204" s="196" t="s">
        <v>291</v>
      </c>
      <c r="G204" s="197" t="s">
        <v>172</v>
      </c>
      <c r="H204" s="198">
        <v>112.077</v>
      </c>
      <c r="I204" s="199"/>
      <c r="J204" s="200">
        <f>ROUND(I204*H204,2)</f>
        <v>0</v>
      </c>
      <c r="K204" s="196" t="s">
        <v>163</v>
      </c>
      <c r="L204" s="41"/>
      <c r="M204" s="201" t="s">
        <v>21</v>
      </c>
      <c r="N204" s="202" t="s">
        <v>44</v>
      </c>
      <c r="O204" s="66"/>
      <c r="P204" s="203">
        <f>O204*H204</f>
        <v>0</v>
      </c>
      <c r="Q204" s="203">
        <v>2.45329</v>
      </c>
      <c r="R204" s="203">
        <f>Q204*H204</f>
        <v>274.95738332999997</v>
      </c>
      <c r="S204" s="203">
        <v>0</v>
      </c>
      <c r="T204" s="204">
        <f>S204*H204</f>
        <v>0</v>
      </c>
      <c r="U204" s="36"/>
      <c r="V204" s="36"/>
      <c r="W204" s="36"/>
      <c r="X204" s="36"/>
      <c r="Y204" s="36"/>
      <c r="Z204" s="36"/>
      <c r="AA204" s="36"/>
      <c r="AB204" s="36"/>
      <c r="AC204" s="36"/>
      <c r="AD204" s="36"/>
      <c r="AE204" s="36"/>
      <c r="AR204" s="205" t="s">
        <v>164</v>
      </c>
      <c r="AT204" s="205" t="s">
        <v>159</v>
      </c>
      <c r="AU204" s="205" t="s">
        <v>81</v>
      </c>
      <c r="AY204" s="19" t="s">
        <v>157</v>
      </c>
      <c r="BE204" s="206">
        <f>IF(N204="základní",J204,0)</f>
        <v>0</v>
      </c>
      <c r="BF204" s="206">
        <f>IF(N204="snížená",J204,0)</f>
        <v>0</v>
      </c>
      <c r="BG204" s="206">
        <f>IF(N204="zákl. přenesená",J204,0)</f>
        <v>0</v>
      </c>
      <c r="BH204" s="206">
        <f>IF(N204="sníž. přenesená",J204,0)</f>
        <v>0</v>
      </c>
      <c r="BI204" s="206">
        <f>IF(N204="nulová",J204,0)</f>
        <v>0</v>
      </c>
      <c r="BJ204" s="19" t="s">
        <v>79</v>
      </c>
      <c r="BK204" s="206">
        <f>ROUND(I204*H204,2)</f>
        <v>0</v>
      </c>
      <c r="BL204" s="19" t="s">
        <v>164</v>
      </c>
      <c r="BM204" s="205" t="s">
        <v>292</v>
      </c>
    </row>
    <row r="205" spans="1:47" s="2" customFormat="1" ht="87.75">
      <c r="A205" s="36"/>
      <c r="B205" s="37"/>
      <c r="C205" s="38"/>
      <c r="D205" s="207" t="s">
        <v>166</v>
      </c>
      <c r="E205" s="38"/>
      <c r="F205" s="208" t="s">
        <v>293</v>
      </c>
      <c r="G205" s="38"/>
      <c r="H205" s="38"/>
      <c r="I205" s="117"/>
      <c r="J205" s="38"/>
      <c r="K205" s="38"/>
      <c r="L205" s="41"/>
      <c r="M205" s="209"/>
      <c r="N205" s="210"/>
      <c r="O205" s="66"/>
      <c r="P205" s="66"/>
      <c r="Q205" s="66"/>
      <c r="R205" s="66"/>
      <c r="S205" s="66"/>
      <c r="T205" s="67"/>
      <c r="U205" s="36"/>
      <c r="V205" s="36"/>
      <c r="W205" s="36"/>
      <c r="X205" s="36"/>
      <c r="Y205" s="36"/>
      <c r="Z205" s="36"/>
      <c r="AA205" s="36"/>
      <c r="AB205" s="36"/>
      <c r="AC205" s="36"/>
      <c r="AD205" s="36"/>
      <c r="AE205" s="36"/>
      <c r="AT205" s="19" t="s">
        <v>166</v>
      </c>
      <c r="AU205" s="19" t="s">
        <v>81</v>
      </c>
    </row>
    <row r="206" spans="2:51" s="14" customFormat="1" ht="12">
      <c r="B206" s="222"/>
      <c r="C206" s="223"/>
      <c r="D206" s="207" t="s">
        <v>168</v>
      </c>
      <c r="E206" s="224" t="s">
        <v>21</v>
      </c>
      <c r="F206" s="225" t="s">
        <v>200</v>
      </c>
      <c r="G206" s="223"/>
      <c r="H206" s="224" t="s">
        <v>21</v>
      </c>
      <c r="I206" s="226"/>
      <c r="J206" s="223"/>
      <c r="K206" s="223"/>
      <c r="L206" s="227"/>
      <c r="M206" s="228"/>
      <c r="N206" s="229"/>
      <c r="O206" s="229"/>
      <c r="P206" s="229"/>
      <c r="Q206" s="229"/>
      <c r="R206" s="229"/>
      <c r="S206" s="229"/>
      <c r="T206" s="230"/>
      <c r="AT206" s="231" t="s">
        <v>168</v>
      </c>
      <c r="AU206" s="231" t="s">
        <v>81</v>
      </c>
      <c r="AV206" s="14" t="s">
        <v>79</v>
      </c>
      <c r="AW206" s="14" t="s">
        <v>34</v>
      </c>
      <c r="AX206" s="14" t="s">
        <v>73</v>
      </c>
      <c r="AY206" s="231" t="s">
        <v>157</v>
      </c>
    </row>
    <row r="207" spans="2:51" s="13" customFormat="1" ht="12">
      <c r="B207" s="211"/>
      <c r="C207" s="212"/>
      <c r="D207" s="207" t="s">
        <v>168</v>
      </c>
      <c r="E207" s="213" t="s">
        <v>21</v>
      </c>
      <c r="F207" s="214" t="s">
        <v>294</v>
      </c>
      <c r="G207" s="212"/>
      <c r="H207" s="215">
        <v>6.101</v>
      </c>
      <c r="I207" s="216"/>
      <c r="J207" s="212"/>
      <c r="K207" s="212"/>
      <c r="L207" s="217"/>
      <c r="M207" s="218"/>
      <c r="N207" s="219"/>
      <c r="O207" s="219"/>
      <c r="P207" s="219"/>
      <c r="Q207" s="219"/>
      <c r="R207" s="219"/>
      <c r="S207" s="219"/>
      <c r="T207" s="220"/>
      <c r="AT207" s="221" t="s">
        <v>168</v>
      </c>
      <c r="AU207" s="221" t="s">
        <v>81</v>
      </c>
      <c r="AV207" s="13" t="s">
        <v>81</v>
      </c>
      <c r="AW207" s="13" t="s">
        <v>34</v>
      </c>
      <c r="AX207" s="13" t="s">
        <v>73</v>
      </c>
      <c r="AY207" s="221" t="s">
        <v>157</v>
      </c>
    </row>
    <row r="208" spans="2:51" s="15" customFormat="1" ht="12">
      <c r="B208" s="232"/>
      <c r="C208" s="233"/>
      <c r="D208" s="207" t="s">
        <v>168</v>
      </c>
      <c r="E208" s="234" t="s">
        <v>21</v>
      </c>
      <c r="F208" s="235" t="s">
        <v>179</v>
      </c>
      <c r="G208" s="233"/>
      <c r="H208" s="236">
        <v>6.101</v>
      </c>
      <c r="I208" s="237"/>
      <c r="J208" s="233"/>
      <c r="K208" s="233"/>
      <c r="L208" s="238"/>
      <c r="M208" s="239"/>
      <c r="N208" s="240"/>
      <c r="O208" s="240"/>
      <c r="P208" s="240"/>
      <c r="Q208" s="240"/>
      <c r="R208" s="240"/>
      <c r="S208" s="240"/>
      <c r="T208" s="241"/>
      <c r="AT208" s="242" t="s">
        <v>168</v>
      </c>
      <c r="AU208" s="242" t="s">
        <v>81</v>
      </c>
      <c r="AV208" s="15" t="s">
        <v>96</v>
      </c>
      <c r="AW208" s="15" t="s">
        <v>34</v>
      </c>
      <c r="AX208" s="15" t="s">
        <v>73</v>
      </c>
      <c r="AY208" s="242" t="s">
        <v>157</v>
      </c>
    </row>
    <row r="209" spans="2:51" s="14" customFormat="1" ht="12">
      <c r="B209" s="222"/>
      <c r="C209" s="223"/>
      <c r="D209" s="207" t="s">
        <v>168</v>
      </c>
      <c r="E209" s="224" t="s">
        <v>21</v>
      </c>
      <c r="F209" s="225" t="s">
        <v>203</v>
      </c>
      <c r="G209" s="223"/>
      <c r="H209" s="224" t="s">
        <v>21</v>
      </c>
      <c r="I209" s="226"/>
      <c r="J209" s="223"/>
      <c r="K209" s="223"/>
      <c r="L209" s="227"/>
      <c r="M209" s="228"/>
      <c r="N209" s="229"/>
      <c r="O209" s="229"/>
      <c r="P209" s="229"/>
      <c r="Q209" s="229"/>
      <c r="R209" s="229"/>
      <c r="S209" s="229"/>
      <c r="T209" s="230"/>
      <c r="AT209" s="231" t="s">
        <v>168</v>
      </c>
      <c r="AU209" s="231" t="s">
        <v>81</v>
      </c>
      <c r="AV209" s="14" t="s">
        <v>79</v>
      </c>
      <c r="AW209" s="14" t="s">
        <v>34</v>
      </c>
      <c r="AX209" s="14" t="s">
        <v>73</v>
      </c>
      <c r="AY209" s="231" t="s">
        <v>157</v>
      </c>
    </row>
    <row r="210" spans="2:51" s="14" customFormat="1" ht="12">
      <c r="B210" s="222"/>
      <c r="C210" s="223"/>
      <c r="D210" s="207" t="s">
        <v>168</v>
      </c>
      <c r="E210" s="224" t="s">
        <v>21</v>
      </c>
      <c r="F210" s="225" t="s">
        <v>295</v>
      </c>
      <c r="G210" s="223"/>
      <c r="H210" s="224" t="s">
        <v>21</v>
      </c>
      <c r="I210" s="226"/>
      <c r="J210" s="223"/>
      <c r="K210" s="223"/>
      <c r="L210" s="227"/>
      <c r="M210" s="228"/>
      <c r="N210" s="229"/>
      <c r="O210" s="229"/>
      <c r="P210" s="229"/>
      <c r="Q210" s="229"/>
      <c r="R210" s="229"/>
      <c r="S210" s="229"/>
      <c r="T210" s="230"/>
      <c r="AT210" s="231" t="s">
        <v>168</v>
      </c>
      <c r="AU210" s="231" t="s">
        <v>81</v>
      </c>
      <c r="AV210" s="14" t="s">
        <v>79</v>
      </c>
      <c r="AW210" s="14" t="s">
        <v>34</v>
      </c>
      <c r="AX210" s="14" t="s">
        <v>73</v>
      </c>
      <c r="AY210" s="231" t="s">
        <v>157</v>
      </c>
    </row>
    <row r="211" spans="2:51" s="13" customFormat="1" ht="12">
      <c r="B211" s="211"/>
      <c r="C211" s="212"/>
      <c r="D211" s="207" t="s">
        <v>168</v>
      </c>
      <c r="E211" s="213" t="s">
        <v>21</v>
      </c>
      <c r="F211" s="214" t="s">
        <v>296</v>
      </c>
      <c r="G211" s="212"/>
      <c r="H211" s="215">
        <v>55.616</v>
      </c>
      <c r="I211" s="216"/>
      <c r="J211" s="212"/>
      <c r="K211" s="212"/>
      <c r="L211" s="217"/>
      <c r="M211" s="218"/>
      <c r="N211" s="219"/>
      <c r="O211" s="219"/>
      <c r="P211" s="219"/>
      <c r="Q211" s="219"/>
      <c r="R211" s="219"/>
      <c r="S211" s="219"/>
      <c r="T211" s="220"/>
      <c r="AT211" s="221" t="s">
        <v>168</v>
      </c>
      <c r="AU211" s="221" t="s">
        <v>81</v>
      </c>
      <c r="AV211" s="13" t="s">
        <v>81</v>
      </c>
      <c r="AW211" s="13" t="s">
        <v>34</v>
      </c>
      <c r="AX211" s="13" t="s">
        <v>73</v>
      </c>
      <c r="AY211" s="221" t="s">
        <v>157</v>
      </c>
    </row>
    <row r="212" spans="2:51" s="13" customFormat="1" ht="12">
      <c r="B212" s="211"/>
      <c r="C212" s="212"/>
      <c r="D212" s="207" t="s">
        <v>168</v>
      </c>
      <c r="E212" s="213" t="s">
        <v>21</v>
      </c>
      <c r="F212" s="214" t="s">
        <v>297</v>
      </c>
      <c r="G212" s="212"/>
      <c r="H212" s="215">
        <v>1.472</v>
      </c>
      <c r="I212" s="216"/>
      <c r="J212" s="212"/>
      <c r="K212" s="212"/>
      <c r="L212" s="217"/>
      <c r="M212" s="218"/>
      <c r="N212" s="219"/>
      <c r="O212" s="219"/>
      <c r="P212" s="219"/>
      <c r="Q212" s="219"/>
      <c r="R212" s="219"/>
      <c r="S212" s="219"/>
      <c r="T212" s="220"/>
      <c r="AT212" s="221" t="s">
        <v>168</v>
      </c>
      <c r="AU212" s="221" t="s">
        <v>81</v>
      </c>
      <c r="AV212" s="13" t="s">
        <v>81</v>
      </c>
      <c r="AW212" s="13" t="s">
        <v>34</v>
      </c>
      <c r="AX212" s="13" t="s">
        <v>73</v>
      </c>
      <c r="AY212" s="221" t="s">
        <v>157</v>
      </c>
    </row>
    <row r="213" spans="2:51" s="13" customFormat="1" ht="12">
      <c r="B213" s="211"/>
      <c r="C213" s="212"/>
      <c r="D213" s="207" t="s">
        <v>168</v>
      </c>
      <c r="E213" s="213" t="s">
        <v>21</v>
      </c>
      <c r="F213" s="214" t="s">
        <v>206</v>
      </c>
      <c r="G213" s="212"/>
      <c r="H213" s="215">
        <v>1.368</v>
      </c>
      <c r="I213" s="216"/>
      <c r="J213" s="212"/>
      <c r="K213" s="212"/>
      <c r="L213" s="217"/>
      <c r="M213" s="218"/>
      <c r="N213" s="219"/>
      <c r="O213" s="219"/>
      <c r="P213" s="219"/>
      <c r="Q213" s="219"/>
      <c r="R213" s="219"/>
      <c r="S213" s="219"/>
      <c r="T213" s="220"/>
      <c r="AT213" s="221" t="s">
        <v>168</v>
      </c>
      <c r="AU213" s="221" t="s">
        <v>81</v>
      </c>
      <c r="AV213" s="13" t="s">
        <v>81</v>
      </c>
      <c r="AW213" s="13" t="s">
        <v>34</v>
      </c>
      <c r="AX213" s="13" t="s">
        <v>73</v>
      </c>
      <c r="AY213" s="221" t="s">
        <v>157</v>
      </c>
    </row>
    <row r="214" spans="2:51" s="14" customFormat="1" ht="12">
      <c r="B214" s="222"/>
      <c r="C214" s="223"/>
      <c r="D214" s="207" t="s">
        <v>168</v>
      </c>
      <c r="E214" s="224" t="s">
        <v>21</v>
      </c>
      <c r="F214" s="225" t="s">
        <v>207</v>
      </c>
      <c r="G214" s="223"/>
      <c r="H214" s="224" t="s">
        <v>21</v>
      </c>
      <c r="I214" s="226"/>
      <c r="J214" s="223"/>
      <c r="K214" s="223"/>
      <c r="L214" s="227"/>
      <c r="M214" s="228"/>
      <c r="N214" s="229"/>
      <c r="O214" s="229"/>
      <c r="P214" s="229"/>
      <c r="Q214" s="229"/>
      <c r="R214" s="229"/>
      <c r="S214" s="229"/>
      <c r="T214" s="230"/>
      <c r="AT214" s="231" t="s">
        <v>168</v>
      </c>
      <c r="AU214" s="231" t="s">
        <v>81</v>
      </c>
      <c r="AV214" s="14" t="s">
        <v>79</v>
      </c>
      <c r="AW214" s="14" t="s">
        <v>34</v>
      </c>
      <c r="AX214" s="14" t="s">
        <v>73</v>
      </c>
      <c r="AY214" s="231" t="s">
        <v>157</v>
      </c>
    </row>
    <row r="215" spans="2:51" s="13" customFormat="1" ht="12">
      <c r="B215" s="211"/>
      <c r="C215" s="212"/>
      <c r="D215" s="207" t="s">
        <v>168</v>
      </c>
      <c r="E215" s="213" t="s">
        <v>21</v>
      </c>
      <c r="F215" s="214" t="s">
        <v>298</v>
      </c>
      <c r="G215" s="212"/>
      <c r="H215" s="215">
        <v>37.52</v>
      </c>
      <c r="I215" s="216"/>
      <c r="J215" s="212"/>
      <c r="K215" s="212"/>
      <c r="L215" s="217"/>
      <c r="M215" s="218"/>
      <c r="N215" s="219"/>
      <c r="O215" s="219"/>
      <c r="P215" s="219"/>
      <c r="Q215" s="219"/>
      <c r="R215" s="219"/>
      <c r="S215" s="219"/>
      <c r="T215" s="220"/>
      <c r="AT215" s="221" t="s">
        <v>168</v>
      </c>
      <c r="AU215" s="221" t="s">
        <v>81</v>
      </c>
      <c r="AV215" s="13" t="s">
        <v>81</v>
      </c>
      <c r="AW215" s="13" t="s">
        <v>34</v>
      </c>
      <c r="AX215" s="13" t="s">
        <v>73</v>
      </c>
      <c r="AY215" s="221" t="s">
        <v>157</v>
      </c>
    </row>
    <row r="216" spans="2:51" s="15" customFormat="1" ht="12">
      <c r="B216" s="232"/>
      <c r="C216" s="233"/>
      <c r="D216" s="207" t="s">
        <v>168</v>
      </c>
      <c r="E216" s="234" t="s">
        <v>21</v>
      </c>
      <c r="F216" s="235" t="s">
        <v>179</v>
      </c>
      <c r="G216" s="233"/>
      <c r="H216" s="236">
        <v>95.976</v>
      </c>
      <c r="I216" s="237"/>
      <c r="J216" s="233"/>
      <c r="K216" s="233"/>
      <c r="L216" s="238"/>
      <c r="M216" s="239"/>
      <c r="N216" s="240"/>
      <c r="O216" s="240"/>
      <c r="P216" s="240"/>
      <c r="Q216" s="240"/>
      <c r="R216" s="240"/>
      <c r="S216" s="240"/>
      <c r="T216" s="241"/>
      <c r="AT216" s="242" t="s">
        <v>168</v>
      </c>
      <c r="AU216" s="242" t="s">
        <v>81</v>
      </c>
      <c r="AV216" s="15" t="s">
        <v>96</v>
      </c>
      <c r="AW216" s="15" t="s">
        <v>34</v>
      </c>
      <c r="AX216" s="15" t="s">
        <v>73</v>
      </c>
      <c r="AY216" s="242" t="s">
        <v>157</v>
      </c>
    </row>
    <row r="217" spans="2:51" s="13" customFormat="1" ht="12">
      <c r="B217" s="211"/>
      <c r="C217" s="212"/>
      <c r="D217" s="207" t="s">
        <v>168</v>
      </c>
      <c r="E217" s="213" t="s">
        <v>21</v>
      </c>
      <c r="F217" s="214" t="s">
        <v>238</v>
      </c>
      <c r="G217" s="212"/>
      <c r="H217" s="215">
        <v>10</v>
      </c>
      <c r="I217" s="216"/>
      <c r="J217" s="212"/>
      <c r="K217" s="212"/>
      <c r="L217" s="217"/>
      <c r="M217" s="218"/>
      <c r="N217" s="219"/>
      <c r="O217" s="219"/>
      <c r="P217" s="219"/>
      <c r="Q217" s="219"/>
      <c r="R217" s="219"/>
      <c r="S217" s="219"/>
      <c r="T217" s="220"/>
      <c r="AT217" s="221" t="s">
        <v>168</v>
      </c>
      <c r="AU217" s="221" t="s">
        <v>81</v>
      </c>
      <c r="AV217" s="13" t="s">
        <v>81</v>
      </c>
      <c r="AW217" s="13" t="s">
        <v>34</v>
      </c>
      <c r="AX217" s="13" t="s">
        <v>73</v>
      </c>
      <c r="AY217" s="221" t="s">
        <v>157</v>
      </c>
    </row>
    <row r="218" spans="2:51" s="16" customFormat="1" ht="12">
      <c r="B218" s="243"/>
      <c r="C218" s="244"/>
      <c r="D218" s="207" t="s">
        <v>168</v>
      </c>
      <c r="E218" s="245" t="s">
        <v>21</v>
      </c>
      <c r="F218" s="246" t="s">
        <v>181</v>
      </c>
      <c r="G218" s="244"/>
      <c r="H218" s="247">
        <v>112.077</v>
      </c>
      <c r="I218" s="248"/>
      <c r="J218" s="244"/>
      <c r="K218" s="244"/>
      <c r="L218" s="249"/>
      <c r="M218" s="250"/>
      <c r="N218" s="251"/>
      <c r="O218" s="251"/>
      <c r="P218" s="251"/>
      <c r="Q218" s="251"/>
      <c r="R218" s="251"/>
      <c r="S218" s="251"/>
      <c r="T218" s="252"/>
      <c r="AT218" s="253" t="s">
        <v>168</v>
      </c>
      <c r="AU218" s="253" t="s">
        <v>81</v>
      </c>
      <c r="AV218" s="16" t="s">
        <v>164</v>
      </c>
      <c r="AW218" s="16" t="s">
        <v>34</v>
      </c>
      <c r="AX218" s="16" t="s">
        <v>79</v>
      </c>
      <c r="AY218" s="253" t="s">
        <v>157</v>
      </c>
    </row>
    <row r="219" spans="1:65" s="2" customFormat="1" ht="16.5" customHeight="1">
      <c r="A219" s="36"/>
      <c r="B219" s="37"/>
      <c r="C219" s="194" t="s">
        <v>299</v>
      </c>
      <c r="D219" s="194" t="s">
        <v>159</v>
      </c>
      <c r="E219" s="195" t="s">
        <v>300</v>
      </c>
      <c r="F219" s="196" t="s">
        <v>301</v>
      </c>
      <c r="G219" s="197" t="s">
        <v>162</v>
      </c>
      <c r="H219" s="198">
        <v>447.016</v>
      </c>
      <c r="I219" s="199"/>
      <c r="J219" s="200">
        <f>ROUND(I219*H219,2)</f>
        <v>0</v>
      </c>
      <c r="K219" s="196" t="s">
        <v>163</v>
      </c>
      <c r="L219" s="41"/>
      <c r="M219" s="201" t="s">
        <v>21</v>
      </c>
      <c r="N219" s="202" t="s">
        <v>44</v>
      </c>
      <c r="O219" s="66"/>
      <c r="P219" s="203">
        <f>O219*H219</f>
        <v>0</v>
      </c>
      <c r="Q219" s="203">
        <v>0.00269</v>
      </c>
      <c r="R219" s="203">
        <f>Q219*H219</f>
        <v>1.20247304</v>
      </c>
      <c r="S219" s="203">
        <v>0</v>
      </c>
      <c r="T219" s="204">
        <f>S219*H219</f>
        <v>0</v>
      </c>
      <c r="U219" s="36"/>
      <c r="V219" s="36"/>
      <c r="W219" s="36"/>
      <c r="X219" s="36"/>
      <c r="Y219" s="36"/>
      <c r="Z219" s="36"/>
      <c r="AA219" s="36"/>
      <c r="AB219" s="36"/>
      <c r="AC219" s="36"/>
      <c r="AD219" s="36"/>
      <c r="AE219" s="36"/>
      <c r="AR219" s="205" t="s">
        <v>164</v>
      </c>
      <c r="AT219" s="205" t="s">
        <v>159</v>
      </c>
      <c r="AU219" s="205" t="s">
        <v>81</v>
      </c>
      <c r="AY219" s="19" t="s">
        <v>157</v>
      </c>
      <c r="BE219" s="206">
        <f>IF(N219="základní",J219,0)</f>
        <v>0</v>
      </c>
      <c r="BF219" s="206">
        <f>IF(N219="snížená",J219,0)</f>
        <v>0</v>
      </c>
      <c r="BG219" s="206">
        <f>IF(N219="zákl. přenesená",J219,0)</f>
        <v>0</v>
      </c>
      <c r="BH219" s="206">
        <f>IF(N219="sníž. přenesená",J219,0)</f>
        <v>0</v>
      </c>
      <c r="BI219" s="206">
        <f>IF(N219="nulová",J219,0)</f>
        <v>0</v>
      </c>
      <c r="BJ219" s="19" t="s">
        <v>79</v>
      </c>
      <c r="BK219" s="206">
        <f>ROUND(I219*H219,2)</f>
        <v>0</v>
      </c>
      <c r="BL219" s="19" t="s">
        <v>164</v>
      </c>
      <c r="BM219" s="205" t="s">
        <v>302</v>
      </c>
    </row>
    <row r="220" spans="1:47" s="2" customFormat="1" ht="39">
      <c r="A220" s="36"/>
      <c r="B220" s="37"/>
      <c r="C220" s="38"/>
      <c r="D220" s="207" t="s">
        <v>166</v>
      </c>
      <c r="E220" s="38"/>
      <c r="F220" s="208" t="s">
        <v>303</v>
      </c>
      <c r="G220" s="38"/>
      <c r="H220" s="38"/>
      <c r="I220" s="117"/>
      <c r="J220" s="38"/>
      <c r="K220" s="38"/>
      <c r="L220" s="41"/>
      <c r="M220" s="209"/>
      <c r="N220" s="210"/>
      <c r="O220" s="66"/>
      <c r="P220" s="66"/>
      <c r="Q220" s="66"/>
      <c r="R220" s="66"/>
      <c r="S220" s="66"/>
      <c r="T220" s="67"/>
      <c r="U220" s="36"/>
      <c r="V220" s="36"/>
      <c r="W220" s="36"/>
      <c r="X220" s="36"/>
      <c r="Y220" s="36"/>
      <c r="Z220" s="36"/>
      <c r="AA220" s="36"/>
      <c r="AB220" s="36"/>
      <c r="AC220" s="36"/>
      <c r="AD220" s="36"/>
      <c r="AE220" s="36"/>
      <c r="AT220" s="19" t="s">
        <v>166</v>
      </c>
      <c r="AU220" s="19" t="s">
        <v>81</v>
      </c>
    </row>
    <row r="221" spans="2:51" s="14" customFormat="1" ht="12">
      <c r="B221" s="222"/>
      <c r="C221" s="223"/>
      <c r="D221" s="207" t="s">
        <v>168</v>
      </c>
      <c r="E221" s="224" t="s">
        <v>21</v>
      </c>
      <c r="F221" s="225" t="s">
        <v>200</v>
      </c>
      <c r="G221" s="223"/>
      <c r="H221" s="224" t="s">
        <v>21</v>
      </c>
      <c r="I221" s="226"/>
      <c r="J221" s="223"/>
      <c r="K221" s="223"/>
      <c r="L221" s="227"/>
      <c r="M221" s="228"/>
      <c r="N221" s="229"/>
      <c r="O221" s="229"/>
      <c r="P221" s="229"/>
      <c r="Q221" s="229"/>
      <c r="R221" s="229"/>
      <c r="S221" s="229"/>
      <c r="T221" s="230"/>
      <c r="AT221" s="231" t="s">
        <v>168</v>
      </c>
      <c r="AU221" s="231" t="s">
        <v>81</v>
      </c>
      <c r="AV221" s="14" t="s">
        <v>79</v>
      </c>
      <c r="AW221" s="14" t="s">
        <v>34</v>
      </c>
      <c r="AX221" s="14" t="s">
        <v>73</v>
      </c>
      <c r="AY221" s="231" t="s">
        <v>157</v>
      </c>
    </row>
    <row r="222" spans="2:51" s="13" customFormat="1" ht="12">
      <c r="B222" s="211"/>
      <c r="C222" s="212"/>
      <c r="D222" s="207" t="s">
        <v>168</v>
      </c>
      <c r="E222" s="213" t="s">
        <v>21</v>
      </c>
      <c r="F222" s="214" t="s">
        <v>304</v>
      </c>
      <c r="G222" s="212"/>
      <c r="H222" s="215">
        <v>20.336</v>
      </c>
      <c r="I222" s="216"/>
      <c r="J222" s="212"/>
      <c r="K222" s="212"/>
      <c r="L222" s="217"/>
      <c r="M222" s="218"/>
      <c r="N222" s="219"/>
      <c r="O222" s="219"/>
      <c r="P222" s="219"/>
      <c r="Q222" s="219"/>
      <c r="R222" s="219"/>
      <c r="S222" s="219"/>
      <c r="T222" s="220"/>
      <c r="AT222" s="221" t="s">
        <v>168</v>
      </c>
      <c r="AU222" s="221" t="s">
        <v>81</v>
      </c>
      <c r="AV222" s="13" t="s">
        <v>81</v>
      </c>
      <c r="AW222" s="13" t="s">
        <v>34</v>
      </c>
      <c r="AX222" s="13" t="s">
        <v>73</v>
      </c>
      <c r="AY222" s="221" t="s">
        <v>157</v>
      </c>
    </row>
    <row r="223" spans="2:51" s="15" customFormat="1" ht="12">
      <c r="B223" s="232"/>
      <c r="C223" s="233"/>
      <c r="D223" s="207" t="s">
        <v>168</v>
      </c>
      <c r="E223" s="234" t="s">
        <v>21</v>
      </c>
      <c r="F223" s="235" t="s">
        <v>179</v>
      </c>
      <c r="G223" s="233"/>
      <c r="H223" s="236">
        <v>20.336</v>
      </c>
      <c r="I223" s="237"/>
      <c r="J223" s="233"/>
      <c r="K223" s="233"/>
      <c r="L223" s="238"/>
      <c r="M223" s="239"/>
      <c r="N223" s="240"/>
      <c r="O223" s="240"/>
      <c r="P223" s="240"/>
      <c r="Q223" s="240"/>
      <c r="R223" s="240"/>
      <c r="S223" s="240"/>
      <c r="T223" s="241"/>
      <c r="AT223" s="242" t="s">
        <v>168</v>
      </c>
      <c r="AU223" s="242" t="s">
        <v>81</v>
      </c>
      <c r="AV223" s="15" t="s">
        <v>96</v>
      </c>
      <c r="AW223" s="15" t="s">
        <v>34</v>
      </c>
      <c r="AX223" s="15" t="s">
        <v>73</v>
      </c>
      <c r="AY223" s="242" t="s">
        <v>157</v>
      </c>
    </row>
    <row r="224" spans="2:51" s="14" customFormat="1" ht="12">
      <c r="B224" s="222"/>
      <c r="C224" s="223"/>
      <c r="D224" s="207" t="s">
        <v>168</v>
      </c>
      <c r="E224" s="224" t="s">
        <v>21</v>
      </c>
      <c r="F224" s="225" t="s">
        <v>203</v>
      </c>
      <c r="G224" s="223"/>
      <c r="H224" s="224" t="s">
        <v>21</v>
      </c>
      <c r="I224" s="226"/>
      <c r="J224" s="223"/>
      <c r="K224" s="223"/>
      <c r="L224" s="227"/>
      <c r="M224" s="228"/>
      <c r="N224" s="229"/>
      <c r="O224" s="229"/>
      <c r="P224" s="229"/>
      <c r="Q224" s="229"/>
      <c r="R224" s="229"/>
      <c r="S224" s="229"/>
      <c r="T224" s="230"/>
      <c r="AT224" s="231" t="s">
        <v>168</v>
      </c>
      <c r="AU224" s="231" t="s">
        <v>81</v>
      </c>
      <c r="AV224" s="14" t="s">
        <v>79</v>
      </c>
      <c r="AW224" s="14" t="s">
        <v>34</v>
      </c>
      <c r="AX224" s="14" t="s">
        <v>73</v>
      </c>
      <c r="AY224" s="231" t="s">
        <v>157</v>
      </c>
    </row>
    <row r="225" spans="2:51" s="14" customFormat="1" ht="12">
      <c r="B225" s="222"/>
      <c r="C225" s="223"/>
      <c r="D225" s="207" t="s">
        <v>168</v>
      </c>
      <c r="E225" s="224" t="s">
        <v>21</v>
      </c>
      <c r="F225" s="225" t="s">
        <v>295</v>
      </c>
      <c r="G225" s="223"/>
      <c r="H225" s="224" t="s">
        <v>21</v>
      </c>
      <c r="I225" s="226"/>
      <c r="J225" s="223"/>
      <c r="K225" s="223"/>
      <c r="L225" s="227"/>
      <c r="M225" s="228"/>
      <c r="N225" s="229"/>
      <c r="O225" s="229"/>
      <c r="P225" s="229"/>
      <c r="Q225" s="229"/>
      <c r="R225" s="229"/>
      <c r="S225" s="229"/>
      <c r="T225" s="230"/>
      <c r="AT225" s="231" t="s">
        <v>168</v>
      </c>
      <c r="AU225" s="231" t="s">
        <v>81</v>
      </c>
      <c r="AV225" s="14" t="s">
        <v>79</v>
      </c>
      <c r="AW225" s="14" t="s">
        <v>34</v>
      </c>
      <c r="AX225" s="14" t="s">
        <v>73</v>
      </c>
      <c r="AY225" s="231" t="s">
        <v>157</v>
      </c>
    </row>
    <row r="226" spans="2:51" s="13" customFormat="1" ht="12">
      <c r="B226" s="211"/>
      <c r="C226" s="212"/>
      <c r="D226" s="207" t="s">
        <v>168</v>
      </c>
      <c r="E226" s="213" t="s">
        <v>21</v>
      </c>
      <c r="F226" s="214" t="s">
        <v>305</v>
      </c>
      <c r="G226" s="212"/>
      <c r="H226" s="215">
        <v>278.08</v>
      </c>
      <c r="I226" s="216"/>
      <c r="J226" s="212"/>
      <c r="K226" s="212"/>
      <c r="L226" s="217"/>
      <c r="M226" s="218"/>
      <c r="N226" s="219"/>
      <c r="O226" s="219"/>
      <c r="P226" s="219"/>
      <c r="Q226" s="219"/>
      <c r="R226" s="219"/>
      <c r="S226" s="219"/>
      <c r="T226" s="220"/>
      <c r="AT226" s="221" t="s">
        <v>168</v>
      </c>
      <c r="AU226" s="221" t="s">
        <v>81</v>
      </c>
      <c r="AV226" s="13" t="s">
        <v>81</v>
      </c>
      <c r="AW226" s="13" t="s">
        <v>34</v>
      </c>
      <c r="AX226" s="13" t="s">
        <v>73</v>
      </c>
      <c r="AY226" s="221" t="s">
        <v>157</v>
      </c>
    </row>
    <row r="227" spans="2:51" s="13" customFormat="1" ht="12">
      <c r="B227" s="211"/>
      <c r="C227" s="212"/>
      <c r="D227" s="207" t="s">
        <v>168</v>
      </c>
      <c r="E227" s="213" t="s">
        <v>21</v>
      </c>
      <c r="F227" s="214" t="s">
        <v>306</v>
      </c>
      <c r="G227" s="212"/>
      <c r="H227" s="215">
        <v>11.4</v>
      </c>
      <c r="I227" s="216"/>
      <c r="J227" s="212"/>
      <c r="K227" s="212"/>
      <c r="L227" s="217"/>
      <c r="M227" s="218"/>
      <c r="N227" s="219"/>
      <c r="O227" s="219"/>
      <c r="P227" s="219"/>
      <c r="Q227" s="219"/>
      <c r="R227" s="219"/>
      <c r="S227" s="219"/>
      <c r="T227" s="220"/>
      <c r="AT227" s="221" t="s">
        <v>168</v>
      </c>
      <c r="AU227" s="221" t="s">
        <v>81</v>
      </c>
      <c r="AV227" s="13" t="s">
        <v>81</v>
      </c>
      <c r="AW227" s="13" t="s">
        <v>34</v>
      </c>
      <c r="AX227" s="13" t="s">
        <v>73</v>
      </c>
      <c r="AY227" s="221" t="s">
        <v>157</v>
      </c>
    </row>
    <row r="228" spans="2:51" s="14" customFormat="1" ht="12">
      <c r="B228" s="222"/>
      <c r="C228" s="223"/>
      <c r="D228" s="207" t="s">
        <v>168</v>
      </c>
      <c r="E228" s="224" t="s">
        <v>21</v>
      </c>
      <c r="F228" s="225" t="s">
        <v>207</v>
      </c>
      <c r="G228" s="223"/>
      <c r="H228" s="224" t="s">
        <v>21</v>
      </c>
      <c r="I228" s="226"/>
      <c r="J228" s="223"/>
      <c r="K228" s="223"/>
      <c r="L228" s="227"/>
      <c r="M228" s="228"/>
      <c r="N228" s="229"/>
      <c r="O228" s="229"/>
      <c r="P228" s="229"/>
      <c r="Q228" s="229"/>
      <c r="R228" s="229"/>
      <c r="S228" s="229"/>
      <c r="T228" s="230"/>
      <c r="AT228" s="231" t="s">
        <v>168</v>
      </c>
      <c r="AU228" s="231" t="s">
        <v>81</v>
      </c>
      <c r="AV228" s="14" t="s">
        <v>79</v>
      </c>
      <c r="AW228" s="14" t="s">
        <v>34</v>
      </c>
      <c r="AX228" s="14" t="s">
        <v>73</v>
      </c>
      <c r="AY228" s="231" t="s">
        <v>157</v>
      </c>
    </row>
    <row r="229" spans="2:51" s="13" customFormat="1" ht="12">
      <c r="B229" s="211"/>
      <c r="C229" s="212"/>
      <c r="D229" s="207" t="s">
        <v>168</v>
      </c>
      <c r="E229" s="213" t="s">
        <v>21</v>
      </c>
      <c r="F229" s="214" t="s">
        <v>307</v>
      </c>
      <c r="G229" s="212"/>
      <c r="H229" s="215">
        <v>107.2</v>
      </c>
      <c r="I229" s="216"/>
      <c r="J229" s="212"/>
      <c r="K229" s="212"/>
      <c r="L229" s="217"/>
      <c r="M229" s="218"/>
      <c r="N229" s="219"/>
      <c r="O229" s="219"/>
      <c r="P229" s="219"/>
      <c r="Q229" s="219"/>
      <c r="R229" s="219"/>
      <c r="S229" s="219"/>
      <c r="T229" s="220"/>
      <c r="AT229" s="221" t="s">
        <v>168</v>
      </c>
      <c r="AU229" s="221" t="s">
        <v>81</v>
      </c>
      <c r="AV229" s="13" t="s">
        <v>81</v>
      </c>
      <c r="AW229" s="13" t="s">
        <v>34</v>
      </c>
      <c r="AX229" s="13" t="s">
        <v>73</v>
      </c>
      <c r="AY229" s="221" t="s">
        <v>157</v>
      </c>
    </row>
    <row r="230" spans="2:51" s="15" customFormat="1" ht="12">
      <c r="B230" s="232"/>
      <c r="C230" s="233"/>
      <c r="D230" s="207" t="s">
        <v>168</v>
      </c>
      <c r="E230" s="234" t="s">
        <v>21</v>
      </c>
      <c r="F230" s="235" t="s">
        <v>179</v>
      </c>
      <c r="G230" s="233"/>
      <c r="H230" s="236">
        <v>396.68</v>
      </c>
      <c r="I230" s="237"/>
      <c r="J230" s="233"/>
      <c r="K230" s="233"/>
      <c r="L230" s="238"/>
      <c r="M230" s="239"/>
      <c r="N230" s="240"/>
      <c r="O230" s="240"/>
      <c r="P230" s="240"/>
      <c r="Q230" s="240"/>
      <c r="R230" s="240"/>
      <c r="S230" s="240"/>
      <c r="T230" s="241"/>
      <c r="AT230" s="242" t="s">
        <v>168</v>
      </c>
      <c r="AU230" s="242" t="s">
        <v>81</v>
      </c>
      <c r="AV230" s="15" t="s">
        <v>96</v>
      </c>
      <c r="AW230" s="15" t="s">
        <v>34</v>
      </c>
      <c r="AX230" s="15" t="s">
        <v>73</v>
      </c>
      <c r="AY230" s="242" t="s">
        <v>157</v>
      </c>
    </row>
    <row r="231" spans="2:51" s="13" customFormat="1" ht="12">
      <c r="B231" s="211"/>
      <c r="C231" s="212"/>
      <c r="D231" s="207" t="s">
        <v>168</v>
      </c>
      <c r="E231" s="213" t="s">
        <v>21</v>
      </c>
      <c r="F231" s="214" t="s">
        <v>308</v>
      </c>
      <c r="G231" s="212"/>
      <c r="H231" s="215">
        <v>30</v>
      </c>
      <c r="I231" s="216"/>
      <c r="J231" s="212"/>
      <c r="K231" s="212"/>
      <c r="L231" s="217"/>
      <c r="M231" s="218"/>
      <c r="N231" s="219"/>
      <c r="O231" s="219"/>
      <c r="P231" s="219"/>
      <c r="Q231" s="219"/>
      <c r="R231" s="219"/>
      <c r="S231" s="219"/>
      <c r="T231" s="220"/>
      <c r="AT231" s="221" t="s">
        <v>168</v>
      </c>
      <c r="AU231" s="221" t="s">
        <v>81</v>
      </c>
      <c r="AV231" s="13" t="s">
        <v>81</v>
      </c>
      <c r="AW231" s="13" t="s">
        <v>34</v>
      </c>
      <c r="AX231" s="13" t="s">
        <v>73</v>
      </c>
      <c r="AY231" s="221" t="s">
        <v>157</v>
      </c>
    </row>
    <row r="232" spans="2:51" s="16" customFormat="1" ht="12">
      <c r="B232" s="243"/>
      <c r="C232" s="244"/>
      <c r="D232" s="207" t="s">
        <v>168</v>
      </c>
      <c r="E232" s="245" t="s">
        <v>21</v>
      </c>
      <c r="F232" s="246" t="s">
        <v>181</v>
      </c>
      <c r="G232" s="244"/>
      <c r="H232" s="247">
        <v>447.016</v>
      </c>
      <c r="I232" s="248"/>
      <c r="J232" s="244"/>
      <c r="K232" s="244"/>
      <c r="L232" s="249"/>
      <c r="M232" s="250"/>
      <c r="N232" s="251"/>
      <c r="O232" s="251"/>
      <c r="P232" s="251"/>
      <c r="Q232" s="251"/>
      <c r="R232" s="251"/>
      <c r="S232" s="251"/>
      <c r="T232" s="252"/>
      <c r="AT232" s="253" t="s">
        <v>168</v>
      </c>
      <c r="AU232" s="253" t="s">
        <v>81</v>
      </c>
      <c r="AV232" s="16" t="s">
        <v>164</v>
      </c>
      <c r="AW232" s="16" t="s">
        <v>34</v>
      </c>
      <c r="AX232" s="16" t="s">
        <v>79</v>
      </c>
      <c r="AY232" s="253" t="s">
        <v>157</v>
      </c>
    </row>
    <row r="233" spans="1:65" s="2" customFormat="1" ht="16.5" customHeight="1">
      <c r="A233" s="36"/>
      <c r="B233" s="37"/>
      <c r="C233" s="194" t="s">
        <v>309</v>
      </c>
      <c r="D233" s="194" t="s">
        <v>159</v>
      </c>
      <c r="E233" s="195" t="s">
        <v>310</v>
      </c>
      <c r="F233" s="196" t="s">
        <v>311</v>
      </c>
      <c r="G233" s="197" t="s">
        <v>162</v>
      </c>
      <c r="H233" s="198">
        <v>447.016</v>
      </c>
      <c r="I233" s="199"/>
      <c r="J233" s="200">
        <f>ROUND(I233*H233,2)</f>
        <v>0</v>
      </c>
      <c r="K233" s="196" t="s">
        <v>163</v>
      </c>
      <c r="L233" s="41"/>
      <c r="M233" s="201" t="s">
        <v>21</v>
      </c>
      <c r="N233" s="202" t="s">
        <v>44</v>
      </c>
      <c r="O233" s="66"/>
      <c r="P233" s="203">
        <f>O233*H233</f>
        <v>0</v>
      </c>
      <c r="Q233" s="203">
        <v>0</v>
      </c>
      <c r="R233" s="203">
        <f>Q233*H233</f>
        <v>0</v>
      </c>
      <c r="S233" s="203">
        <v>0</v>
      </c>
      <c r="T233" s="204">
        <f>S233*H233</f>
        <v>0</v>
      </c>
      <c r="U233" s="36"/>
      <c r="V233" s="36"/>
      <c r="W233" s="36"/>
      <c r="X233" s="36"/>
      <c r="Y233" s="36"/>
      <c r="Z233" s="36"/>
      <c r="AA233" s="36"/>
      <c r="AB233" s="36"/>
      <c r="AC233" s="36"/>
      <c r="AD233" s="36"/>
      <c r="AE233" s="36"/>
      <c r="AR233" s="205" t="s">
        <v>164</v>
      </c>
      <c r="AT233" s="205" t="s">
        <v>159</v>
      </c>
      <c r="AU233" s="205" t="s">
        <v>81</v>
      </c>
      <c r="AY233" s="19" t="s">
        <v>157</v>
      </c>
      <c r="BE233" s="206">
        <f>IF(N233="základní",J233,0)</f>
        <v>0</v>
      </c>
      <c r="BF233" s="206">
        <f>IF(N233="snížená",J233,0)</f>
        <v>0</v>
      </c>
      <c r="BG233" s="206">
        <f>IF(N233="zákl. přenesená",J233,0)</f>
        <v>0</v>
      </c>
      <c r="BH233" s="206">
        <f>IF(N233="sníž. přenesená",J233,0)</f>
        <v>0</v>
      </c>
      <c r="BI233" s="206">
        <f>IF(N233="nulová",J233,0)</f>
        <v>0</v>
      </c>
      <c r="BJ233" s="19" t="s">
        <v>79</v>
      </c>
      <c r="BK233" s="206">
        <f>ROUND(I233*H233,2)</f>
        <v>0</v>
      </c>
      <c r="BL233" s="19" t="s">
        <v>164</v>
      </c>
      <c r="BM233" s="205" t="s">
        <v>312</v>
      </c>
    </row>
    <row r="234" spans="1:47" s="2" customFormat="1" ht="39">
      <c r="A234" s="36"/>
      <c r="B234" s="37"/>
      <c r="C234" s="38"/>
      <c r="D234" s="207" t="s">
        <v>166</v>
      </c>
      <c r="E234" s="38"/>
      <c r="F234" s="208" t="s">
        <v>303</v>
      </c>
      <c r="G234" s="38"/>
      <c r="H234" s="38"/>
      <c r="I234" s="117"/>
      <c r="J234" s="38"/>
      <c r="K234" s="38"/>
      <c r="L234" s="41"/>
      <c r="M234" s="209"/>
      <c r="N234" s="210"/>
      <c r="O234" s="66"/>
      <c r="P234" s="66"/>
      <c r="Q234" s="66"/>
      <c r="R234" s="66"/>
      <c r="S234" s="66"/>
      <c r="T234" s="67"/>
      <c r="U234" s="36"/>
      <c r="V234" s="36"/>
      <c r="W234" s="36"/>
      <c r="X234" s="36"/>
      <c r="Y234" s="36"/>
      <c r="Z234" s="36"/>
      <c r="AA234" s="36"/>
      <c r="AB234" s="36"/>
      <c r="AC234" s="36"/>
      <c r="AD234" s="36"/>
      <c r="AE234" s="36"/>
      <c r="AT234" s="19" t="s">
        <v>166</v>
      </c>
      <c r="AU234" s="19" t="s">
        <v>81</v>
      </c>
    </row>
    <row r="235" spans="2:51" s="13" customFormat="1" ht="12">
      <c r="B235" s="211"/>
      <c r="C235" s="212"/>
      <c r="D235" s="207" t="s">
        <v>168</v>
      </c>
      <c r="E235" s="213" t="s">
        <v>21</v>
      </c>
      <c r="F235" s="214" t="s">
        <v>313</v>
      </c>
      <c r="G235" s="212"/>
      <c r="H235" s="215">
        <v>447.016</v>
      </c>
      <c r="I235" s="216"/>
      <c r="J235" s="212"/>
      <c r="K235" s="212"/>
      <c r="L235" s="217"/>
      <c r="M235" s="218"/>
      <c r="N235" s="219"/>
      <c r="O235" s="219"/>
      <c r="P235" s="219"/>
      <c r="Q235" s="219"/>
      <c r="R235" s="219"/>
      <c r="S235" s="219"/>
      <c r="T235" s="220"/>
      <c r="AT235" s="221" t="s">
        <v>168</v>
      </c>
      <c r="AU235" s="221" t="s">
        <v>81</v>
      </c>
      <c r="AV235" s="13" t="s">
        <v>81</v>
      </c>
      <c r="AW235" s="13" t="s">
        <v>34</v>
      </c>
      <c r="AX235" s="13" t="s">
        <v>79</v>
      </c>
      <c r="AY235" s="221" t="s">
        <v>157</v>
      </c>
    </row>
    <row r="236" spans="1:65" s="2" customFormat="1" ht="16.5" customHeight="1">
      <c r="A236" s="36"/>
      <c r="B236" s="37"/>
      <c r="C236" s="194" t="s">
        <v>210</v>
      </c>
      <c r="D236" s="194" t="s">
        <v>159</v>
      </c>
      <c r="E236" s="195" t="s">
        <v>314</v>
      </c>
      <c r="F236" s="196" t="s">
        <v>315</v>
      </c>
      <c r="G236" s="197" t="s">
        <v>162</v>
      </c>
      <c r="H236" s="198">
        <v>7.36</v>
      </c>
      <c r="I236" s="199"/>
      <c r="J236" s="200">
        <f>ROUND(I236*H236,2)</f>
        <v>0</v>
      </c>
      <c r="K236" s="196" t="s">
        <v>163</v>
      </c>
      <c r="L236" s="41"/>
      <c r="M236" s="201" t="s">
        <v>21</v>
      </c>
      <c r="N236" s="202" t="s">
        <v>44</v>
      </c>
      <c r="O236" s="66"/>
      <c r="P236" s="203">
        <f>O236*H236</f>
        <v>0</v>
      </c>
      <c r="Q236" s="203">
        <v>0.00419</v>
      </c>
      <c r="R236" s="203">
        <f>Q236*H236</f>
        <v>0.030838400000000002</v>
      </c>
      <c r="S236" s="203">
        <v>0</v>
      </c>
      <c r="T236" s="204">
        <f>S236*H236</f>
        <v>0</v>
      </c>
      <c r="U236" s="36"/>
      <c r="V236" s="36"/>
      <c r="W236" s="36"/>
      <c r="X236" s="36"/>
      <c r="Y236" s="36"/>
      <c r="Z236" s="36"/>
      <c r="AA236" s="36"/>
      <c r="AB236" s="36"/>
      <c r="AC236" s="36"/>
      <c r="AD236" s="36"/>
      <c r="AE236" s="36"/>
      <c r="AR236" s="205" t="s">
        <v>164</v>
      </c>
      <c r="AT236" s="205" t="s">
        <v>159</v>
      </c>
      <c r="AU236" s="205" t="s">
        <v>81</v>
      </c>
      <c r="AY236" s="19" t="s">
        <v>157</v>
      </c>
      <c r="BE236" s="206">
        <f>IF(N236="základní",J236,0)</f>
        <v>0</v>
      </c>
      <c r="BF236" s="206">
        <f>IF(N236="snížená",J236,0)</f>
        <v>0</v>
      </c>
      <c r="BG236" s="206">
        <f>IF(N236="zákl. přenesená",J236,0)</f>
        <v>0</v>
      </c>
      <c r="BH236" s="206">
        <f>IF(N236="sníž. přenesená",J236,0)</f>
        <v>0</v>
      </c>
      <c r="BI236" s="206">
        <f>IF(N236="nulová",J236,0)</f>
        <v>0</v>
      </c>
      <c r="BJ236" s="19" t="s">
        <v>79</v>
      </c>
      <c r="BK236" s="206">
        <f>ROUND(I236*H236,2)</f>
        <v>0</v>
      </c>
      <c r="BL236" s="19" t="s">
        <v>164</v>
      </c>
      <c r="BM236" s="205" t="s">
        <v>316</v>
      </c>
    </row>
    <row r="237" spans="1:47" s="2" customFormat="1" ht="39">
      <c r="A237" s="36"/>
      <c r="B237" s="37"/>
      <c r="C237" s="38"/>
      <c r="D237" s="207" t="s">
        <v>166</v>
      </c>
      <c r="E237" s="38"/>
      <c r="F237" s="208" t="s">
        <v>303</v>
      </c>
      <c r="G237" s="38"/>
      <c r="H237" s="38"/>
      <c r="I237" s="117"/>
      <c r="J237" s="38"/>
      <c r="K237" s="38"/>
      <c r="L237" s="41"/>
      <c r="M237" s="209"/>
      <c r="N237" s="210"/>
      <c r="O237" s="66"/>
      <c r="P237" s="66"/>
      <c r="Q237" s="66"/>
      <c r="R237" s="66"/>
      <c r="S237" s="66"/>
      <c r="T237" s="67"/>
      <c r="U237" s="36"/>
      <c r="V237" s="36"/>
      <c r="W237" s="36"/>
      <c r="X237" s="36"/>
      <c r="Y237" s="36"/>
      <c r="Z237" s="36"/>
      <c r="AA237" s="36"/>
      <c r="AB237" s="36"/>
      <c r="AC237" s="36"/>
      <c r="AD237" s="36"/>
      <c r="AE237" s="36"/>
      <c r="AT237" s="19" t="s">
        <v>166</v>
      </c>
      <c r="AU237" s="19" t="s">
        <v>81</v>
      </c>
    </row>
    <row r="238" spans="2:51" s="13" customFormat="1" ht="12">
      <c r="B238" s="211"/>
      <c r="C238" s="212"/>
      <c r="D238" s="207" t="s">
        <v>168</v>
      </c>
      <c r="E238" s="213" t="s">
        <v>21</v>
      </c>
      <c r="F238" s="214" t="s">
        <v>317</v>
      </c>
      <c r="G238" s="212"/>
      <c r="H238" s="215">
        <v>7.36</v>
      </c>
      <c r="I238" s="216"/>
      <c r="J238" s="212"/>
      <c r="K238" s="212"/>
      <c r="L238" s="217"/>
      <c r="M238" s="218"/>
      <c r="N238" s="219"/>
      <c r="O238" s="219"/>
      <c r="P238" s="219"/>
      <c r="Q238" s="219"/>
      <c r="R238" s="219"/>
      <c r="S238" s="219"/>
      <c r="T238" s="220"/>
      <c r="AT238" s="221" t="s">
        <v>168</v>
      </c>
      <c r="AU238" s="221" t="s">
        <v>81</v>
      </c>
      <c r="AV238" s="13" t="s">
        <v>81</v>
      </c>
      <c r="AW238" s="13" t="s">
        <v>34</v>
      </c>
      <c r="AX238" s="13" t="s">
        <v>79</v>
      </c>
      <c r="AY238" s="221" t="s">
        <v>157</v>
      </c>
    </row>
    <row r="239" spans="1:65" s="2" customFormat="1" ht="16.5" customHeight="1">
      <c r="A239" s="36"/>
      <c r="B239" s="37"/>
      <c r="C239" s="194" t="s">
        <v>7</v>
      </c>
      <c r="D239" s="194" t="s">
        <v>159</v>
      </c>
      <c r="E239" s="195" t="s">
        <v>318</v>
      </c>
      <c r="F239" s="196" t="s">
        <v>319</v>
      </c>
      <c r="G239" s="197" t="s">
        <v>162</v>
      </c>
      <c r="H239" s="198">
        <v>7.36</v>
      </c>
      <c r="I239" s="199"/>
      <c r="J239" s="200">
        <f>ROUND(I239*H239,2)</f>
        <v>0</v>
      </c>
      <c r="K239" s="196" t="s">
        <v>163</v>
      </c>
      <c r="L239" s="41"/>
      <c r="M239" s="201" t="s">
        <v>21</v>
      </c>
      <c r="N239" s="202" t="s">
        <v>44</v>
      </c>
      <c r="O239" s="66"/>
      <c r="P239" s="203">
        <f>O239*H239</f>
        <v>0</v>
      </c>
      <c r="Q239" s="203">
        <v>0</v>
      </c>
      <c r="R239" s="203">
        <f>Q239*H239</f>
        <v>0</v>
      </c>
      <c r="S239" s="203">
        <v>0</v>
      </c>
      <c r="T239" s="204">
        <f>S239*H239</f>
        <v>0</v>
      </c>
      <c r="U239" s="36"/>
      <c r="V239" s="36"/>
      <c r="W239" s="36"/>
      <c r="X239" s="36"/>
      <c r="Y239" s="36"/>
      <c r="Z239" s="36"/>
      <c r="AA239" s="36"/>
      <c r="AB239" s="36"/>
      <c r="AC239" s="36"/>
      <c r="AD239" s="36"/>
      <c r="AE239" s="36"/>
      <c r="AR239" s="205" t="s">
        <v>164</v>
      </c>
      <c r="AT239" s="205" t="s">
        <v>159</v>
      </c>
      <c r="AU239" s="205" t="s">
        <v>81</v>
      </c>
      <c r="AY239" s="19" t="s">
        <v>157</v>
      </c>
      <c r="BE239" s="206">
        <f>IF(N239="základní",J239,0)</f>
        <v>0</v>
      </c>
      <c r="BF239" s="206">
        <f>IF(N239="snížená",J239,0)</f>
        <v>0</v>
      </c>
      <c r="BG239" s="206">
        <f>IF(N239="zákl. přenesená",J239,0)</f>
        <v>0</v>
      </c>
      <c r="BH239" s="206">
        <f>IF(N239="sníž. přenesená",J239,0)</f>
        <v>0</v>
      </c>
      <c r="BI239" s="206">
        <f>IF(N239="nulová",J239,0)</f>
        <v>0</v>
      </c>
      <c r="BJ239" s="19" t="s">
        <v>79</v>
      </c>
      <c r="BK239" s="206">
        <f>ROUND(I239*H239,2)</f>
        <v>0</v>
      </c>
      <c r="BL239" s="19" t="s">
        <v>164</v>
      </c>
      <c r="BM239" s="205" t="s">
        <v>320</v>
      </c>
    </row>
    <row r="240" spans="1:47" s="2" customFormat="1" ht="39">
      <c r="A240" s="36"/>
      <c r="B240" s="37"/>
      <c r="C240" s="38"/>
      <c r="D240" s="207" t="s">
        <v>166</v>
      </c>
      <c r="E240" s="38"/>
      <c r="F240" s="208" t="s">
        <v>303</v>
      </c>
      <c r="G240" s="38"/>
      <c r="H240" s="38"/>
      <c r="I240" s="117"/>
      <c r="J240" s="38"/>
      <c r="K240" s="38"/>
      <c r="L240" s="41"/>
      <c r="M240" s="209"/>
      <c r="N240" s="210"/>
      <c r="O240" s="66"/>
      <c r="P240" s="66"/>
      <c r="Q240" s="66"/>
      <c r="R240" s="66"/>
      <c r="S240" s="66"/>
      <c r="T240" s="67"/>
      <c r="U240" s="36"/>
      <c r="V240" s="36"/>
      <c r="W240" s="36"/>
      <c r="X240" s="36"/>
      <c r="Y240" s="36"/>
      <c r="Z240" s="36"/>
      <c r="AA240" s="36"/>
      <c r="AB240" s="36"/>
      <c r="AC240" s="36"/>
      <c r="AD240" s="36"/>
      <c r="AE240" s="36"/>
      <c r="AT240" s="19" t="s">
        <v>166</v>
      </c>
      <c r="AU240" s="19" t="s">
        <v>81</v>
      </c>
    </row>
    <row r="241" spans="2:51" s="13" customFormat="1" ht="12">
      <c r="B241" s="211"/>
      <c r="C241" s="212"/>
      <c r="D241" s="207" t="s">
        <v>168</v>
      </c>
      <c r="E241" s="213" t="s">
        <v>21</v>
      </c>
      <c r="F241" s="214" t="s">
        <v>321</v>
      </c>
      <c r="G241" s="212"/>
      <c r="H241" s="215">
        <v>7.36</v>
      </c>
      <c r="I241" s="216"/>
      <c r="J241" s="212"/>
      <c r="K241" s="212"/>
      <c r="L241" s="217"/>
      <c r="M241" s="218"/>
      <c r="N241" s="219"/>
      <c r="O241" s="219"/>
      <c r="P241" s="219"/>
      <c r="Q241" s="219"/>
      <c r="R241" s="219"/>
      <c r="S241" s="219"/>
      <c r="T241" s="220"/>
      <c r="AT241" s="221" t="s">
        <v>168</v>
      </c>
      <c r="AU241" s="221" t="s">
        <v>81</v>
      </c>
      <c r="AV241" s="13" t="s">
        <v>81</v>
      </c>
      <c r="AW241" s="13" t="s">
        <v>34</v>
      </c>
      <c r="AX241" s="13" t="s">
        <v>79</v>
      </c>
      <c r="AY241" s="221" t="s">
        <v>157</v>
      </c>
    </row>
    <row r="242" spans="1:65" s="2" customFormat="1" ht="16.5" customHeight="1">
      <c r="A242" s="36"/>
      <c r="B242" s="37"/>
      <c r="C242" s="194" t="s">
        <v>322</v>
      </c>
      <c r="D242" s="194" t="s">
        <v>159</v>
      </c>
      <c r="E242" s="195" t="s">
        <v>323</v>
      </c>
      <c r="F242" s="196" t="s">
        <v>324</v>
      </c>
      <c r="G242" s="197" t="s">
        <v>247</v>
      </c>
      <c r="H242" s="198">
        <v>1.681</v>
      </c>
      <c r="I242" s="199"/>
      <c r="J242" s="200">
        <f>ROUND(I242*H242,2)</f>
        <v>0</v>
      </c>
      <c r="K242" s="196" t="s">
        <v>163</v>
      </c>
      <c r="L242" s="41"/>
      <c r="M242" s="201" t="s">
        <v>21</v>
      </c>
      <c r="N242" s="202" t="s">
        <v>44</v>
      </c>
      <c r="O242" s="66"/>
      <c r="P242" s="203">
        <f>O242*H242</f>
        <v>0</v>
      </c>
      <c r="Q242" s="203">
        <v>1.06017</v>
      </c>
      <c r="R242" s="203">
        <f>Q242*H242</f>
        <v>1.78214577</v>
      </c>
      <c r="S242" s="203">
        <v>0</v>
      </c>
      <c r="T242" s="204">
        <f>S242*H242</f>
        <v>0</v>
      </c>
      <c r="U242" s="36"/>
      <c r="V242" s="36"/>
      <c r="W242" s="36"/>
      <c r="X242" s="36"/>
      <c r="Y242" s="36"/>
      <c r="Z242" s="36"/>
      <c r="AA242" s="36"/>
      <c r="AB242" s="36"/>
      <c r="AC242" s="36"/>
      <c r="AD242" s="36"/>
      <c r="AE242" s="36"/>
      <c r="AR242" s="205" t="s">
        <v>164</v>
      </c>
      <c r="AT242" s="205" t="s">
        <v>159</v>
      </c>
      <c r="AU242" s="205" t="s">
        <v>81</v>
      </c>
      <c r="AY242" s="19" t="s">
        <v>157</v>
      </c>
      <c r="BE242" s="206">
        <f>IF(N242="základní",J242,0)</f>
        <v>0</v>
      </c>
      <c r="BF242" s="206">
        <f>IF(N242="snížená",J242,0)</f>
        <v>0</v>
      </c>
      <c r="BG242" s="206">
        <f>IF(N242="zákl. přenesená",J242,0)</f>
        <v>0</v>
      </c>
      <c r="BH242" s="206">
        <f>IF(N242="sníž. přenesená",J242,0)</f>
        <v>0</v>
      </c>
      <c r="BI242" s="206">
        <f>IF(N242="nulová",J242,0)</f>
        <v>0</v>
      </c>
      <c r="BJ242" s="19" t="s">
        <v>79</v>
      </c>
      <c r="BK242" s="206">
        <f>ROUND(I242*H242,2)</f>
        <v>0</v>
      </c>
      <c r="BL242" s="19" t="s">
        <v>164</v>
      </c>
      <c r="BM242" s="205" t="s">
        <v>325</v>
      </c>
    </row>
    <row r="243" spans="1:47" s="2" customFormat="1" ht="29.25">
      <c r="A243" s="36"/>
      <c r="B243" s="37"/>
      <c r="C243" s="38"/>
      <c r="D243" s="207" t="s">
        <v>166</v>
      </c>
      <c r="E243" s="38"/>
      <c r="F243" s="208" t="s">
        <v>326</v>
      </c>
      <c r="G243" s="38"/>
      <c r="H243" s="38"/>
      <c r="I243" s="117"/>
      <c r="J243" s="38"/>
      <c r="K243" s="38"/>
      <c r="L243" s="41"/>
      <c r="M243" s="209"/>
      <c r="N243" s="210"/>
      <c r="O243" s="66"/>
      <c r="P243" s="66"/>
      <c r="Q243" s="66"/>
      <c r="R243" s="66"/>
      <c r="S243" s="66"/>
      <c r="T243" s="67"/>
      <c r="U243" s="36"/>
      <c r="V243" s="36"/>
      <c r="W243" s="36"/>
      <c r="X243" s="36"/>
      <c r="Y243" s="36"/>
      <c r="Z243" s="36"/>
      <c r="AA243" s="36"/>
      <c r="AB243" s="36"/>
      <c r="AC243" s="36"/>
      <c r="AD243" s="36"/>
      <c r="AE243" s="36"/>
      <c r="AT243" s="19" t="s">
        <v>166</v>
      </c>
      <c r="AU243" s="19" t="s">
        <v>81</v>
      </c>
    </row>
    <row r="244" spans="1:47" s="2" customFormat="1" ht="19.5">
      <c r="A244" s="36"/>
      <c r="B244" s="37"/>
      <c r="C244" s="38"/>
      <c r="D244" s="207" t="s">
        <v>327</v>
      </c>
      <c r="E244" s="38"/>
      <c r="F244" s="208" t="s">
        <v>328</v>
      </c>
      <c r="G244" s="38"/>
      <c r="H244" s="38"/>
      <c r="I244" s="117"/>
      <c r="J244" s="38"/>
      <c r="K244" s="38"/>
      <c r="L244" s="41"/>
      <c r="M244" s="209"/>
      <c r="N244" s="210"/>
      <c r="O244" s="66"/>
      <c r="P244" s="66"/>
      <c r="Q244" s="66"/>
      <c r="R244" s="66"/>
      <c r="S244" s="66"/>
      <c r="T244" s="67"/>
      <c r="U244" s="36"/>
      <c r="V244" s="36"/>
      <c r="W244" s="36"/>
      <c r="X244" s="36"/>
      <c r="Y244" s="36"/>
      <c r="Z244" s="36"/>
      <c r="AA244" s="36"/>
      <c r="AB244" s="36"/>
      <c r="AC244" s="36"/>
      <c r="AD244" s="36"/>
      <c r="AE244" s="36"/>
      <c r="AT244" s="19" t="s">
        <v>327</v>
      </c>
      <c r="AU244" s="19" t="s">
        <v>81</v>
      </c>
    </row>
    <row r="245" spans="2:51" s="13" customFormat="1" ht="12">
      <c r="B245" s="211"/>
      <c r="C245" s="212"/>
      <c r="D245" s="207" t="s">
        <v>168</v>
      </c>
      <c r="E245" s="213" t="s">
        <v>21</v>
      </c>
      <c r="F245" s="214" t="s">
        <v>329</v>
      </c>
      <c r="G245" s="212"/>
      <c r="H245" s="215">
        <v>1.681</v>
      </c>
      <c r="I245" s="216"/>
      <c r="J245" s="212"/>
      <c r="K245" s="212"/>
      <c r="L245" s="217"/>
      <c r="M245" s="218"/>
      <c r="N245" s="219"/>
      <c r="O245" s="219"/>
      <c r="P245" s="219"/>
      <c r="Q245" s="219"/>
      <c r="R245" s="219"/>
      <c r="S245" s="219"/>
      <c r="T245" s="220"/>
      <c r="AT245" s="221" t="s">
        <v>168</v>
      </c>
      <c r="AU245" s="221" t="s">
        <v>81</v>
      </c>
      <c r="AV245" s="13" t="s">
        <v>81</v>
      </c>
      <c r="AW245" s="13" t="s">
        <v>34</v>
      </c>
      <c r="AX245" s="13" t="s">
        <v>79</v>
      </c>
      <c r="AY245" s="221" t="s">
        <v>157</v>
      </c>
    </row>
    <row r="246" spans="1:65" s="2" customFormat="1" ht="16.5" customHeight="1">
      <c r="A246" s="36"/>
      <c r="B246" s="37"/>
      <c r="C246" s="194" t="s">
        <v>330</v>
      </c>
      <c r="D246" s="194" t="s">
        <v>159</v>
      </c>
      <c r="E246" s="195" t="s">
        <v>331</v>
      </c>
      <c r="F246" s="196" t="s">
        <v>332</v>
      </c>
      <c r="G246" s="197" t="s">
        <v>172</v>
      </c>
      <c r="H246" s="198">
        <v>11.802</v>
      </c>
      <c r="I246" s="199"/>
      <c r="J246" s="200">
        <f>ROUND(I246*H246,2)</f>
        <v>0</v>
      </c>
      <c r="K246" s="196" t="s">
        <v>163</v>
      </c>
      <c r="L246" s="41"/>
      <c r="M246" s="201" t="s">
        <v>21</v>
      </c>
      <c r="N246" s="202" t="s">
        <v>44</v>
      </c>
      <c r="O246" s="66"/>
      <c r="P246" s="203">
        <f>O246*H246</f>
        <v>0</v>
      </c>
      <c r="Q246" s="203">
        <v>2.45329</v>
      </c>
      <c r="R246" s="203">
        <f>Q246*H246</f>
        <v>28.95372858</v>
      </c>
      <c r="S246" s="203">
        <v>0</v>
      </c>
      <c r="T246" s="204">
        <f>S246*H246</f>
        <v>0</v>
      </c>
      <c r="U246" s="36"/>
      <c r="V246" s="36"/>
      <c r="W246" s="36"/>
      <c r="X246" s="36"/>
      <c r="Y246" s="36"/>
      <c r="Z246" s="36"/>
      <c r="AA246" s="36"/>
      <c r="AB246" s="36"/>
      <c r="AC246" s="36"/>
      <c r="AD246" s="36"/>
      <c r="AE246" s="36"/>
      <c r="AR246" s="205" t="s">
        <v>164</v>
      </c>
      <c r="AT246" s="205" t="s">
        <v>159</v>
      </c>
      <c r="AU246" s="205" t="s">
        <v>81</v>
      </c>
      <c r="AY246" s="19" t="s">
        <v>157</v>
      </c>
      <c r="BE246" s="206">
        <f>IF(N246="základní",J246,0)</f>
        <v>0</v>
      </c>
      <c r="BF246" s="206">
        <f>IF(N246="snížená",J246,0)</f>
        <v>0</v>
      </c>
      <c r="BG246" s="206">
        <f>IF(N246="zákl. přenesená",J246,0)</f>
        <v>0</v>
      </c>
      <c r="BH246" s="206">
        <f>IF(N246="sníž. přenesená",J246,0)</f>
        <v>0</v>
      </c>
      <c r="BI246" s="206">
        <f>IF(N246="nulová",J246,0)</f>
        <v>0</v>
      </c>
      <c r="BJ246" s="19" t="s">
        <v>79</v>
      </c>
      <c r="BK246" s="206">
        <f>ROUND(I246*H246,2)</f>
        <v>0</v>
      </c>
      <c r="BL246" s="19" t="s">
        <v>164</v>
      </c>
      <c r="BM246" s="205" t="s">
        <v>333</v>
      </c>
    </row>
    <row r="247" spans="1:47" s="2" customFormat="1" ht="87.75">
      <c r="A247" s="36"/>
      <c r="B247" s="37"/>
      <c r="C247" s="38"/>
      <c r="D247" s="207" t="s">
        <v>166</v>
      </c>
      <c r="E247" s="38"/>
      <c r="F247" s="208" t="s">
        <v>293</v>
      </c>
      <c r="G247" s="38"/>
      <c r="H247" s="38"/>
      <c r="I247" s="117"/>
      <c r="J247" s="38"/>
      <c r="K247" s="38"/>
      <c r="L247" s="41"/>
      <c r="M247" s="209"/>
      <c r="N247" s="210"/>
      <c r="O247" s="66"/>
      <c r="P247" s="66"/>
      <c r="Q247" s="66"/>
      <c r="R247" s="66"/>
      <c r="S247" s="66"/>
      <c r="T247" s="67"/>
      <c r="U247" s="36"/>
      <c r="V247" s="36"/>
      <c r="W247" s="36"/>
      <c r="X247" s="36"/>
      <c r="Y247" s="36"/>
      <c r="Z247" s="36"/>
      <c r="AA247" s="36"/>
      <c r="AB247" s="36"/>
      <c r="AC247" s="36"/>
      <c r="AD247" s="36"/>
      <c r="AE247" s="36"/>
      <c r="AT247" s="19" t="s">
        <v>166</v>
      </c>
      <c r="AU247" s="19" t="s">
        <v>81</v>
      </c>
    </row>
    <row r="248" spans="2:51" s="14" customFormat="1" ht="12">
      <c r="B248" s="222"/>
      <c r="C248" s="223"/>
      <c r="D248" s="207" t="s">
        <v>168</v>
      </c>
      <c r="E248" s="224" t="s">
        <v>21</v>
      </c>
      <c r="F248" s="225" t="s">
        <v>334</v>
      </c>
      <c r="G248" s="223"/>
      <c r="H248" s="224" t="s">
        <v>21</v>
      </c>
      <c r="I248" s="226"/>
      <c r="J248" s="223"/>
      <c r="K248" s="223"/>
      <c r="L248" s="227"/>
      <c r="M248" s="228"/>
      <c r="N248" s="229"/>
      <c r="O248" s="229"/>
      <c r="P248" s="229"/>
      <c r="Q248" s="229"/>
      <c r="R248" s="229"/>
      <c r="S248" s="229"/>
      <c r="T248" s="230"/>
      <c r="AT248" s="231" t="s">
        <v>168</v>
      </c>
      <c r="AU248" s="231" t="s">
        <v>81</v>
      </c>
      <c r="AV248" s="14" t="s">
        <v>79</v>
      </c>
      <c r="AW248" s="14" t="s">
        <v>34</v>
      </c>
      <c r="AX248" s="14" t="s">
        <v>73</v>
      </c>
      <c r="AY248" s="231" t="s">
        <v>157</v>
      </c>
    </row>
    <row r="249" spans="2:51" s="13" customFormat="1" ht="12">
      <c r="B249" s="211"/>
      <c r="C249" s="212"/>
      <c r="D249" s="207" t="s">
        <v>168</v>
      </c>
      <c r="E249" s="213" t="s">
        <v>21</v>
      </c>
      <c r="F249" s="214" t="s">
        <v>335</v>
      </c>
      <c r="G249" s="212"/>
      <c r="H249" s="215">
        <v>7.128</v>
      </c>
      <c r="I249" s="216"/>
      <c r="J249" s="212"/>
      <c r="K249" s="212"/>
      <c r="L249" s="217"/>
      <c r="M249" s="218"/>
      <c r="N249" s="219"/>
      <c r="O249" s="219"/>
      <c r="P249" s="219"/>
      <c r="Q249" s="219"/>
      <c r="R249" s="219"/>
      <c r="S249" s="219"/>
      <c r="T249" s="220"/>
      <c r="AT249" s="221" t="s">
        <v>168</v>
      </c>
      <c r="AU249" s="221" t="s">
        <v>81</v>
      </c>
      <c r="AV249" s="13" t="s">
        <v>81</v>
      </c>
      <c r="AW249" s="13" t="s">
        <v>34</v>
      </c>
      <c r="AX249" s="13" t="s">
        <v>73</v>
      </c>
      <c r="AY249" s="221" t="s">
        <v>157</v>
      </c>
    </row>
    <row r="250" spans="2:51" s="14" customFormat="1" ht="12">
      <c r="B250" s="222"/>
      <c r="C250" s="223"/>
      <c r="D250" s="207" t="s">
        <v>168</v>
      </c>
      <c r="E250" s="224" t="s">
        <v>21</v>
      </c>
      <c r="F250" s="225" t="s">
        <v>187</v>
      </c>
      <c r="G250" s="223"/>
      <c r="H250" s="224" t="s">
        <v>21</v>
      </c>
      <c r="I250" s="226"/>
      <c r="J250" s="223"/>
      <c r="K250" s="223"/>
      <c r="L250" s="227"/>
      <c r="M250" s="228"/>
      <c r="N250" s="229"/>
      <c r="O250" s="229"/>
      <c r="P250" s="229"/>
      <c r="Q250" s="229"/>
      <c r="R250" s="229"/>
      <c r="S250" s="229"/>
      <c r="T250" s="230"/>
      <c r="AT250" s="231" t="s">
        <v>168</v>
      </c>
      <c r="AU250" s="231" t="s">
        <v>81</v>
      </c>
      <c r="AV250" s="14" t="s">
        <v>79</v>
      </c>
      <c r="AW250" s="14" t="s">
        <v>34</v>
      </c>
      <c r="AX250" s="14" t="s">
        <v>73</v>
      </c>
      <c r="AY250" s="231" t="s">
        <v>157</v>
      </c>
    </row>
    <row r="251" spans="2:51" s="13" customFormat="1" ht="12">
      <c r="B251" s="211"/>
      <c r="C251" s="212"/>
      <c r="D251" s="207" t="s">
        <v>168</v>
      </c>
      <c r="E251" s="213" t="s">
        <v>21</v>
      </c>
      <c r="F251" s="214" t="s">
        <v>336</v>
      </c>
      <c r="G251" s="212"/>
      <c r="H251" s="215">
        <v>2</v>
      </c>
      <c r="I251" s="216"/>
      <c r="J251" s="212"/>
      <c r="K251" s="212"/>
      <c r="L251" s="217"/>
      <c r="M251" s="218"/>
      <c r="N251" s="219"/>
      <c r="O251" s="219"/>
      <c r="P251" s="219"/>
      <c r="Q251" s="219"/>
      <c r="R251" s="219"/>
      <c r="S251" s="219"/>
      <c r="T251" s="220"/>
      <c r="AT251" s="221" t="s">
        <v>168</v>
      </c>
      <c r="AU251" s="221" t="s">
        <v>81</v>
      </c>
      <c r="AV251" s="13" t="s">
        <v>81</v>
      </c>
      <c r="AW251" s="13" t="s">
        <v>34</v>
      </c>
      <c r="AX251" s="13" t="s">
        <v>73</v>
      </c>
      <c r="AY251" s="221" t="s">
        <v>157</v>
      </c>
    </row>
    <row r="252" spans="2:51" s="14" customFormat="1" ht="12">
      <c r="B252" s="222"/>
      <c r="C252" s="223"/>
      <c r="D252" s="207" t="s">
        <v>168</v>
      </c>
      <c r="E252" s="224" t="s">
        <v>21</v>
      </c>
      <c r="F252" s="225" t="s">
        <v>189</v>
      </c>
      <c r="G252" s="223"/>
      <c r="H252" s="224" t="s">
        <v>21</v>
      </c>
      <c r="I252" s="226"/>
      <c r="J252" s="223"/>
      <c r="K252" s="223"/>
      <c r="L252" s="227"/>
      <c r="M252" s="228"/>
      <c r="N252" s="229"/>
      <c r="O252" s="229"/>
      <c r="P252" s="229"/>
      <c r="Q252" s="229"/>
      <c r="R252" s="229"/>
      <c r="S252" s="229"/>
      <c r="T252" s="230"/>
      <c r="AT252" s="231" t="s">
        <v>168</v>
      </c>
      <c r="AU252" s="231" t="s">
        <v>81</v>
      </c>
      <c r="AV252" s="14" t="s">
        <v>79</v>
      </c>
      <c r="AW252" s="14" t="s">
        <v>34</v>
      </c>
      <c r="AX252" s="14" t="s">
        <v>73</v>
      </c>
      <c r="AY252" s="231" t="s">
        <v>157</v>
      </c>
    </row>
    <row r="253" spans="2:51" s="13" customFormat="1" ht="12">
      <c r="B253" s="211"/>
      <c r="C253" s="212"/>
      <c r="D253" s="207" t="s">
        <v>168</v>
      </c>
      <c r="E253" s="213" t="s">
        <v>21</v>
      </c>
      <c r="F253" s="214" t="s">
        <v>190</v>
      </c>
      <c r="G253" s="212"/>
      <c r="H253" s="215">
        <v>2.112</v>
      </c>
      <c r="I253" s="216"/>
      <c r="J253" s="212"/>
      <c r="K253" s="212"/>
      <c r="L253" s="217"/>
      <c r="M253" s="218"/>
      <c r="N253" s="219"/>
      <c r="O253" s="219"/>
      <c r="P253" s="219"/>
      <c r="Q253" s="219"/>
      <c r="R253" s="219"/>
      <c r="S253" s="219"/>
      <c r="T253" s="220"/>
      <c r="AT253" s="221" t="s">
        <v>168</v>
      </c>
      <c r="AU253" s="221" t="s">
        <v>81</v>
      </c>
      <c r="AV253" s="13" t="s">
        <v>81</v>
      </c>
      <c r="AW253" s="13" t="s">
        <v>34</v>
      </c>
      <c r="AX253" s="13" t="s">
        <v>73</v>
      </c>
      <c r="AY253" s="221" t="s">
        <v>157</v>
      </c>
    </row>
    <row r="254" spans="2:51" s="15" customFormat="1" ht="12">
      <c r="B254" s="232"/>
      <c r="C254" s="233"/>
      <c r="D254" s="207" t="s">
        <v>168</v>
      </c>
      <c r="E254" s="234" t="s">
        <v>21</v>
      </c>
      <c r="F254" s="235" t="s">
        <v>179</v>
      </c>
      <c r="G254" s="233"/>
      <c r="H254" s="236">
        <v>11.24</v>
      </c>
      <c r="I254" s="237"/>
      <c r="J254" s="233"/>
      <c r="K254" s="233"/>
      <c r="L254" s="238"/>
      <c r="M254" s="239"/>
      <c r="N254" s="240"/>
      <c r="O254" s="240"/>
      <c r="P254" s="240"/>
      <c r="Q254" s="240"/>
      <c r="R254" s="240"/>
      <c r="S254" s="240"/>
      <c r="T254" s="241"/>
      <c r="AT254" s="242" t="s">
        <v>168</v>
      </c>
      <c r="AU254" s="242" t="s">
        <v>81</v>
      </c>
      <c r="AV254" s="15" t="s">
        <v>96</v>
      </c>
      <c r="AW254" s="15" t="s">
        <v>34</v>
      </c>
      <c r="AX254" s="15" t="s">
        <v>73</v>
      </c>
      <c r="AY254" s="242" t="s">
        <v>157</v>
      </c>
    </row>
    <row r="255" spans="2:51" s="13" customFormat="1" ht="12">
      <c r="B255" s="211"/>
      <c r="C255" s="212"/>
      <c r="D255" s="207" t="s">
        <v>168</v>
      </c>
      <c r="E255" s="213" t="s">
        <v>21</v>
      </c>
      <c r="F255" s="214" t="s">
        <v>337</v>
      </c>
      <c r="G255" s="212"/>
      <c r="H255" s="215">
        <v>0.562</v>
      </c>
      <c r="I255" s="216"/>
      <c r="J255" s="212"/>
      <c r="K255" s="212"/>
      <c r="L255" s="217"/>
      <c r="M255" s="218"/>
      <c r="N255" s="219"/>
      <c r="O255" s="219"/>
      <c r="P255" s="219"/>
      <c r="Q255" s="219"/>
      <c r="R255" s="219"/>
      <c r="S255" s="219"/>
      <c r="T255" s="220"/>
      <c r="AT255" s="221" t="s">
        <v>168</v>
      </c>
      <c r="AU255" s="221" t="s">
        <v>81</v>
      </c>
      <c r="AV255" s="13" t="s">
        <v>81</v>
      </c>
      <c r="AW255" s="13" t="s">
        <v>34</v>
      </c>
      <c r="AX255" s="13" t="s">
        <v>73</v>
      </c>
      <c r="AY255" s="221" t="s">
        <v>157</v>
      </c>
    </row>
    <row r="256" spans="2:51" s="16" customFormat="1" ht="12">
      <c r="B256" s="243"/>
      <c r="C256" s="244"/>
      <c r="D256" s="207" t="s">
        <v>168</v>
      </c>
      <c r="E256" s="245" t="s">
        <v>21</v>
      </c>
      <c r="F256" s="246" t="s">
        <v>181</v>
      </c>
      <c r="G256" s="244"/>
      <c r="H256" s="247">
        <v>11.802</v>
      </c>
      <c r="I256" s="248"/>
      <c r="J256" s="244"/>
      <c r="K256" s="244"/>
      <c r="L256" s="249"/>
      <c r="M256" s="250"/>
      <c r="N256" s="251"/>
      <c r="O256" s="251"/>
      <c r="P256" s="251"/>
      <c r="Q256" s="251"/>
      <c r="R256" s="251"/>
      <c r="S256" s="251"/>
      <c r="T256" s="252"/>
      <c r="AT256" s="253" t="s">
        <v>168</v>
      </c>
      <c r="AU256" s="253" t="s">
        <v>81</v>
      </c>
      <c r="AV256" s="16" t="s">
        <v>164</v>
      </c>
      <c r="AW256" s="16" t="s">
        <v>34</v>
      </c>
      <c r="AX256" s="16" t="s">
        <v>79</v>
      </c>
      <c r="AY256" s="253" t="s">
        <v>157</v>
      </c>
    </row>
    <row r="257" spans="1:65" s="2" customFormat="1" ht="16.5" customHeight="1">
      <c r="A257" s="36"/>
      <c r="B257" s="37"/>
      <c r="C257" s="194" t="s">
        <v>338</v>
      </c>
      <c r="D257" s="194" t="s">
        <v>159</v>
      </c>
      <c r="E257" s="195" t="s">
        <v>339</v>
      </c>
      <c r="F257" s="196" t="s">
        <v>340</v>
      </c>
      <c r="G257" s="197" t="s">
        <v>162</v>
      </c>
      <c r="H257" s="198">
        <v>63.52</v>
      </c>
      <c r="I257" s="199"/>
      <c r="J257" s="200">
        <f>ROUND(I257*H257,2)</f>
        <v>0</v>
      </c>
      <c r="K257" s="196" t="s">
        <v>163</v>
      </c>
      <c r="L257" s="41"/>
      <c r="M257" s="201" t="s">
        <v>21</v>
      </c>
      <c r="N257" s="202" t="s">
        <v>44</v>
      </c>
      <c r="O257" s="66"/>
      <c r="P257" s="203">
        <f>O257*H257</f>
        <v>0</v>
      </c>
      <c r="Q257" s="203">
        <v>0.00264</v>
      </c>
      <c r="R257" s="203">
        <f>Q257*H257</f>
        <v>0.1676928</v>
      </c>
      <c r="S257" s="203">
        <v>0</v>
      </c>
      <c r="T257" s="204">
        <f>S257*H257</f>
        <v>0</v>
      </c>
      <c r="U257" s="36"/>
      <c r="V257" s="36"/>
      <c r="W257" s="36"/>
      <c r="X257" s="36"/>
      <c r="Y257" s="36"/>
      <c r="Z257" s="36"/>
      <c r="AA257" s="36"/>
      <c r="AB257" s="36"/>
      <c r="AC257" s="36"/>
      <c r="AD257" s="36"/>
      <c r="AE257" s="36"/>
      <c r="AR257" s="205" t="s">
        <v>164</v>
      </c>
      <c r="AT257" s="205" t="s">
        <v>159</v>
      </c>
      <c r="AU257" s="205" t="s">
        <v>81</v>
      </c>
      <c r="AY257" s="19" t="s">
        <v>157</v>
      </c>
      <c r="BE257" s="206">
        <f>IF(N257="základní",J257,0)</f>
        <v>0</v>
      </c>
      <c r="BF257" s="206">
        <f>IF(N257="snížená",J257,0)</f>
        <v>0</v>
      </c>
      <c r="BG257" s="206">
        <f>IF(N257="zákl. přenesená",J257,0)</f>
        <v>0</v>
      </c>
      <c r="BH257" s="206">
        <f>IF(N257="sníž. přenesená",J257,0)</f>
        <v>0</v>
      </c>
      <c r="BI257" s="206">
        <f>IF(N257="nulová",J257,0)</f>
        <v>0</v>
      </c>
      <c r="BJ257" s="19" t="s">
        <v>79</v>
      </c>
      <c r="BK257" s="206">
        <f>ROUND(I257*H257,2)</f>
        <v>0</v>
      </c>
      <c r="BL257" s="19" t="s">
        <v>164</v>
      </c>
      <c r="BM257" s="205" t="s">
        <v>341</v>
      </c>
    </row>
    <row r="258" spans="1:47" s="2" customFormat="1" ht="39">
      <c r="A258" s="36"/>
      <c r="B258" s="37"/>
      <c r="C258" s="38"/>
      <c r="D258" s="207" t="s">
        <v>166</v>
      </c>
      <c r="E258" s="38"/>
      <c r="F258" s="208" t="s">
        <v>303</v>
      </c>
      <c r="G258" s="38"/>
      <c r="H258" s="38"/>
      <c r="I258" s="117"/>
      <c r="J258" s="38"/>
      <c r="K258" s="38"/>
      <c r="L258" s="41"/>
      <c r="M258" s="209"/>
      <c r="N258" s="210"/>
      <c r="O258" s="66"/>
      <c r="P258" s="66"/>
      <c r="Q258" s="66"/>
      <c r="R258" s="66"/>
      <c r="S258" s="66"/>
      <c r="T258" s="67"/>
      <c r="U258" s="36"/>
      <c r="V258" s="36"/>
      <c r="W258" s="36"/>
      <c r="X258" s="36"/>
      <c r="Y258" s="36"/>
      <c r="Z258" s="36"/>
      <c r="AA258" s="36"/>
      <c r="AB258" s="36"/>
      <c r="AC258" s="36"/>
      <c r="AD258" s="36"/>
      <c r="AE258" s="36"/>
      <c r="AT258" s="19" t="s">
        <v>166</v>
      </c>
      <c r="AU258" s="19" t="s">
        <v>81</v>
      </c>
    </row>
    <row r="259" spans="2:51" s="14" customFormat="1" ht="12">
      <c r="B259" s="222"/>
      <c r="C259" s="223"/>
      <c r="D259" s="207" t="s">
        <v>168</v>
      </c>
      <c r="E259" s="224" t="s">
        <v>21</v>
      </c>
      <c r="F259" s="225" t="s">
        <v>334</v>
      </c>
      <c r="G259" s="223"/>
      <c r="H259" s="224" t="s">
        <v>21</v>
      </c>
      <c r="I259" s="226"/>
      <c r="J259" s="223"/>
      <c r="K259" s="223"/>
      <c r="L259" s="227"/>
      <c r="M259" s="228"/>
      <c r="N259" s="229"/>
      <c r="O259" s="229"/>
      <c r="P259" s="229"/>
      <c r="Q259" s="229"/>
      <c r="R259" s="229"/>
      <c r="S259" s="229"/>
      <c r="T259" s="230"/>
      <c r="AT259" s="231" t="s">
        <v>168</v>
      </c>
      <c r="AU259" s="231" t="s">
        <v>81</v>
      </c>
      <c r="AV259" s="14" t="s">
        <v>79</v>
      </c>
      <c r="AW259" s="14" t="s">
        <v>34</v>
      </c>
      <c r="AX259" s="14" t="s">
        <v>73</v>
      </c>
      <c r="AY259" s="231" t="s">
        <v>157</v>
      </c>
    </row>
    <row r="260" spans="2:51" s="13" customFormat="1" ht="12">
      <c r="B260" s="211"/>
      <c r="C260" s="212"/>
      <c r="D260" s="207" t="s">
        <v>168</v>
      </c>
      <c r="E260" s="213" t="s">
        <v>21</v>
      </c>
      <c r="F260" s="214" t="s">
        <v>342</v>
      </c>
      <c r="G260" s="212"/>
      <c r="H260" s="215">
        <v>47.52</v>
      </c>
      <c r="I260" s="216"/>
      <c r="J260" s="212"/>
      <c r="K260" s="212"/>
      <c r="L260" s="217"/>
      <c r="M260" s="218"/>
      <c r="N260" s="219"/>
      <c r="O260" s="219"/>
      <c r="P260" s="219"/>
      <c r="Q260" s="219"/>
      <c r="R260" s="219"/>
      <c r="S260" s="219"/>
      <c r="T260" s="220"/>
      <c r="AT260" s="221" t="s">
        <v>168</v>
      </c>
      <c r="AU260" s="221" t="s">
        <v>81</v>
      </c>
      <c r="AV260" s="13" t="s">
        <v>81</v>
      </c>
      <c r="AW260" s="13" t="s">
        <v>34</v>
      </c>
      <c r="AX260" s="13" t="s">
        <v>73</v>
      </c>
      <c r="AY260" s="221" t="s">
        <v>157</v>
      </c>
    </row>
    <row r="261" spans="2:51" s="14" customFormat="1" ht="12">
      <c r="B261" s="222"/>
      <c r="C261" s="223"/>
      <c r="D261" s="207" t="s">
        <v>168</v>
      </c>
      <c r="E261" s="224" t="s">
        <v>21</v>
      </c>
      <c r="F261" s="225" t="s">
        <v>187</v>
      </c>
      <c r="G261" s="223"/>
      <c r="H261" s="224" t="s">
        <v>21</v>
      </c>
      <c r="I261" s="226"/>
      <c r="J261" s="223"/>
      <c r="K261" s="223"/>
      <c r="L261" s="227"/>
      <c r="M261" s="228"/>
      <c r="N261" s="229"/>
      <c r="O261" s="229"/>
      <c r="P261" s="229"/>
      <c r="Q261" s="229"/>
      <c r="R261" s="229"/>
      <c r="S261" s="229"/>
      <c r="T261" s="230"/>
      <c r="AT261" s="231" t="s">
        <v>168</v>
      </c>
      <c r="AU261" s="231" t="s">
        <v>81</v>
      </c>
      <c r="AV261" s="14" t="s">
        <v>79</v>
      </c>
      <c r="AW261" s="14" t="s">
        <v>34</v>
      </c>
      <c r="AX261" s="14" t="s">
        <v>73</v>
      </c>
      <c r="AY261" s="231" t="s">
        <v>157</v>
      </c>
    </row>
    <row r="262" spans="2:51" s="13" customFormat="1" ht="12">
      <c r="B262" s="211"/>
      <c r="C262" s="212"/>
      <c r="D262" s="207" t="s">
        <v>168</v>
      </c>
      <c r="E262" s="213" t="s">
        <v>21</v>
      </c>
      <c r="F262" s="214" t="s">
        <v>343</v>
      </c>
      <c r="G262" s="212"/>
      <c r="H262" s="215">
        <v>16</v>
      </c>
      <c r="I262" s="216"/>
      <c r="J262" s="212"/>
      <c r="K262" s="212"/>
      <c r="L262" s="217"/>
      <c r="M262" s="218"/>
      <c r="N262" s="219"/>
      <c r="O262" s="219"/>
      <c r="P262" s="219"/>
      <c r="Q262" s="219"/>
      <c r="R262" s="219"/>
      <c r="S262" s="219"/>
      <c r="T262" s="220"/>
      <c r="AT262" s="221" t="s">
        <v>168</v>
      </c>
      <c r="AU262" s="221" t="s">
        <v>81</v>
      </c>
      <c r="AV262" s="13" t="s">
        <v>81</v>
      </c>
      <c r="AW262" s="13" t="s">
        <v>34</v>
      </c>
      <c r="AX262" s="13" t="s">
        <v>73</v>
      </c>
      <c r="AY262" s="221" t="s">
        <v>157</v>
      </c>
    </row>
    <row r="263" spans="2:51" s="14" customFormat="1" ht="12">
      <c r="B263" s="222"/>
      <c r="C263" s="223"/>
      <c r="D263" s="207" t="s">
        <v>168</v>
      </c>
      <c r="E263" s="224" t="s">
        <v>21</v>
      </c>
      <c r="F263" s="225" t="s">
        <v>344</v>
      </c>
      <c r="G263" s="223"/>
      <c r="H263" s="224" t="s">
        <v>21</v>
      </c>
      <c r="I263" s="226"/>
      <c r="J263" s="223"/>
      <c r="K263" s="223"/>
      <c r="L263" s="227"/>
      <c r="M263" s="228"/>
      <c r="N263" s="229"/>
      <c r="O263" s="229"/>
      <c r="P263" s="229"/>
      <c r="Q263" s="229"/>
      <c r="R263" s="229"/>
      <c r="S263" s="229"/>
      <c r="T263" s="230"/>
      <c r="AT263" s="231" t="s">
        <v>168</v>
      </c>
      <c r="AU263" s="231" t="s">
        <v>81</v>
      </c>
      <c r="AV263" s="14" t="s">
        <v>79</v>
      </c>
      <c r="AW263" s="14" t="s">
        <v>34</v>
      </c>
      <c r="AX263" s="14" t="s">
        <v>73</v>
      </c>
      <c r="AY263" s="231" t="s">
        <v>157</v>
      </c>
    </row>
    <row r="264" spans="2:51" s="15" customFormat="1" ht="12">
      <c r="B264" s="232"/>
      <c r="C264" s="233"/>
      <c r="D264" s="207" t="s">
        <v>168</v>
      </c>
      <c r="E264" s="234" t="s">
        <v>21</v>
      </c>
      <c r="F264" s="235" t="s">
        <v>179</v>
      </c>
      <c r="G264" s="233"/>
      <c r="H264" s="236">
        <v>63.52</v>
      </c>
      <c r="I264" s="237"/>
      <c r="J264" s="233"/>
      <c r="K264" s="233"/>
      <c r="L264" s="238"/>
      <c r="M264" s="239"/>
      <c r="N264" s="240"/>
      <c r="O264" s="240"/>
      <c r="P264" s="240"/>
      <c r="Q264" s="240"/>
      <c r="R264" s="240"/>
      <c r="S264" s="240"/>
      <c r="T264" s="241"/>
      <c r="AT264" s="242" t="s">
        <v>168</v>
      </c>
      <c r="AU264" s="242" t="s">
        <v>81</v>
      </c>
      <c r="AV264" s="15" t="s">
        <v>96</v>
      </c>
      <c r="AW264" s="15" t="s">
        <v>34</v>
      </c>
      <c r="AX264" s="15" t="s">
        <v>79</v>
      </c>
      <c r="AY264" s="242" t="s">
        <v>157</v>
      </c>
    </row>
    <row r="265" spans="1:65" s="2" customFormat="1" ht="16.5" customHeight="1">
      <c r="A265" s="36"/>
      <c r="B265" s="37"/>
      <c r="C265" s="194" t="s">
        <v>345</v>
      </c>
      <c r="D265" s="194" t="s">
        <v>159</v>
      </c>
      <c r="E265" s="195" t="s">
        <v>346</v>
      </c>
      <c r="F265" s="196" t="s">
        <v>347</v>
      </c>
      <c r="G265" s="197" t="s">
        <v>162</v>
      </c>
      <c r="H265" s="198">
        <v>63.52</v>
      </c>
      <c r="I265" s="199"/>
      <c r="J265" s="200">
        <f>ROUND(I265*H265,2)</f>
        <v>0</v>
      </c>
      <c r="K265" s="196" t="s">
        <v>163</v>
      </c>
      <c r="L265" s="41"/>
      <c r="M265" s="201" t="s">
        <v>21</v>
      </c>
      <c r="N265" s="202" t="s">
        <v>44</v>
      </c>
      <c r="O265" s="66"/>
      <c r="P265" s="203">
        <f>O265*H265</f>
        <v>0</v>
      </c>
      <c r="Q265" s="203">
        <v>0</v>
      </c>
      <c r="R265" s="203">
        <f>Q265*H265</f>
        <v>0</v>
      </c>
      <c r="S265" s="203">
        <v>0</v>
      </c>
      <c r="T265" s="204">
        <f>S265*H265</f>
        <v>0</v>
      </c>
      <c r="U265" s="36"/>
      <c r="V265" s="36"/>
      <c r="W265" s="36"/>
      <c r="X265" s="36"/>
      <c r="Y265" s="36"/>
      <c r="Z265" s="36"/>
      <c r="AA265" s="36"/>
      <c r="AB265" s="36"/>
      <c r="AC265" s="36"/>
      <c r="AD265" s="36"/>
      <c r="AE265" s="36"/>
      <c r="AR265" s="205" t="s">
        <v>164</v>
      </c>
      <c r="AT265" s="205" t="s">
        <v>159</v>
      </c>
      <c r="AU265" s="205" t="s">
        <v>81</v>
      </c>
      <c r="AY265" s="19" t="s">
        <v>157</v>
      </c>
      <c r="BE265" s="206">
        <f>IF(N265="základní",J265,0)</f>
        <v>0</v>
      </c>
      <c r="BF265" s="206">
        <f>IF(N265="snížená",J265,0)</f>
        <v>0</v>
      </c>
      <c r="BG265" s="206">
        <f>IF(N265="zákl. přenesená",J265,0)</f>
        <v>0</v>
      </c>
      <c r="BH265" s="206">
        <f>IF(N265="sníž. přenesená",J265,0)</f>
        <v>0</v>
      </c>
      <c r="BI265" s="206">
        <f>IF(N265="nulová",J265,0)</f>
        <v>0</v>
      </c>
      <c r="BJ265" s="19" t="s">
        <v>79</v>
      </c>
      <c r="BK265" s="206">
        <f>ROUND(I265*H265,2)</f>
        <v>0</v>
      </c>
      <c r="BL265" s="19" t="s">
        <v>164</v>
      </c>
      <c r="BM265" s="205" t="s">
        <v>348</v>
      </c>
    </row>
    <row r="266" spans="1:47" s="2" customFormat="1" ht="39">
      <c r="A266" s="36"/>
      <c r="B266" s="37"/>
      <c r="C266" s="38"/>
      <c r="D266" s="207" t="s">
        <v>166</v>
      </c>
      <c r="E266" s="38"/>
      <c r="F266" s="208" t="s">
        <v>303</v>
      </c>
      <c r="G266" s="38"/>
      <c r="H266" s="38"/>
      <c r="I266" s="117"/>
      <c r="J266" s="38"/>
      <c r="K266" s="38"/>
      <c r="L266" s="41"/>
      <c r="M266" s="209"/>
      <c r="N266" s="210"/>
      <c r="O266" s="66"/>
      <c r="P266" s="66"/>
      <c r="Q266" s="66"/>
      <c r="R266" s="66"/>
      <c r="S266" s="66"/>
      <c r="T266" s="67"/>
      <c r="U266" s="36"/>
      <c r="V266" s="36"/>
      <c r="W266" s="36"/>
      <c r="X266" s="36"/>
      <c r="Y266" s="36"/>
      <c r="Z266" s="36"/>
      <c r="AA266" s="36"/>
      <c r="AB266" s="36"/>
      <c r="AC266" s="36"/>
      <c r="AD266" s="36"/>
      <c r="AE266" s="36"/>
      <c r="AT266" s="19" t="s">
        <v>166</v>
      </c>
      <c r="AU266" s="19" t="s">
        <v>81</v>
      </c>
    </row>
    <row r="267" spans="2:51" s="13" customFormat="1" ht="12">
      <c r="B267" s="211"/>
      <c r="C267" s="212"/>
      <c r="D267" s="207" t="s">
        <v>168</v>
      </c>
      <c r="E267" s="213" t="s">
        <v>21</v>
      </c>
      <c r="F267" s="214" t="s">
        <v>349</v>
      </c>
      <c r="G267" s="212"/>
      <c r="H267" s="215">
        <v>63.52</v>
      </c>
      <c r="I267" s="216"/>
      <c r="J267" s="212"/>
      <c r="K267" s="212"/>
      <c r="L267" s="217"/>
      <c r="M267" s="218"/>
      <c r="N267" s="219"/>
      <c r="O267" s="219"/>
      <c r="P267" s="219"/>
      <c r="Q267" s="219"/>
      <c r="R267" s="219"/>
      <c r="S267" s="219"/>
      <c r="T267" s="220"/>
      <c r="AT267" s="221" t="s">
        <v>168</v>
      </c>
      <c r="AU267" s="221" t="s">
        <v>81</v>
      </c>
      <c r="AV267" s="13" t="s">
        <v>81</v>
      </c>
      <c r="AW267" s="13" t="s">
        <v>34</v>
      </c>
      <c r="AX267" s="13" t="s">
        <v>79</v>
      </c>
      <c r="AY267" s="221" t="s">
        <v>157</v>
      </c>
    </row>
    <row r="268" spans="1:65" s="2" customFormat="1" ht="16.5" customHeight="1">
      <c r="A268" s="36"/>
      <c r="B268" s="37"/>
      <c r="C268" s="194" t="s">
        <v>350</v>
      </c>
      <c r="D268" s="194" t="s">
        <v>159</v>
      </c>
      <c r="E268" s="195" t="s">
        <v>351</v>
      </c>
      <c r="F268" s="196" t="s">
        <v>352</v>
      </c>
      <c r="G268" s="197" t="s">
        <v>247</v>
      </c>
      <c r="H268" s="198">
        <v>0.177</v>
      </c>
      <c r="I268" s="199"/>
      <c r="J268" s="200">
        <f>ROUND(I268*H268,2)</f>
        <v>0</v>
      </c>
      <c r="K268" s="196" t="s">
        <v>163</v>
      </c>
      <c r="L268" s="41"/>
      <c r="M268" s="201" t="s">
        <v>21</v>
      </c>
      <c r="N268" s="202" t="s">
        <v>44</v>
      </c>
      <c r="O268" s="66"/>
      <c r="P268" s="203">
        <f>O268*H268</f>
        <v>0</v>
      </c>
      <c r="Q268" s="203">
        <v>1.06017</v>
      </c>
      <c r="R268" s="203">
        <f>Q268*H268</f>
        <v>0.18765009</v>
      </c>
      <c r="S268" s="203">
        <v>0</v>
      </c>
      <c r="T268" s="204">
        <f>S268*H268</f>
        <v>0</v>
      </c>
      <c r="U268" s="36"/>
      <c r="V268" s="36"/>
      <c r="W268" s="36"/>
      <c r="X268" s="36"/>
      <c r="Y268" s="36"/>
      <c r="Z268" s="36"/>
      <c r="AA268" s="36"/>
      <c r="AB268" s="36"/>
      <c r="AC268" s="36"/>
      <c r="AD268" s="36"/>
      <c r="AE268" s="36"/>
      <c r="AR268" s="205" t="s">
        <v>164</v>
      </c>
      <c r="AT268" s="205" t="s">
        <v>159</v>
      </c>
      <c r="AU268" s="205" t="s">
        <v>81</v>
      </c>
      <c r="AY268" s="19" t="s">
        <v>157</v>
      </c>
      <c r="BE268" s="206">
        <f>IF(N268="základní",J268,0)</f>
        <v>0</v>
      </c>
      <c r="BF268" s="206">
        <f>IF(N268="snížená",J268,0)</f>
        <v>0</v>
      </c>
      <c r="BG268" s="206">
        <f>IF(N268="zákl. přenesená",J268,0)</f>
        <v>0</v>
      </c>
      <c r="BH268" s="206">
        <f>IF(N268="sníž. přenesená",J268,0)</f>
        <v>0</v>
      </c>
      <c r="BI268" s="206">
        <f>IF(N268="nulová",J268,0)</f>
        <v>0</v>
      </c>
      <c r="BJ268" s="19" t="s">
        <v>79</v>
      </c>
      <c r="BK268" s="206">
        <f>ROUND(I268*H268,2)</f>
        <v>0</v>
      </c>
      <c r="BL268" s="19" t="s">
        <v>164</v>
      </c>
      <c r="BM268" s="205" t="s">
        <v>353</v>
      </c>
    </row>
    <row r="269" spans="1:47" s="2" customFormat="1" ht="29.25">
      <c r="A269" s="36"/>
      <c r="B269" s="37"/>
      <c r="C269" s="38"/>
      <c r="D269" s="207" t="s">
        <v>166</v>
      </c>
      <c r="E269" s="38"/>
      <c r="F269" s="208" t="s">
        <v>326</v>
      </c>
      <c r="G269" s="38"/>
      <c r="H269" s="38"/>
      <c r="I269" s="117"/>
      <c r="J269" s="38"/>
      <c r="K269" s="38"/>
      <c r="L269" s="41"/>
      <c r="M269" s="209"/>
      <c r="N269" s="210"/>
      <c r="O269" s="66"/>
      <c r="P269" s="66"/>
      <c r="Q269" s="66"/>
      <c r="R269" s="66"/>
      <c r="S269" s="66"/>
      <c r="T269" s="67"/>
      <c r="U269" s="36"/>
      <c r="V269" s="36"/>
      <c r="W269" s="36"/>
      <c r="X269" s="36"/>
      <c r="Y269" s="36"/>
      <c r="Z269" s="36"/>
      <c r="AA269" s="36"/>
      <c r="AB269" s="36"/>
      <c r="AC269" s="36"/>
      <c r="AD269" s="36"/>
      <c r="AE269" s="36"/>
      <c r="AT269" s="19" t="s">
        <v>166</v>
      </c>
      <c r="AU269" s="19" t="s">
        <v>81</v>
      </c>
    </row>
    <row r="270" spans="1:47" s="2" customFormat="1" ht="19.5">
      <c r="A270" s="36"/>
      <c r="B270" s="37"/>
      <c r="C270" s="38"/>
      <c r="D270" s="207" t="s">
        <v>327</v>
      </c>
      <c r="E270" s="38"/>
      <c r="F270" s="208" t="s">
        <v>328</v>
      </c>
      <c r="G270" s="38"/>
      <c r="H270" s="38"/>
      <c r="I270" s="117"/>
      <c r="J270" s="38"/>
      <c r="K270" s="38"/>
      <c r="L270" s="41"/>
      <c r="M270" s="209"/>
      <c r="N270" s="210"/>
      <c r="O270" s="66"/>
      <c r="P270" s="66"/>
      <c r="Q270" s="66"/>
      <c r="R270" s="66"/>
      <c r="S270" s="66"/>
      <c r="T270" s="67"/>
      <c r="U270" s="36"/>
      <c r="V270" s="36"/>
      <c r="W270" s="36"/>
      <c r="X270" s="36"/>
      <c r="Y270" s="36"/>
      <c r="Z270" s="36"/>
      <c r="AA270" s="36"/>
      <c r="AB270" s="36"/>
      <c r="AC270" s="36"/>
      <c r="AD270" s="36"/>
      <c r="AE270" s="36"/>
      <c r="AT270" s="19" t="s">
        <v>327</v>
      </c>
      <c r="AU270" s="19" t="s">
        <v>81</v>
      </c>
    </row>
    <row r="271" spans="2:51" s="13" customFormat="1" ht="12">
      <c r="B271" s="211"/>
      <c r="C271" s="212"/>
      <c r="D271" s="207" t="s">
        <v>168</v>
      </c>
      <c r="E271" s="213" t="s">
        <v>21</v>
      </c>
      <c r="F271" s="214" t="s">
        <v>354</v>
      </c>
      <c r="G271" s="212"/>
      <c r="H271" s="215">
        <v>0.177</v>
      </c>
      <c r="I271" s="216"/>
      <c r="J271" s="212"/>
      <c r="K271" s="212"/>
      <c r="L271" s="217"/>
      <c r="M271" s="218"/>
      <c r="N271" s="219"/>
      <c r="O271" s="219"/>
      <c r="P271" s="219"/>
      <c r="Q271" s="219"/>
      <c r="R271" s="219"/>
      <c r="S271" s="219"/>
      <c r="T271" s="220"/>
      <c r="AT271" s="221" t="s">
        <v>168</v>
      </c>
      <c r="AU271" s="221" t="s">
        <v>81</v>
      </c>
      <c r="AV271" s="13" t="s">
        <v>81</v>
      </c>
      <c r="AW271" s="13" t="s">
        <v>34</v>
      </c>
      <c r="AX271" s="13" t="s">
        <v>73</v>
      </c>
      <c r="AY271" s="221" t="s">
        <v>157</v>
      </c>
    </row>
    <row r="272" spans="2:51" s="15" customFormat="1" ht="12">
      <c r="B272" s="232"/>
      <c r="C272" s="233"/>
      <c r="D272" s="207" t="s">
        <v>168</v>
      </c>
      <c r="E272" s="234" t="s">
        <v>21</v>
      </c>
      <c r="F272" s="235" t="s">
        <v>179</v>
      </c>
      <c r="G272" s="233"/>
      <c r="H272" s="236">
        <v>0.177</v>
      </c>
      <c r="I272" s="237"/>
      <c r="J272" s="233"/>
      <c r="K272" s="233"/>
      <c r="L272" s="238"/>
      <c r="M272" s="239"/>
      <c r="N272" s="240"/>
      <c r="O272" s="240"/>
      <c r="P272" s="240"/>
      <c r="Q272" s="240"/>
      <c r="R272" s="240"/>
      <c r="S272" s="240"/>
      <c r="T272" s="241"/>
      <c r="AT272" s="242" t="s">
        <v>168</v>
      </c>
      <c r="AU272" s="242" t="s">
        <v>81</v>
      </c>
      <c r="AV272" s="15" t="s">
        <v>96</v>
      </c>
      <c r="AW272" s="15" t="s">
        <v>34</v>
      </c>
      <c r="AX272" s="15" t="s">
        <v>79</v>
      </c>
      <c r="AY272" s="242" t="s">
        <v>157</v>
      </c>
    </row>
    <row r="273" spans="2:63" s="12" customFormat="1" ht="22.9" customHeight="1">
      <c r="B273" s="178"/>
      <c r="C273" s="179"/>
      <c r="D273" s="180" t="s">
        <v>72</v>
      </c>
      <c r="E273" s="192" t="s">
        <v>96</v>
      </c>
      <c r="F273" s="192" t="s">
        <v>355</v>
      </c>
      <c r="G273" s="179"/>
      <c r="H273" s="179"/>
      <c r="I273" s="182"/>
      <c r="J273" s="193">
        <f>BK273</f>
        <v>0</v>
      </c>
      <c r="K273" s="179"/>
      <c r="L273" s="184"/>
      <c r="M273" s="185"/>
      <c r="N273" s="186"/>
      <c r="O273" s="186"/>
      <c r="P273" s="187">
        <f>SUM(P274:P333)</f>
        <v>0</v>
      </c>
      <c r="Q273" s="186"/>
      <c r="R273" s="187">
        <f>SUM(R274:R333)</f>
        <v>281.91617412000005</v>
      </c>
      <c r="S273" s="186"/>
      <c r="T273" s="188">
        <f>SUM(T274:T333)</f>
        <v>0</v>
      </c>
      <c r="AR273" s="189" t="s">
        <v>79</v>
      </c>
      <c r="AT273" s="190" t="s">
        <v>72</v>
      </c>
      <c r="AU273" s="190" t="s">
        <v>79</v>
      </c>
      <c r="AY273" s="189" t="s">
        <v>157</v>
      </c>
      <c r="BK273" s="191">
        <f>SUM(BK274:BK333)</f>
        <v>0</v>
      </c>
    </row>
    <row r="274" spans="1:65" s="2" customFormat="1" ht="21.75" customHeight="1">
      <c r="A274" s="36"/>
      <c r="B274" s="37"/>
      <c r="C274" s="194" t="s">
        <v>356</v>
      </c>
      <c r="D274" s="194" t="s">
        <v>159</v>
      </c>
      <c r="E274" s="195" t="s">
        <v>357</v>
      </c>
      <c r="F274" s="196" t="s">
        <v>358</v>
      </c>
      <c r="G274" s="197" t="s">
        <v>162</v>
      </c>
      <c r="H274" s="198">
        <v>583.61</v>
      </c>
      <c r="I274" s="199"/>
      <c r="J274" s="200">
        <f>ROUND(I274*H274,2)</f>
        <v>0</v>
      </c>
      <c r="K274" s="196" t="s">
        <v>21</v>
      </c>
      <c r="L274" s="41"/>
      <c r="M274" s="201" t="s">
        <v>21</v>
      </c>
      <c r="N274" s="202" t="s">
        <v>44</v>
      </c>
      <c r="O274" s="66"/>
      <c r="P274" s="203">
        <f>O274*H274</f>
        <v>0</v>
      </c>
      <c r="Q274" s="203">
        <v>0.43939</v>
      </c>
      <c r="R274" s="203">
        <f>Q274*H274</f>
        <v>256.4323979</v>
      </c>
      <c r="S274" s="203">
        <v>0</v>
      </c>
      <c r="T274" s="204">
        <f>S274*H274</f>
        <v>0</v>
      </c>
      <c r="U274" s="36"/>
      <c r="V274" s="36"/>
      <c r="W274" s="36"/>
      <c r="X274" s="36"/>
      <c r="Y274" s="36"/>
      <c r="Z274" s="36"/>
      <c r="AA274" s="36"/>
      <c r="AB274" s="36"/>
      <c r="AC274" s="36"/>
      <c r="AD274" s="36"/>
      <c r="AE274" s="36"/>
      <c r="AR274" s="205" t="s">
        <v>164</v>
      </c>
      <c r="AT274" s="205" t="s">
        <v>159</v>
      </c>
      <c r="AU274" s="205" t="s">
        <v>81</v>
      </c>
      <c r="AY274" s="19" t="s">
        <v>157</v>
      </c>
      <c r="BE274" s="206">
        <f>IF(N274="základní",J274,0)</f>
        <v>0</v>
      </c>
      <c r="BF274" s="206">
        <f>IF(N274="snížená",J274,0)</f>
        <v>0</v>
      </c>
      <c r="BG274" s="206">
        <f>IF(N274="zákl. přenesená",J274,0)</f>
        <v>0</v>
      </c>
      <c r="BH274" s="206">
        <f>IF(N274="sníž. přenesená",J274,0)</f>
        <v>0</v>
      </c>
      <c r="BI274" s="206">
        <f>IF(N274="nulová",J274,0)</f>
        <v>0</v>
      </c>
      <c r="BJ274" s="19" t="s">
        <v>79</v>
      </c>
      <c r="BK274" s="206">
        <f>ROUND(I274*H274,2)</f>
        <v>0</v>
      </c>
      <c r="BL274" s="19" t="s">
        <v>164</v>
      </c>
      <c r="BM274" s="205" t="s">
        <v>359</v>
      </c>
    </row>
    <row r="275" spans="1:47" s="2" customFormat="1" ht="68.25">
      <c r="A275" s="36"/>
      <c r="B275" s="37"/>
      <c r="C275" s="38"/>
      <c r="D275" s="207" t="s">
        <v>166</v>
      </c>
      <c r="E275" s="38"/>
      <c r="F275" s="208" t="s">
        <v>360</v>
      </c>
      <c r="G275" s="38"/>
      <c r="H275" s="38"/>
      <c r="I275" s="117"/>
      <c r="J275" s="38"/>
      <c r="K275" s="38"/>
      <c r="L275" s="41"/>
      <c r="M275" s="209"/>
      <c r="N275" s="210"/>
      <c r="O275" s="66"/>
      <c r="P275" s="66"/>
      <c r="Q275" s="66"/>
      <c r="R275" s="66"/>
      <c r="S275" s="66"/>
      <c r="T275" s="67"/>
      <c r="U275" s="36"/>
      <c r="V275" s="36"/>
      <c r="W275" s="36"/>
      <c r="X275" s="36"/>
      <c r="Y275" s="36"/>
      <c r="Z275" s="36"/>
      <c r="AA275" s="36"/>
      <c r="AB275" s="36"/>
      <c r="AC275" s="36"/>
      <c r="AD275" s="36"/>
      <c r="AE275" s="36"/>
      <c r="AT275" s="19" t="s">
        <v>166</v>
      </c>
      <c r="AU275" s="19" t="s">
        <v>81</v>
      </c>
    </row>
    <row r="276" spans="1:47" s="2" customFormat="1" ht="117">
      <c r="A276" s="36"/>
      <c r="B276" s="37"/>
      <c r="C276" s="38"/>
      <c r="D276" s="207" t="s">
        <v>327</v>
      </c>
      <c r="E276" s="38"/>
      <c r="F276" s="208" t="s">
        <v>361</v>
      </c>
      <c r="G276" s="38"/>
      <c r="H276" s="38"/>
      <c r="I276" s="117"/>
      <c r="J276" s="38"/>
      <c r="K276" s="38"/>
      <c r="L276" s="41"/>
      <c r="M276" s="209"/>
      <c r="N276" s="210"/>
      <c r="O276" s="66"/>
      <c r="P276" s="66"/>
      <c r="Q276" s="66"/>
      <c r="R276" s="66"/>
      <c r="S276" s="66"/>
      <c r="T276" s="67"/>
      <c r="U276" s="36"/>
      <c r="V276" s="36"/>
      <c r="W276" s="36"/>
      <c r="X276" s="36"/>
      <c r="Y276" s="36"/>
      <c r="Z276" s="36"/>
      <c r="AA276" s="36"/>
      <c r="AB276" s="36"/>
      <c r="AC276" s="36"/>
      <c r="AD276" s="36"/>
      <c r="AE276" s="36"/>
      <c r="AT276" s="19" t="s">
        <v>327</v>
      </c>
      <c r="AU276" s="19" t="s">
        <v>81</v>
      </c>
    </row>
    <row r="277" spans="2:51" s="14" customFormat="1" ht="12">
      <c r="B277" s="222"/>
      <c r="C277" s="223"/>
      <c r="D277" s="207" t="s">
        <v>168</v>
      </c>
      <c r="E277" s="224" t="s">
        <v>21</v>
      </c>
      <c r="F277" s="225" t="s">
        <v>362</v>
      </c>
      <c r="G277" s="223"/>
      <c r="H277" s="224" t="s">
        <v>21</v>
      </c>
      <c r="I277" s="226"/>
      <c r="J277" s="223"/>
      <c r="K277" s="223"/>
      <c r="L277" s="227"/>
      <c r="M277" s="228"/>
      <c r="N277" s="229"/>
      <c r="O277" s="229"/>
      <c r="P277" s="229"/>
      <c r="Q277" s="229"/>
      <c r="R277" s="229"/>
      <c r="S277" s="229"/>
      <c r="T277" s="230"/>
      <c r="AT277" s="231" t="s">
        <v>168</v>
      </c>
      <c r="AU277" s="231" t="s">
        <v>81</v>
      </c>
      <c r="AV277" s="14" t="s">
        <v>79</v>
      </c>
      <c r="AW277" s="14" t="s">
        <v>34</v>
      </c>
      <c r="AX277" s="14" t="s">
        <v>73</v>
      </c>
      <c r="AY277" s="231" t="s">
        <v>157</v>
      </c>
    </row>
    <row r="278" spans="2:51" s="13" customFormat="1" ht="12">
      <c r="B278" s="211"/>
      <c r="C278" s="212"/>
      <c r="D278" s="207" t="s">
        <v>168</v>
      </c>
      <c r="E278" s="213" t="s">
        <v>21</v>
      </c>
      <c r="F278" s="214" t="s">
        <v>363</v>
      </c>
      <c r="G278" s="212"/>
      <c r="H278" s="215">
        <v>99.678</v>
      </c>
      <c r="I278" s="216"/>
      <c r="J278" s="212"/>
      <c r="K278" s="212"/>
      <c r="L278" s="217"/>
      <c r="M278" s="218"/>
      <c r="N278" s="219"/>
      <c r="O278" s="219"/>
      <c r="P278" s="219"/>
      <c r="Q278" s="219"/>
      <c r="R278" s="219"/>
      <c r="S278" s="219"/>
      <c r="T278" s="220"/>
      <c r="AT278" s="221" t="s">
        <v>168</v>
      </c>
      <c r="AU278" s="221" t="s">
        <v>81</v>
      </c>
      <c r="AV278" s="13" t="s">
        <v>81</v>
      </c>
      <c r="AW278" s="13" t="s">
        <v>34</v>
      </c>
      <c r="AX278" s="13" t="s">
        <v>73</v>
      </c>
      <c r="AY278" s="221" t="s">
        <v>157</v>
      </c>
    </row>
    <row r="279" spans="2:51" s="13" customFormat="1" ht="12">
      <c r="B279" s="211"/>
      <c r="C279" s="212"/>
      <c r="D279" s="207" t="s">
        <v>168</v>
      </c>
      <c r="E279" s="213" t="s">
        <v>21</v>
      </c>
      <c r="F279" s="214" t="s">
        <v>364</v>
      </c>
      <c r="G279" s="212"/>
      <c r="H279" s="215">
        <v>93.48</v>
      </c>
      <c r="I279" s="216"/>
      <c r="J279" s="212"/>
      <c r="K279" s="212"/>
      <c r="L279" s="217"/>
      <c r="M279" s="218"/>
      <c r="N279" s="219"/>
      <c r="O279" s="219"/>
      <c r="P279" s="219"/>
      <c r="Q279" s="219"/>
      <c r="R279" s="219"/>
      <c r="S279" s="219"/>
      <c r="T279" s="220"/>
      <c r="AT279" s="221" t="s">
        <v>168</v>
      </c>
      <c r="AU279" s="221" t="s">
        <v>81</v>
      </c>
      <c r="AV279" s="13" t="s">
        <v>81</v>
      </c>
      <c r="AW279" s="13" t="s">
        <v>34</v>
      </c>
      <c r="AX279" s="13" t="s">
        <v>73</v>
      </c>
      <c r="AY279" s="221" t="s">
        <v>157</v>
      </c>
    </row>
    <row r="280" spans="2:51" s="13" customFormat="1" ht="12">
      <c r="B280" s="211"/>
      <c r="C280" s="212"/>
      <c r="D280" s="207" t="s">
        <v>168</v>
      </c>
      <c r="E280" s="213" t="s">
        <v>21</v>
      </c>
      <c r="F280" s="214" t="s">
        <v>365</v>
      </c>
      <c r="G280" s="212"/>
      <c r="H280" s="215">
        <v>195.3</v>
      </c>
      <c r="I280" s="216"/>
      <c r="J280" s="212"/>
      <c r="K280" s="212"/>
      <c r="L280" s="217"/>
      <c r="M280" s="218"/>
      <c r="N280" s="219"/>
      <c r="O280" s="219"/>
      <c r="P280" s="219"/>
      <c r="Q280" s="219"/>
      <c r="R280" s="219"/>
      <c r="S280" s="219"/>
      <c r="T280" s="220"/>
      <c r="AT280" s="221" t="s">
        <v>168</v>
      </c>
      <c r="AU280" s="221" t="s">
        <v>81</v>
      </c>
      <c r="AV280" s="13" t="s">
        <v>81</v>
      </c>
      <c r="AW280" s="13" t="s">
        <v>34</v>
      </c>
      <c r="AX280" s="13" t="s">
        <v>73</v>
      </c>
      <c r="AY280" s="221" t="s">
        <v>157</v>
      </c>
    </row>
    <row r="281" spans="2:51" s="13" customFormat="1" ht="12">
      <c r="B281" s="211"/>
      <c r="C281" s="212"/>
      <c r="D281" s="207" t="s">
        <v>168</v>
      </c>
      <c r="E281" s="213" t="s">
        <v>21</v>
      </c>
      <c r="F281" s="214" t="s">
        <v>366</v>
      </c>
      <c r="G281" s="212"/>
      <c r="H281" s="215">
        <v>9.66</v>
      </c>
      <c r="I281" s="216"/>
      <c r="J281" s="212"/>
      <c r="K281" s="212"/>
      <c r="L281" s="217"/>
      <c r="M281" s="218"/>
      <c r="N281" s="219"/>
      <c r="O281" s="219"/>
      <c r="P281" s="219"/>
      <c r="Q281" s="219"/>
      <c r="R281" s="219"/>
      <c r="S281" s="219"/>
      <c r="T281" s="220"/>
      <c r="AT281" s="221" t="s">
        <v>168</v>
      </c>
      <c r="AU281" s="221" t="s">
        <v>81</v>
      </c>
      <c r="AV281" s="13" t="s">
        <v>81</v>
      </c>
      <c r="AW281" s="13" t="s">
        <v>34</v>
      </c>
      <c r="AX281" s="13" t="s">
        <v>73</v>
      </c>
      <c r="AY281" s="221" t="s">
        <v>157</v>
      </c>
    </row>
    <row r="282" spans="2:51" s="13" customFormat="1" ht="12">
      <c r="B282" s="211"/>
      <c r="C282" s="212"/>
      <c r="D282" s="207" t="s">
        <v>168</v>
      </c>
      <c r="E282" s="213" t="s">
        <v>21</v>
      </c>
      <c r="F282" s="214" t="s">
        <v>367</v>
      </c>
      <c r="G282" s="212"/>
      <c r="H282" s="215">
        <v>23.142</v>
      </c>
      <c r="I282" s="216"/>
      <c r="J282" s="212"/>
      <c r="K282" s="212"/>
      <c r="L282" s="217"/>
      <c r="M282" s="218"/>
      <c r="N282" s="219"/>
      <c r="O282" s="219"/>
      <c r="P282" s="219"/>
      <c r="Q282" s="219"/>
      <c r="R282" s="219"/>
      <c r="S282" s="219"/>
      <c r="T282" s="220"/>
      <c r="AT282" s="221" t="s">
        <v>168</v>
      </c>
      <c r="AU282" s="221" t="s">
        <v>81</v>
      </c>
      <c r="AV282" s="13" t="s">
        <v>81</v>
      </c>
      <c r="AW282" s="13" t="s">
        <v>34</v>
      </c>
      <c r="AX282" s="13" t="s">
        <v>73</v>
      </c>
      <c r="AY282" s="221" t="s">
        <v>157</v>
      </c>
    </row>
    <row r="283" spans="2:51" s="14" customFormat="1" ht="12">
      <c r="B283" s="222"/>
      <c r="C283" s="223"/>
      <c r="D283" s="207" t="s">
        <v>168</v>
      </c>
      <c r="E283" s="224" t="s">
        <v>21</v>
      </c>
      <c r="F283" s="225" t="s">
        <v>368</v>
      </c>
      <c r="G283" s="223"/>
      <c r="H283" s="224" t="s">
        <v>21</v>
      </c>
      <c r="I283" s="226"/>
      <c r="J283" s="223"/>
      <c r="K283" s="223"/>
      <c r="L283" s="227"/>
      <c r="M283" s="228"/>
      <c r="N283" s="229"/>
      <c r="O283" s="229"/>
      <c r="P283" s="229"/>
      <c r="Q283" s="229"/>
      <c r="R283" s="229"/>
      <c r="S283" s="229"/>
      <c r="T283" s="230"/>
      <c r="AT283" s="231" t="s">
        <v>168</v>
      </c>
      <c r="AU283" s="231" t="s">
        <v>81</v>
      </c>
      <c r="AV283" s="14" t="s">
        <v>79</v>
      </c>
      <c r="AW283" s="14" t="s">
        <v>34</v>
      </c>
      <c r="AX283" s="14" t="s">
        <v>73</v>
      </c>
      <c r="AY283" s="231" t="s">
        <v>157</v>
      </c>
    </row>
    <row r="284" spans="2:51" s="13" customFormat="1" ht="12">
      <c r="B284" s="211"/>
      <c r="C284" s="212"/>
      <c r="D284" s="207" t="s">
        <v>168</v>
      </c>
      <c r="E284" s="213" t="s">
        <v>21</v>
      </c>
      <c r="F284" s="214" t="s">
        <v>369</v>
      </c>
      <c r="G284" s="212"/>
      <c r="H284" s="215">
        <v>132.35</v>
      </c>
      <c r="I284" s="216"/>
      <c r="J284" s="212"/>
      <c r="K284" s="212"/>
      <c r="L284" s="217"/>
      <c r="M284" s="218"/>
      <c r="N284" s="219"/>
      <c r="O284" s="219"/>
      <c r="P284" s="219"/>
      <c r="Q284" s="219"/>
      <c r="R284" s="219"/>
      <c r="S284" s="219"/>
      <c r="T284" s="220"/>
      <c r="AT284" s="221" t="s">
        <v>168</v>
      </c>
      <c r="AU284" s="221" t="s">
        <v>81</v>
      </c>
      <c r="AV284" s="13" t="s">
        <v>81</v>
      </c>
      <c r="AW284" s="13" t="s">
        <v>34</v>
      </c>
      <c r="AX284" s="13" t="s">
        <v>73</v>
      </c>
      <c r="AY284" s="221" t="s">
        <v>157</v>
      </c>
    </row>
    <row r="285" spans="2:51" s="15" customFormat="1" ht="12">
      <c r="B285" s="232"/>
      <c r="C285" s="233"/>
      <c r="D285" s="207" t="s">
        <v>168</v>
      </c>
      <c r="E285" s="234" t="s">
        <v>21</v>
      </c>
      <c r="F285" s="235" t="s">
        <v>179</v>
      </c>
      <c r="G285" s="233"/>
      <c r="H285" s="236">
        <v>553.61</v>
      </c>
      <c r="I285" s="237"/>
      <c r="J285" s="233"/>
      <c r="K285" s="233"/>
      <c r="L285" s="238"/>
      <c r="M285" s="239"/>
      <c r="N285" s="240"/>
      <c r="O285" s="240"/>
      <c r="P285" s="240"/>
      <c r="Q285" s="240"/>
      <c r="R285" s="240"/>
      <c r="S285" s="240"/>
      <c r="T285" s="241"/>
      <c r="AT285" s="242" t="s">
        <v>168</v>
      </c>
      <c r="AU285" s="242" t="s">
        <v>81</v>
      </c>
      <c r="AV285" s="15" t="s">
        <v>96</v>
      </c>
      <c r="AW285" s="15" t="s">
        <v>34</v>
      </c>
      <c r="AX285" s="15" t="s">
        <v>73</v>
      </c>
      <c r="AY285" s="242" t="s">
        <v>157</v>
      </c>
    </row>
    <row r="286" spans="2:51" s="13" customFormat="1" ht="12">
      <c r="B286" s="211"/>
      <c r="C286" s="212"/>
      <c r="D286" s="207" t="s">
        <v>168</v>
      </c>
      <c r="E286" s="213" t="s">
        <v>21</v>
      </c>
      <c r="F286" s="214" t="s">
        <v>308</v>
      </c>
      <c r="G286" s="212"/>
      <c r="H286" s="215">
        <v>30</v>
      </c>
      <c r="I286" s="216"/>
      <c r="J286" s="212"/>
      <c r="K286" s="212"/>
      <c r="L286" s="217"/>
      <c r="M286" s="218"/>
      <c r="N286" s="219"/>
      <c r="O286" s="219"/>
      <c r="P286" s="219"/>
      <c r="Q286" s="219"/>
      <c r="R286" s="219"/>
      <c r="S286" s="219"/>
      <c r="T286" s="220"/>
      <c r="AT286" s="221" t="s">
        <v>168</v>
      </c>
      <c r="AU286" s="221" t="s">
        <v>81</v>
      </c>
      <c r="AV286" s="13" t="s">
        <v>81</v>
      </c>
      <c r="AW286" s="13" t="s">
        <v>34</v>
      </c>
      <c r="AX286" s="13" t="s">
        <v>73</v>
      </c>
      <c r="AY286" s="221" t="s">
        <v>157</v>
      </c>
    </row>
    <row r="287" spans="2:51" s="16" customFormat="1" ht="12">
      <c r="B287" s="243"/>
      <c r="C287" s="244"/>
      <c r="D287" s="207" t="s">
        <v>168</v>
      </c>
      <c r="E287" s="245" t="s">
        <v>21</v>
      </c>
      <c r="F287" s="246" t="s">
        <v>181</v>
      </c>
      <c r="G287" s="244"/>
      <c r="H287" s="247">
        <v>583.61</v>
      </c>
      <c r="I287" s="248"/>
      <c r="J287" s="244"/>
      <c r="K287" s="244"/>
      <c r="L287" s="249"/>
      <c r="M287" s="250"/>
      <c r="N287" s="251"/>
      <c r="O287" s="251"/>
      <c r="P287" s="251"/>
      <c r="Q287" s="251"/>
      <c r="R287" s="251"/>
      <c r="S287" s="251"/>
      <c r="T287" s="252"/>
      <c r="AT287" s="253" t="s">
        <v>168</v>
      </c>
      <c r="AU287" s="253" t="s">
        <v>81</v>
      </c>
      <c r="AV287" s="16" t="s">
        <v>164</v>
      </c>
      <c r="AW287" s="16" t="s">
        <v>34</v>
      </c>
      <c r="AX287" s="16" t="s">
        <v>79</v>
      </c>
      <c r="AY287" s="253" t="s">
        <v>157</v>
      </c>
    </row>
    <row r="288" spans="1:65" s="2" customFormat="1" ht="21.75" customHeight="1">
      <c r="A288" s="36"/>
      <c r="B288" s="37"/>
      <c r="C288" s="194" t="s">
        <v>370</v>
      </c>
      <c r="D288" s="194" t="s">
        <v>159</v>
      </c>
      <c r="E288" s="195" t="s">
        <v>371</v>
      </c>
      <c r="F288" s="196" t="s">
        <v>372</v>
      </c>
      <c r="G288" s="197" t="s">
        <v>172</v>
      </c>
      <c r="H288" s="198">
        <v>3.859</v>
      </c>
      <c r="I288" s="199"/>
      <c r="J288" s="200">
        <f>ROUND(I288*H288,2)</f>
        <v>0</v>
      </c>
      <c r="K288" s="196" t="s">
        <v>163</v>
      </c>
      <c r="L288" s="41"/>
      <c r="M288" s="201" t="s">
        <v>21</v>
      </c>
      <c r="N288" s="202" t="s">
        <v>44</v>
      </c>
      <c r="O288" s="66"/>
      <c r="P288" s="203">
        <f>O288*H288</f>
        <v>0</v>
      </c>
      <c r="Q288" s="203">
        <v>2.45329</v>
      </c>
      <c r="R288" s="203">
        <f>Q288*H288</f>
        <v>9.46724611</v>
      </c>
      <c r="S288" s="203">
        <v>0</v>
      </c>
      <c r="T288" s="204">
        <f>S288*H288</f>
        <v>0</v>
      </c>
      <c r="U288" s="36"/>
      <c r="V288" s="36"/>
      <c r="W288" s="36"/>
      <c r="X288" s="36"/>
      <c r="Y288" s="36"/>
      <c r="Z288" s="36"/>
      <c r="AA288" s="36"/>
      <c r="AB288" s="36"/>
      <c r="AC288" s="36"/>
      <c r="AD288" s="36"/>
      <c r="AE288" s="36"/>
      <c r="AR288" s="205" t="s">
        <v>164</v>
      </c>
      <c r="AT288" s="205" t="s">
        <v>159</v>
      </c>
      <c r="AU288" s="205" t="s">
        <v>81</v>
      </c>
      <c r="AY288" s="19" t="s">
        <v>157</v>
      </c>
      <c r="BE288" s="206">
        <f>IF(N288="základní",J288,0)</f>
        <v>0</v>
      </c>
      <c r="BF288" s="206">
        <f>IF(N288="snížená",J288,0)</f>
        <v>0</v>
      </c>
      <c r="BG288" s="206">
        <f>IF(N288="zákl. přenesená",J288,0)</f>
        <v>0</v>
      </c>
      <c r="BH288" s="206">
        <f>IF(N288="sníž. přenesená",J288,0)</f>
        <v>0</v>
      </c>
      <c r="BI288" s="206">
        <f>IF(N288="nulová",J288,0)</f>
        <v>0</v>
      </c>
      <c r="BJ288" s="19" t="s">
        <v>79</v>
      </c>
      <c r="BK288" s="206">
        <f>ROUND(I288*H288,2)</f>
        <v>0</v>
      </c>
      <c r="BL288" s="19" t="s">
        <v>164</v>
      </c>
      <c r="BM288" s="205" t="s">
        <v>373</v>
      </c>
    </row>
    <row r="289" spans="1:47" s="2" customFormat="1" ht="117">
      <c r="A289" s="36"/>
      <c r="B289" s="37"/>
      <c r="C289" s="38"/>
      <c r="D289" s="207" t="s">
        <v>166</v>
      </c>
      <c r="E289" s="38"/>
      <c r="F289" s="208" t="s">
        <v>374</v>
      </c>
      <c r="G289" s="38"/>
      <c r="H289" s="38"/>
      <c r="I289" s="117"/>
      <c r="J289" s="38"/>
      <c r="K289" s="38"/>
      <c r="L289" s="41"/>
      <c r="M289" s="209"/>
      <c r="N289" s="210"/>
      <c r="O289" s="66"/>
      <c r="P289" s="66"/>
      <c r="Q289" s="66"/>
      <c r="R289" s="66"/>
      <c r="S289" s="66"/>
      <c r="T289" s="67"/>
      <c r="U289" s="36"/>
      <c r="V289" s="36"/>
      <c r="W289" s="36"/>
      <c r="X289" s="36"/>
      <c r="Y289" s="36"/>
      <c r="Z289" s="36"/>
      <c r="AA289" s="36"/>
      <c r="AB289" s="36"/>
      <c r="AC289" s="36"/>
      <c r="AD289" s="36"/>
      <c r="AE289" s="36"/>
      <c r="AT289" s="19" t="s">
        <v>166</v>
      </c>
      <c r="AU289" s="19" t="s">
        <v>81</v>
      </c>
    </row>
    <row r="290" spans="2:51" s="14" customFormat="1" ht="12">
      <c r="B290" s="222"/>
      <c r="C290" s="223"/>
      <c r="D290" s="207" t="s">
        <v>168</v>
      </c>
      <c r="E290" s="224" t="s">
        <v>21</v>
      </c>
      <c r="F290" s="225" t="s">
        <v>200</v>
      </c>
      <c r="G290" s="223"/>
      <c r="H290" s="224" t="s">
        <v>21</v>
      </c>
      <c r="I290" s="226"/>
      <c r="J290" s="223"/>
      <c r="K290" s="223"/>
      <c r="L290" s="227"/>
      <c r="M290" s="228"/>
      <c r="N290" s="229"/>
      <c r="O290" s="229"/>
      <c r="P290" s="229"/>
      <c r="Q290" s="229"/>
      <c r="R290" s="229"/>
      <c r="S290" s="229"/>
      <c r="T290" s="230"/>
      <c r="AT290" s="231" t="s">
        <v>168</v>
      </c>
      <c r="AU290" s="231" t="s">
        <v>81</v>
      </c>
      <c r="AV290" s="14" t="s">
        <v>79</v>
      </c>
      <c r="AW290" s="14" t="s">
        <v>34</v>
      </c>
      <c r="AX290" s="14" t="s">
        <v>73</v>
      </c>
      <c r="AY290" s="231" t="s">
        <v>157</v>
      </c>
    </row>
    <row r="291" spans="2:51" s="13" customFormat="1" ht="12">
      <c r="B291" s="211"/>
      <c r="C291" s="212"/>
      <c r="D291" s="207" t="s">
        <v>168</v>
      </c>
      <c r="E291" s="213" t="s">
        <v>21</v>
      </c>
      <c r="F291" s="214" t="s">
        <v>375</v>
      </c>
      <c r="G291" s="212"/>
      <c r="H291" s="215">
        <v>3.859</v>
      </c>
      <c r="I291" s="216"/>
      <c r="J291" s="212"/>
      <c r="K291" s="212"/>
      <c r="L291" s="217"/>
      <c r="M291" s="218"/>
      <c r="N291" s="219"/>
      <c r="O291" s="219"/>
      <c r="P291" s="219"/>
      <c r="Q291" s="219"/>
      <c r="R291" s="219"/>
      <c r="S291" s="219"/>
      <c r="T291" s="220"/>
      <c r="AT291" s="221" t="s">
        <v>168</v>
      </c>
      <c r="AU291" s="221" t="s">
        <v>81</v>
      </c>
      <c r="AV291" s="13" t="s">
        <v>81</v>
      </c>
      <c r="AW291" s="13" t="s">
        <v>34</v>
      </c>
      <c r="AX291" s="13" t="s">
        <v>73</v>
      </c>
      <c r="AY291" s="221" t="s">
        <v>157</v>
      </c>
    </row>
    <row r="292" spans="2:51" s="15" customFormat="1" ht="12">
      <c r="B292" s="232"/>
      <c r="C292" s="233"/>
      <c r="D292" s="207" t="s">
        <v>168</v>
      </c>
      <c r="E292" s="234" t="s">
        <v>21</v>
      </c>
      <c r="F292" s="235" t="s">
        <v>179</v>
      </c>
      <c r="G292" s="233"/>
      <c r="H292" s="236">
        <v>3.859</v>
      </c>
      <c r="I292" s="237"/>
      <c r="J292" s="233"/>
      <c r="K292" s="233"/>
      <c r="L292" s="238"/>
      <c r="M292" s="239"/>
      <c r="N292" s="240"/>
      <c r="O292" s="240"/>
      <c r="P292" s="240"/>
      <c r="Q292" s="240"/>
      <c r="R292" s="240"/>
      <c r="S292" s="240"/>
      <c r="T292" s="241"/>
      <c r="AT292" s="242" t="s">
        <v>168</v>
      </c>
      <c r="AU292" s="242" t="s">
        <v>81</v>
      </c>
      <c r="AV292" s="15" t="s">
        <v>96</v>
      </c>
      <c r="AW292" s="15" t="s">
        <v>34</v>
      </c>
      <c r="AX292" s="15" t="s">
        <v>79</v>
      </c>
      <c r="AY292" s="242" t="s">
        <v>157</v>
      </c>
    </row>
    <row r="293" spans="1:65" s="2" customFormat="1" ht="16.5" customHeight="1">
      <c r="A293" s="36"/>
      <c r="B293" s="37"/>
      <c r="C293" s="194" t="s">
        <v>376</v>
      </c>
      <c r="D293" s="194" t="s">
        <v>159</v>
      </c>
      <c r="E293" s="195" t="s">
        <v>377</v>
      </c>
      <c r="F293" s="196" t="s">
        <v>378</v>
      </c>
      <c r="G293" s="197" t="s">
        <v>162</v>
      </c>
      <c r="H293" s="198">
        <v>57.684</v>
      </c>
      <c r="I293" s="199"/>
      <c r="J293" s="200">
        <f>ROUND(I293*H293,2)</f>
        <v>0</v>
      </c>
      <c r="K293" s="196" t="s">
        <v>163</v>
      </c>
      <c r="L293" s="41"/>
      <c r="M293" s="201" t="s">
        <v>21</v>
      </c>
      <c r="N293" s="202" t="s">
        <v>44</v>
      </c>
      <c r="O293" s="66"/>
      <c r="P293" s="203">
        <f>O293*H293</f>
        <v>0</v>
      </c>
      <c r="Q293" s="203">
        <v>0.00275</v>
      </c>
      <c r="R293" s="203">
        <f>Q293*H293</f>
        <v>0.158631</v>
      </c>
      <c r="S293" s="203">
        <v>0</v>
      </c>
      <c r="T293" s="204">
        <f>S293*H293</f>
        <v>0</v>
      </c>
      <c r="U293" s="36"/>
      <c r="V293" s="36"/>
      <c r="W293" s="36"/>
      <c r="X293" s="36"/>
      <c r="Y293" s="36"/>
      <c r="Z293" s="36"/>
      <c r="AA293" s="36"/>
      <c r="AB293" s="36"/>
      <c r="AC293" s="36"/>
      <c r="AD293" s="36"/>
      <c r="AE293" s="36"/>
      <c r="AR293" s="205" t="s">
        <v>164</v>
      </c>
      <c r="AT293" s="205" t="s">
        <v>159</v>
      </c>
      <c r="AU293" s="205" t="s">
        <v>81</v>
      </c>
      <c r="AY293" s="19" t="s">
        <v>157</v>
      </c>
      <c r="BE293" s="206">
        <f>IF(N293="základní",J293,0)</f>
        <v>0</v>
      </c>
      <c r="BF293" s="206">
        <f>IF(N293="snížená",J293,0)</f>
        <v>0</v>
      </c>
      <c r="BG293" s="206">
        <f>IF(N293="zákl. přenesená",J293,0)</f>
        <v>0</v>
      </c>
      <c r="BH293" s="206">
        <f>IF(N293="sníž. přenesená",J293,0)</f>
        <v>0</v>
      </c>
      <c r="BI293" s="206">
        <f>IF(N293="nulová",J293,0)</f>
        <v>0</v>
      </c>
      <c r="BJ293" s="19" t="s">
        <v>79</v>
      </c>
      <c r="BK293" s="206">
        <f>ROUND(I293*H293,2)</f>
        <v>0</v>
      </c>
      <c r="BL293" s="19" t="s">
        <v>164</v>
      </c>
      <c r="BM293" s="205" t="s">
        <v>379</v>
      </c>
    </row>
    <row r="294" spans="1:47" s="2" customFormat="1" ht="97.5">
      <c r="A294" s="36"/>
      <c r="B294" s="37"/>
      <c r="C294" s="38"/>
      <c r="D294" s="207" t="s">
        <v>166</v>
      </c>
      <c r="E294" s="38"/>
      <c r="F294" s="208" t="s">
        <v>380</v>
      </c>
      <c r="G294" s="38"/>
      <c r="H294" s="38"/>
      <c r="I294" s="117"/>
      <c r="J294" s="38"/>
      <c r="K294" s="38"/>
      <c r="L294" s="41"/>
      <c r="M294" s="209"/>
      <c r="N294" s="210"/>
      <c r="O294" s="66"/>
      <c r="P294" s="66"/>
      <c r="Q294" s="66"/>
      <c r="R294" s="66"/>
      <c r="S294" s="66"/>
      <c r="T294" s="67"/>
      <c r="U294" s="36"/>
      <c r="V294" s="36"/>
      <c r="W294" s="36"/>
      <c r="X294" s="36"/>
      <c r="Y294" s="36"/>
      <c r="Z294" s="36"/>
      <c r="AA294" s="36"/>
      <c r="AB294" s="36"/>
      <c r="AC294" s="36"/>
      <c r="AD294" s="36"/>
      <c r="AE294" s="36"/>
      <c r="AT294" s="19" t="s">
        <v>166</v>
      </c>
      <c r="AU294" s="19" t="s">
        <v>81</v>
      </c>
    </row>
    <row r="295" spans="2:51" s="14" customFormat="1" ht="12">
      <c r="B295" s="222"/>
      <c r="C295" s="223"/>
      <c r="D295" s="207" t="s">
        <v>168</v>
      </c>
      <c r="E295" s="224" t="s">
        <v>21</v>
      </c>
      <c r="F295" s="225" t="s">
        <v>200</v>
      </c>
      <c r="G295" s="223"/>
      <c r="H295" s="224" t="s">
        <v>21</v>
      </c>
      <c r="I295" s="226"/>
      <c r="J295" s="223"/>
      <c r="K295" s="223"/>
      <c r="L295" s="227"/>
      <c r="M295" s="228"/>
      <c r="N295" s="229"/>
      <c r="O295" s="229"/>
      <c r="P295" s="229"/>
      <c r="Q295" s="229"/>
      <c r="R295" s="229"/>
      <c r="S295" s="229"/>
      <c r="T295" s="230"/>
      <c r="AT295" s="231" t="s">
        <v>168</v>
      </c>
      <c r="AU295" s="231" t="s">
        <v>81</v>
      </c>
      <c r="AV295" s="14" t="s">
        <v>79</v>
      </c>
      <c r="AW295" s="14" t="s">
        <v>34</v>
      </c>
      <c r="AX295" s="14" t="s">
        <v>73</v>
      </c>
      <c r="AY295" s="231" t="s">
        <v>157</v>
      </c>
    </row>
    <row r="296" spans="2:51" s="13" customFormat="1" ht="12">
      <c r="B296" s="211"/>
      <c r="C296" s="212"/>
      <c r="D296" s="207" t="s">
        <v>168</v>
      </c>
      <c r="E296" s="213" t="s">
        <v>21</v>
      </c>
      <c r="F296" s="214" t="s">
        <v>381</v>
      </c>
      <c r="G296" s="212"/>
      <c r="H296" s="215">
        <v>51.46</v>
      </c>
      <c r="I296" s="216"/>
      <c r="J296" s="212"/>
      <c r="K296" s="212"/>
      <c r="L296" s="217"/>
      <c r="M296" s="218"/>
      <c r="N296" s="219"/>
      <c r="O296" s="219"/>
      <c r="P296" s="219"/>
      <c r="Q296" s="219"/>
      <c r="R296" s="219"/>
      <c r="S296" s="219"/>
      <c r="T296" s="220"/>
      <c r="AT296" s="221" t="s">
        <v>168</v>
      </c>
      <c r="AU296" s="221" t="s">
        <v>81</v>
      </c>
      <c r="AV296" s="13" t="s">
        <v>81</v>
      </c>
      <c r="AW296" s="13" t="s">
        <v>34</v>
      </c>
      <c r="AX296" s="13" t="s">
        <v>73</v>
      </c>
      <c r="AY296" s="221" t="s">
        <v>157</v>
      </c>
    </row>
    <row r="297" spans="2:51" s="13" customFormat="1" ht="12">
      <c r="B297" s="211"/>
      <c r="C297" s="212"/>
      <c r="D297" s="207" t="s">
        <v>168</v>
      </c>
      <c r="E297" s="213" t="s">
        <v>21</v>
      </c>
      <c r="F297" s="214" t="s">
        <v>382</v>
      </c>
      <c r="G297" s="212"/>
      <c r="H297" s="215">
        <v>1.224</v>
      </c>
      <c r="I297" s="216"/>
      <c r="J297" s="212"/>
      <c r="K297" s="212"/>
      <c r="L297" s="217"/>
      <c r="M297" s="218"/>
      <c r="N297" s="219"/>
      <c r="O297" s="219"/>
      <c r="P297" s="219"/>
      <c r="Q297" s="219"/>
      <c r="R297" s="219"/>
      <c r="S297" s="219"/>
      <c r="T297" s="220"/>
      <c r="AT297" s="221" t="s">
        <v>168</v>
      </c>
      <c r="AU297" s="221" t="s">
        <v>81</v>
      </c>
      <c r="AV297" s="13" t="s">
        <v>81</v>
      </c>
      <c r="AW297" s="13" t="s">
        <v>34</v>
      </c>
      <c r="AX297" s="13" t="s">
        <v>73</v>
      </c>
      <c r="AY297" s="221" t="s">
        <v>157</v>
      </c>
    </row>
    <row r="298" spans="2:51" s="15" customFormat="1" ht="12">
      <c r="B298" s="232"/>
      <c r="C298" s="233"/>
      <c r="D298" s="207" t="s">
        <v>168</v>
      </c>
      <c r="E298" s="234" t="s">
        <v>21</v>
      </c>
      <c r="F298" s="235" t="s">
        <v>179</v>
      </c>
      <c r="G298" s="233"/>
      <c r="H298" s="236">
        <v>52.684</v>
      </c>
      <c r="I298" s="237"/>
      <c r="J298" s="233"/>
      <c r="K298" s="233"/>
      <c r="L298" s="238"/>
      <c r="M298" s="239"/>
      <c r="N298" s="240"/>
      <c r="O298" s="240"/>
      <c r="P298" s="240"/>
      <c r="Q298" s="240"/>
      <c r="R298" s="240"/>
      <c r="S298" s="240"/>
      <c r="T298" s="241"/>
      <c r="AT298" s="242" t="s">
        <v>168</v>
      </c>
      <c r="AU298" s="242" t="s">
        <v>81</v>
      </c>
      <c r="AV298" s="15" t="s">
        <v>96</v>
      </c>
      <c r="AW298" s="15" t="s">
        <v>34</v>
      </c>
      <c r="AX298" s="15" t="s">
        <v>73</v>
      </c>
      <c r="AY298" s="242" t="s">
        <v>157</v>
      </c>
    </row>
    <row r="299" spans="2:51" s="13" customFormat="1" ht="12">
      <c r="B299" s="211"/>
      <c r="C299" s="212"/>
      <c r="D299" s="207" t="s">
        <v>168</v>
      </c>
      <c r="E299" s="213" t="s">
        <v>21</v>
      </c>
      <c r="F299" s="214" t="s">
        <v>180</v>
      </c>
      <c r="G299" s="212"/>
      <c r="H299" s="215">
        <v>5</v>
      </c>
      <c r="I299" s="216"/>
      <c r="J299" s="212"/>
      <c r="K299" s="212"/>
      <c r="L299" s="217"/>
      <c r="M299" s="218"/>
      <c r="N299" s="219"/>
      <c r="O299" s="219"/>
      <c r="P299" s="219"/>
      <c r="Q299" s="219"/>
      <c r="R299" s="219"/>
      <c r="S299" s="219"/>
      <c r="T299" s="220"/>
      <c r="AT299" s="221" t="s">
        <v>168</v>
      </c>
      <c r="AU299" s="221" t="s">
        <v>81</v>
      </c>
      <c r="AV299" s="13" t="s">
        <v>81</v>
      </c>
      <c r="AW299" s="13" t="s">
        <v>34</v>
      </c>
      <c r="AX299" s="13" t="s">
        <v>73</v>
      </c>
      <c r="AY299" s="221" t="s">
        <v>157</v>
      </c>
    </row>
    <row r="300" spans="2:51" s="16" customFormat="1" ht="12">
      <c r="B300" s="243"/>
      <c r="C300" s="244"/>
      <c r="D300" s="207" t="s">
        <v>168</v>
      </c>
      <c r="E300" s="245" t="s">
        <v>21</v>
      </c>
      <c r="F300" s="246" t="s">
        <v>181</v>
      </c>
      <c r="G300" s="244"/>
      <c r="H300" s="247">
        <v>57.684</v>
      </c>
      <c r="I300" s="248"/>
      <c r="J300" s="244"/>
      <c r="K300" s="244"/>
      <c r="L300" s="249"/>
      <c r="M300" s="250"/>
      <c r="N300" s="251"/>
      <c r="O300" s="251"/>
      <c r="P300" s="251"/>
      <c r="Q300" s="251"/>
      <c r="R300" s="251"/>
      <c r="S300" s="251"/>
      <c r="T300" s="252"/>
      <c r="AT300" s="253" t="s">
        <v>168</v>
      </c>
      <c r="AU300" s="253" t="s">
        <v>81</v>
      </c>
      <c r="AV300" s="16" t="s">
        <v>164</v>
      </c>
      <c r="AW300" s="16" t="s">
        <v>34</v>
      </c>
      <c r="AX300" s="16" t="s">
        <v>79</v>
      </c>
      <c r="AY300" s="253" t="s">
        <v>157</v>
      </c>
    </row>
    <row r="301" spans="1:65" s="2" customFormat="1" ht="16.5" customHeight="1">
      <c r="A301" s="36"/>
      <c r="B301" s="37"/>
      <c r="C301" s="194" t="s">
        <v>308</v>
      </c>
      <c r="D301" s="194" t="s">
        <v>159</v>
      </c>
      <c r="E301" s="195" t="s">
        <v>383</v>
      </c>
      <c r="F301" s="196" t="s">
        <v>384</v>
      </c>
      <c r="G301" s="197" t="s">
        <v>162</v>
      </c>
      <c r="H301" s="198">
        <v>57.684</v>
      </c>
      <c r="I301" s="199"/>
      <c r="J301" s="200">
        <f>ROUND(I301*H301,2)</f>
        <v>0</v>
      </c>
      <c r="K301" s="196" t="s">
        <v>163</v>
      </c>
      <c r="L301" s="41"/>
      <c r="M301" s="201" t="s">
        <v>21</v>
      </c>
      <c r="N301" s="202" t="s">
        <v>44</v>
      </c>
      <c r="O301" s="66"/>
      <c r="P301" s="203">
        <f>O301*H301</f>
        <v>0</v>
      </c>
      <c r="Q301" s="203">
        <v>0</v>
      </c>
      <c r="R301" s="203">
        <f>Q301*H301</f>
        <v>0</v>
      </c>
      <c r="S301" s="203">
        <v>0</v>
      </c>
      <c r="T301" s="204">
        <f>S301*H301</f>
        <v>0</v>
      </c>
      <c r="U301" s="36"/>
      <c r="V301" s="36"/>
      <c r="W301" s="36"/>
      <c r="X301" s="36"/>
      <c r="Y301" s="36"/>
      <c r="Z301" s="36"/>
      <c r="AA301" s="36"/>
      <c r="AB301" s="36"/>
      <c r="AC301" s="36"/>
      <c r="AD301" s="36"/>
      <c r="AE301" s="36"/>
      <c r="AR301" s="205" t="s">
        <v>164</v>
      </c>
      <c r="AT301" s="205" t="s">
        <v>159</v>
      </c>
      <c r="AU301" s="205" t="s">
        <v>81</v>
      </c>
      <c r="AY301" s="19" t="s">
        <v>157</v>
      </c>
      <c r="BE301" s="206">
        <f>IF(N301="základní",J301,0)</f>
        <v>0</v>
      </c>
      <c r="BF301" s="206">
        <f>IF(N301="snížená",J301,0)</f>
        <v>0</v>
      </c>
      <c r="BG301" s="206">
        <f>IF(N301="zákl. přenesená",J301,0)</f>
        <v>0</v>
      </c>
      <c r="BH301" s="206">
        <f>IF(N301="sníž. přenesená",J301,0)</f>
        <v>0</v>
      </c>
      <c r="BI301" s="206">
        <f>IF(N301="nulová",J301,0)</f>
        <v>0</v>
      </c>
      <c r="BJ301" s="19" t="s">
        <v>79</v>
      </c>
      <c r="BK301" s="206">
        <f>ROUND(I301*H301,2)</f>
        <v>0</v>
      </c>
      <c r="BL301" s="19" t="s">
        <v>164</v>
      </c>
      <c r="BM301" s="205" t="s">
        <v>385</v>
      </c>
    </row>
    <row r="302" spans="1:47" s="2" customFormat="1" ht="97.5">
      <c r="A302" s="36"/>
      <c r="B302" s="37"/>
      <c r="C302" s="38"/>
      <c r="D302" s="207" t="s">
        <v>166</v>
      </c>
      <c r="E302" s="38"/>
      <c r="F302" s="208" t="s">
        <v>380</v>
      </c>
      <c r="G302" s="38"/>
      <c r="H302" s="38"/>
      <c r="I302" s="117"/>
      <c r="J302" s="38"/>
      <c r="K302" s="38"/>
      <c r="L302" s="41"/>
      <c r="M302" s="209"/>
      <c r="N302" s="210"/>
      <c r="O302" s="66"/>
      <c r="P302" s="66"/>
      <c r="Q302" s="66"/>
      <c r="R302" s="66"/>
      <c r="S302" s="66"/>
      <c r="T302" s="67"/>
      <c r="U302" s="36"/>
      <c r="V302" s="36"/>
      <c r="W302" s="36"/>
      <c r="X302" s="36"/>
      <c r="Y302" s="36"/>
      <c r="Z302" s="36"/>
      <c r="AA302" s="36"/>
      <c r="AB302" s="36"/>
      <c r="AC302" s="36"/>
      <c r="AD302" s="36"/>
      <c r="AE302" s="36"/>
      <c r="AT302" s="19" t="s">
        <v>166</v>
      </c>
      <c r="AU302" s="19" t="s">
        <v>81</v>
      </c>
    </row>
    <row r="303" spans="2:51" s="13" customFormat="1" ht="12">
      <c r="B303" s="211"/>
      <c r="C303" s="212"/>
      <c r="D303" s="207" t="s">
        <v>168</v>
      </c>
      <c r="E303" s="213" t="s">
        <v>21</v>
      </c>
      <c r="F303" s="214" t="s">
        <v>386</v>
      </c>
      <c r="G303" s="212"/>
      <c r="H303" s="215">
        <v>57.684</v>
      </c>
      <c r="I303" s="216"/>
      <c r="J303" s="212"/>
      <c r="K303" s="212"/>
      <c r="L303" s="217"/>
      <c r="M303" s="218"/>
      <c r="N303" s="219"/>
      <c r="O303" s="219"/>
      <c r="P303" s="219"/>
      <c r="Q303" s="219"/>
      <c r="R303" s="219"/>
      <c r="S303" s="219"/>
      <c r="T303" s="220"/>
      <c r="AT303" s="221" t="s">
        <v>168</v>
      </c>
      <c r="AU303" s="221" t="s">
        <v>81</v>
      </c>
      <c r="AV303" s="13" t="s">
        <v>81</v>
      </c>
      <c r="AW303" s="13" t="s">
        <v>34</v>
      </c>
      <c r="AX303" s="13" t="s">
        <v>79</v>
      </c>
      <c r="AY303" s="221" t="s">
        <v>157</v>
      </c>
    </row>
    <row r="304" spans="1:65" s="2" customFormat="1" ht="16.5" customHeight="1">
      <c r="A304" s="36"/>
      <c r="B304" s="37"/>
      <c r="C304" s="194" t="s">
        <v>387</v>
      </c>
      <c r="D304" s="194" t="s">
        <v>159</v>
      </c>
      <c r="E304" s="195" t="s">
        <v>388</v>
      </c>
      <c r="F304" s="196" t="s">
        <v>389</v>
      </c>
      <c r="G304" s="197" t="s">
        <v>162</v>
      </c>
      <c r="H304" s="198">
        <v>57.684</v>
      </c>
      <c r="I304" s="199"/>
      <c r="J304" s="200">
        <f>ROUND(I304*H304,2)</f>
        <v>0</v>
      </c>
      <c r="K304" s="196" t="s">
        <v>163</v>
      </c>
      <c r="L304" s="41"/>
      <c r="M304" s="201" t="s">
        <v>21</v>
      </c>
      <c r="N304" s="202" t="s">
        <v>44</v>
      </c>
      <c r="O304" s="66"/>
      <c r="P304" s="203">
        <f>O304*H304</f>
        <v>0</v>
      </c>
      <c r="Q304" s="203">
        <v>0.0025</v>
      </c>
      <c r="R304" s="203">
        <f>Q304*H304</f>
        <v>0.14421</v>
      </c>
      <c r="S304" s="203">
        <v>0</v>
      </c>
      <c r="T304" s="204">
        <f>S304*H304</f>
        <v>0</v>
      </c>
      <c r="U304" s="36"/>
      <c r="V304" s="36"/>
      <c r="W304" s="36"/>
      <c r="X304" s="36"/>
      <c r="Y304" s="36"/>
      <c r="Z304" s="36"/>
      <c r="AA304" s="36"/>
      <c r="AB304" s="36"/>
      <c r="AC304" s="36"/>
      <c r="AD304" s="36"/>
      <c r="AE304" s="36"/>
      <c r="AR304" s="205" t="s">
        <v>164</v>
      </c>
      <c r="AT304" s="205" t="s">
        <v>159</v>
      </c>
      <c r="AU304" s="205" t="s">
        <v>81</v>
      </c>
      <c r="AY304" s="19" t="s">
        <v>157</v>
      </c>
      <c r="BE304" s="206">
        <f>IF(N304="základní",J304,0)</f>
        <v>0</v>
      </c>
      <c r="BF304" s="206">
        <f>IF(N304="snížená",J304,0)</f>
        <v>0</v>
      </c>
      <c r="BG304" s="206">
        <f>IF(N304="zákl. přenesená",J304,0)</f>
        <v>0</v>
      </c>
      <c r="BH304" s="206">
        <f>IF(N304="sníž. přenesená",J304,0)</f>
        <v>0</v>
      </c>
      <c r="BI304" s="206">
        <f>IF(N304="nulová",J304,0)</f>
        <v>0</v>
      </c>
      <c r="BJ304" s="19" t="s">
        <v>79</v>
      </c>
      <c r="BK304" s="206">
        <f>ROUND(I304*H304,2)</f>
        <v>0</v>
      </c>
      <c r="BL304" s="19" t="s">
        <v>164</v>
      </c>
      <c r="BM304" s="205" t="s">
        <v>390</v>
      </c>
    </row>
    <row r="305" spans="1:47" s="2" customFormat="1" ht="97.5">
      <c r="A305" s="36"/>
      <c r="B305" s="37"/>
      <c r="C305" s="38"/>
      <c r="D305" s="207" t="s">
        <v>166</v>
      </c>
      <c r="E305" s="38"/>
      <c r="F305" s="208" t="s">
        <v>380</v>
      </c>
      <c r="G305" s="38"/>
      <c r="H305" s="38"/>
      <c r="I305" s="117"/>
      <c r="J305" s="38"/>
      <c r="K305" s="38"/>
      <c r="L305" s="41"/>
      <c r="M305" s="209"/>
      <c r="N305" s="210"/>
      <c r="O305" s="66"/>
      <c r="P305" s="66"/>
      <c r="Q305" s="66"/>
      <c r="R305" s="66"/>
      <c r="S305" s="66"/>
      <c r="T305" s="67"/>
      <c r="U305" s="36"/>
      <c r="V305" s="36"/>
      <c r="W305" s="36"/>
      <c r="X305" s="36"/>
      <c r="Y305" s="36"/>
      <c r="Z305" s="36"/>
      <c r="AA305" s="36"/>
      <c r="AB305" s="36"/>
      <c r="AC305" s="36"/>
      <c r="AD305" s="36"/>
      <c r="AE305" s="36"/>
      <c r="AT305" s="19" t="s">
        <v>166</v>
      </c>
      <c r="AU305" s="19" t="s">
        <v>81</v>
      </c>
    </row>
    <row r="306" spans="2:51" s="13" customFormat="1" ht="12">
      <c r="B306" s="211"/>
      <c r="C306" s="212"/>
      <c r="D306" s="207" t="s">
        <v>168</v>
      </c>
      <c r="E306" s="213" t="s">
        <v>21</v>
      </c>
      <c r="F306" s="214" t="s">
        <v>386</v>
      </c>
      <c r="G306" s="212"/>
      <c r="H306" s="215">
        <v>57.684</v>
      </c>
      <c r="I306" s="216"/>
      <c r="J306" s="212"/>
      <c r="K306" s="212"/>
      <c r="L306" s="217"/>
      <c r="M306" s="218"/>
      <c r="N306" s="219"/>
      <c r="O306" s="219"/>
      <c r="P306" s="219"/>
      <c r="Q306" s="219"/>
      <c r="R306" s="219"/>
      <c r="S306" s="219"/>
      <c r="T306" s="220"/>
      <c r="AT306" s="221" t="s">
        <v>168</v>
      </c>
      <c r="AU306" s="221" t="s">
        <v>81</v>
      </c>
      <c r="AV306" s="13" t="s">
        <v>81</v>
      </c>
      <c r="AW306" s="13" t="s">
        <v>34</v>
      </c>
      <c r="AX306" s="13" t="s">
        <v>73</v>
      </c>
      <c r="AY306" s="221" t="s">
        <v>157</v>
      </c>
    </row>
    <row r="307" spans="2:51" s="15" customFormat="1" ht="12">
      <c r="B307" s="232"/>
      <c r="C307" s="233"/>
      <c r="D307" s="207" t="s">
        <v>168</v>
      </c>
      <c r="E307" s="234" t="s">
        <v>21</v>
      </c>
      <c r="F307" s="235" t="s">
        <v>179</v>
      </c>
      <c r="G307" s="233"/>
      <c r="H307" s="236">
        <v>57.684</v>
      </c>
      <c r="I307" s="237"/>
      <c r="J307" s="233"/>
      <c r="K307" s="233"/>
      <c r="L307" s="238"/>
      <c r="M307" s="239"/>
      <c r="N307" s="240"/>
      <c r="O307" s="240"/>
      <c r="P307" s="240"/>
      <c r="Q307" s="240"/>
      <c r="R307" s="240"/>
      <c r="S307" s="240"/>
      <c r="T307" s="241"/>
      <c r="AT307" s="242" t="s">
        <v>168</v>
      </c>
      <c r="AU307" s="242" t="s">
        <v>81</v>
      </c>
      <c r="AV307" s="15" t="s">
        <v>96</v>
      </c>
      <c r="AW307" s="15" t="s">
        <v>34</v>
      </c>
      <c r="AX307" s="15" t="s">
        <v>79</v>
      </c>
      <c r="AY307" s="242" t="s">
        <v>157</v>
      </c>
    </row>
    <row r="308" spans="1:65" s="2" customFormat="1" ht="21.75" customHeight="1">
      <c r="A308" s="36"/>
      <c r="B308" s="37"/>
      <c r="C308" s="194" t="s">
        <v>391</v>
      </c>
      <c r="D308" s="194" t="s">
        <v>159</v>
      </c>
      <c r="E308" s="195" t="s">
        <v>392</v>
      </c>
      <c r="F308" s="196" t="s">
        <v>393</v>
      </c>
      <c r="G308" s="197" t="s">
        <v>247</v>
      </c>
      <c r="H308" s="198">
        <v>5.391</v>
      </c>
      <c r="I308" s="199"/>
      <c r="J308" s="200">
        <f>ROUND(I308*H308,2)</f>
        <v>0</v>
      </c>
      <c r="K308" s="196" t="s">
        <v>163</v>
      </c>
      <c r="L308" s="41"/>
      <c r="M308" s="201" t="s">
        <v>21</v>
      </c>
      <c r="N308" s="202" t="s">
        <v>44</v>
      </c>
      <c r="O308" s="66"/>
      <c r="P308" s="203">
        <f>O308*H308</f>
        <v>0</v>
      </c>
      <c r="Q308" s="203">
        <v>1.04881</v>
      </c>
      <c r="R308" s="203">
        <f>Q308*H308</f>
        <v>5.65413471</v>
      </c>
      <c r="S308" s="203">
        <v>0</v>
      </c>
      <c r="T308" s="204">
        <f>S308*H308</f>
        <v>0</v>
      </c>
      <c r="U308" s="36"/>
      <c r="V308" s="36"/>
      <c r="W308" s="36"/>
      <c r="X308" s="36"/>
      <c r="Y308" s="36"/>
      <c r="Z308" s="36"/>
      <c r="AA308" s="36"/>
      <c r="AB308" s="36"/>
      <c r="AC308" s="36"/>
      <c r="AD308" s="36"/>
      <c r="AE308" s="36"/>
      <c r="AR308" s="205" t="s">
        <v>164</v>
      </c>
      <c r="AT308" s="205" t="s">
        <v>159</v>
      </c>
      <c r="AU308" s="205" t="s">
        <v>81</v>
      </c>
      <c r="AY308" s="19" t="s">
        <v>157</v>
      </c>
      <c r="BE308" s="206">
        <f>IF(N308="základní",J308,0)</f>
        <v>0</v>
      </c>
      <c r="BF308" s="206">
        <f>IF(N308="snížená",J308,0)</f>
        <v>0</v>
      </c>
      <c r="BG308" s="206">
        <f>IF(N308="zákl. přenesená",J308,0)</f>
        <v>0</v>
      </c>
      <c r="BH308" s="206">
        <f>IF(N308="sníž. přenesená",J308,0)</f>
        <v>0</v>
      </c>
      <c r="BI308" s="206">
        <f>IF(N308="nulová",J308,0)</f>
        <v>0</v>
      </c>
      <c r="BJ308" s="19" t="s">
        <v>79</v>
      </c>
      <c r="BK308" s="206">
        <f>ROUND(I308*H308,2)</f>
        <v>0</v>
      </c>
      <c r="BL308" s="19" t="s">
        <v>164</v>
      </c>
      <c r="BM308" s="205" t="s">
        <v>394</v>
      </c>
    </row>
    <row r="309" spans="1:47" s="2" customFormat="1" ht="19.5">
      <c r="A309" s="36"/>
      <c r="B309" s="37"/>
      <c r="C309" s="38"/>
      <c r="D309" s="207" t="s">
        <v>327</v>
      </c>
      <c r="E309" s="38"/>
      <c r="F309" s="208" t="s">
        <v>328</v>
      </c>
      <c r="G309" s="38"/>
      <c r="H309" s="38"/>
      <c r="I309" s="117"/>
      <c r="J309" s="38"/>
      <c r="K309" s="38"/>
      <c r="L309" s="41"/>
      <c r="M309" s="209"/>
      <c r="N309" s="210"/>
      <c r="O309" s="66"/>
      <c r="P309" s="66"/>
      <c r="Q309" s="66"/>
      <c r="R309" s="66"/>
      <c r="S309" s="66"/>
      <c r="T309" s="67"/>
      <c r="U309" s="36"/>
      <c r="V309" s="36"/>
      <c r="W309" s="36"/>
      <c r="X309" s="36"/>
      <c r="Y309" s="36"/>
      <c r="Z309" s="36"/>
      <c r="AA309" s="36"/>
      <c r="AB309" s="36"/>
      <c r="AC309" s="36"/>
      <c r="AD309" s="36"/>
      <c r="AE309" s="36"/>
      <c r="AT309" s="19" t="s">
        <v>327</v>
      </c>
      <c r="AU309" s="19" t="s">
        <v>81</v>
      </c>
    </row>
    <row r="310" spans="2:51" s="14" customFormat="1" ht="12">
      <c r="B310" s="222"/>
      <c r="C310" s="223"/>
      <c r="D310" s="207" t="s">
        <v>168</v>
      </c>
      <c r="E310" s="224" t="s">
        <v>21</v>
      </c>
      <c r="F310" s="225" t="s">
        <v>395</v>
      </c>
      <c r="G310" s="223"/>
      <c r="H310" s="224" t="s">
        <v>21</v>
      </c>
      <c r="I310" s="226"/>
      <c r="J310" s="223"/>
      <c r="K310" s="223"/>
      <c r="L310" s="227"/>
      <c r="M310" s="228"/>
      <c r="N310" s="229"/>
      <c r="O310" s="229"/>
      <c r="P310" s="229"/>
      <c r="Q310" s="229"/>
      <c r="R310" s="229"/>
      <c r="S310" s="229"/>
      <c r="T310" s="230"/>
      <c r="AT310" s="231" t="s">
        <v>168</v>
      </c>
      <c r="AU310" s="231" t="s">
        <v>81</v>
      </c>
      <c r="AV310" s="14" t="s">
        <v>79</v>
      </c>
      <c r="AW310" s="14" t="s">
        <v>34</v>
      </c>
      <c r="AX310" s="14" t="s">
        <v>73</v>
      </c>
      <c r="AY310" s="231" t="s">
        <v>157</v>
      </c>
    </row>
    <row r="311" spans="2:51" s="13" customFormat="1" ht="12">
      <c r="B311" s="211"/>
      <c r="C311" s="212"/>
      <c r="D311" s="207" t="s">
        <v>168</v>
      </c>
      <c r="E311" s="213" t="s">
        <v>21</v>
      </c>
      <c r="F311" s="214" t="s">
        <v>396</v>
      </c>
      <c r="G311" s="212"/>
      <c r="H311" s="215">
        <v>4.669</v>
      </c>
      <c r="I311" s="216"/>
      <c r="J311" s="212"/>
      <c r="K311" s="212"/>
      <c r="L311" s="217"/>
      <c r="M311" s="218"/>
      <c r="N311" s="219"/>
      <c r="O311" s="219"/>
      <c r="P311" s="219"/>
      <c r="Q311" s="219"/>
      <c r="R311" s="219"/>
      <c r="S311" s="219"/>
      <c r="T311" s="220"/>
      <c r="AT311" s="221" t="s">
        <v>168</v>
      </c>
      <c r="AU311" s="221" t="s">
        <v>81</v>
      </c>
      <c r="AV311" s="13" t="s">
        <v>81</v>
      </c>
      <c r="AW311" s="13" t="s">
        <v>34</v>
      </c>
      <c r="AX311" s="13" t="s">
        <v>73</v>
      </c>
      <c r="AY311" s="221" t="s">
        <v>157</v>
      </c>
    </row>
    <row r="312" spans="2:51" s="13" customFormat="1" ht="12">
      <c r="B312" s="211"/>
      <c r="C312" s="212"/>
      <c r="D312" s="207" t="s">
        <v>168</v>
      </c>
      <c r="E312" s="213" t="s">
        <v>21</v>
      </c>
      <c r="F312" s="214" t="s">
        <v>397</v>
      </c>
      <c r="G312" s="212"/>
      <c r="H312" s="215">
        <v>0.232</v>
      </c>
      <c r="I312" s="216"/>
      <c r="J312" s="212"/>
      <c r="K312" s="212"/>
      <c r="L312" s="217"/>
      <c r="M312" s="218"/>
      <c r="N312" s="219"/>
      <c r="O312" s="219"/>
      <c r="P312" s="219"/>
      <c r="Q312" s="219"/>
      <c r="R312" s="219"/>
      <c r="S312" s="219"/>
      <c r="T312" s="220"/>
      <c r="AT312" s="221" t="s">
        <v>168</v>
      </c>
      <c r="AU312" s="221" t="s">
        <v>81</v>
      </c>
      <c r="AV312" s="13" t="s">
        <v>81</v>
      </c>
      <c r="AW312" s="13" t="s">
        <v>34</v>
      </c>
      <c r="AX312" s="13" t="s">
        <v>73</v>
      </c>
      <c r="AY312" s="221" t="s">
        <v>157</v>
      </c>
    </row>
    <row r="313" spans="2:51" s="15" customFormat="1" ht="12">
      <c r="B313" s="232"/>
      <c r="C313" s="233"/>
      <c r="D313" s="207" t="s">
        <v>168</v>
      </c>
      <c r="E313" s="234" t="s">
        <v>21</v>
      </c>
      <c r="F313" s="235" t="s">
        <v>179</v>
      </c>
      <c r="G313" s="233"/>
      <c r="H313" s="236">
        <v>4.901</v>
      </c>
      <c r="I313" s="237"/>
      <c r="J313" s="233"/>
      <c r="K313" s="233"/>
      <c r="L313" s="238"/>
      <c r="M313" s="239"/>
      <c r="N313" s="240"/>
      <c r="O313" s="240"/>
      <c r="P313" s="240"/>
      <c r="Q313" s="240"/>
      <c r="R313" s="240"/>
      <c r="S313" s="240"/>
      <c r="T313" s="241"/>
      <c r="AT313" s="242" t="s">
        <v>168</v>
      </c>
      <c r="AU313" s="242" t="s">
        <v>81</v>
      </c>
      <c r="AV313" s="15" t="s">
        <v>96</v>
      </c>
      <c r="AW313" s="15" t="s">
        <v>34</v>
      </c>
      <c r="AX313" s="15" t="s">
        <v>73</v>
      </c>
      <c r="AY313" s="242" t="s">
        <v>157</v>
      </c>
    </row>
    <row r="314" spans="2:51" s="13" customFormat="1" ht="12">
      <c r="B314" s="211"/>
      <c r="C314" s="212"/>
      <c r="D314" s="207" t="s">
        <v>168</v>
      </c>
      <c r="E314" s="213" t="s">
        <v>21</v>
      </c>
      <c r="F314" s="214" t="s">
        <v>398</v>
      </c>
      <c r="G314" s="212"/>
      <c r="H314" s="215">
        <v>0.49</v>
      </c>
      <c r="I314" s="216"/>
      <c r="J314" s="212"/>
      <c r="K314" s="212"/>
      <c r="L314" s="217"/>
      <c r="M314" s="218"/>
      <c r="N314" s="219"/>
      <c r="O314" s="219"/>
      <c r="P314" s="219"/>
      <c r="Q314" s="219"/>
      <c r="R314" s="219"/>
      <c r="S314" s="219"/>
      <c r="T314" s="220"/>
      <c r="AT314" s="221" t="s">
        <v>168</v>
      </c>
      <c r="AU314" s="221" t="s">
        <v>81</v>
      </c>
      <c r="AV314" s="13" t="s">
        <v>81</v>
      </c>
      <c r="AW314" s="13" t="s">
        <v>34</v>
      </c>
      <c r="AX314" s="13" t="s">
        <v>73</v>
      </c>
      <c r="AY314" s="221" t="s">
        <v>157</v>
      </c>
    </row>
    <row r="315" spans="2:51" s="16" customFormat="1" ht="12">
      <c r="B315" s="243"/>
      <c r="C315" s="244"/>
      <c r="D315" s="207" t="s">
        <v>168</v>
      </c>
      <c r="E315" s="245" t="s">
        <v>21</v>
      </c>
      <c r="F315" s="246" t="s">
        <v>181</v>
      </c>
      <c r="G315" s="244"/>
      <c r="H315" s="247">
        <v>5.391</v>
      </c>
      <c r="I315" s="248"/>
      <c r="J315" s="244"/>
      <c r="K315" s="244"/>
      <c r="L315" s="249"/>
      <c r="M315" s="250"/>
      <c r="N315" s="251"/>
      <c r="O315" s="251"/>
      <c r="P315" s="251"/>
      <c r="Q315" s="251"/>
      <c r="R315" s="251"/>
      <c r="S315" s="251"/>
      <c r="T315" s="252"/>
      <c r="AT315" s="253" t="s">
        <v>168</v>
      </c>
      <c r="AU315" s="253" t="s">
        <v>81</v>
      </c>
      <c r="AV315" s="16" t="s">
        <v>164</v>
      </c>
      <c r="AW315" s="16" t="s">
        <v>34</v>
      </c>
      <c r="AX315" s="16" t="s">
        <v>79</v>
      </c>
      <c r="AY315" s="253" t="s">
        <v>157</v>
      </c>
    </row>
    <row r="316" spans="1:65" s="2" customFormat="1" ht="16.5" customHeight="1">
      <c r="A316" s="36"/>
      <c r="B316" s="37"/>
      <c r="C316" s="194" t="s">
        <v>399</v>
      </c>
      <c r="D316" s="194" t="s">
        <v>159</v>
      </c>
      <c r="E316" s="195" t="s">
        <v>400</v>
      </c>
      <c r="F316" s="196" t="s">
        <v>401</v>
      </c>
      <c r="G316" s="197" t="s">
        <v>162</v>
      </c>
      <c r="H316" s="198">
        <v>9.66</v>
      </c>
      <c r="I316" s="199"/>
      <c r="J316" s="200">
        <f>ROUND(I316*H316,2)</f>
        <v>0</v>
      </c>
      <c r="K316" s="196" t="s">
        <v>163</v>
      </c>
      <c r="L316" s="41"/>
      <c r="M316" s="201" t="s">
        <v>21</v>
      </c>
      <c r="N316" s="202" t="s">
        <v>44</v>
      </c>
      <c r="O316" s="66"/>
      <c r="P316" s="203">
        <f>O316*H316</f>
        <v>0</v>
      </c>
      <c r="Q316" s="203">
        <v>0.01244</v>
      </c>
      <c r="R316" s="203">
        <f>Q316*H316</f>
        <v>0.1201704</v>
      </c>
      <c r="S316" s="203">
        <v>0</v>
      </c>
      <c r="T316" s="204">
        <f>S316*H316</f>
        <v>0</v>
      </c>
      <c r="U316" s="36"/>
      <c r="V316" s="36"/>
      <c r="W316" s="36"/>
      <c r="X316" s="36"/>
      <c r="Y316" s="36"/>
      <c r="Z316" s="36"/>
      <c r="AA316" s="36"/>
      <c r="AB316" s="36"/>
      <c r="AC316" s="36"/>
      <c r="AD316" s="36"/>
      <c r="AE316" s="36"/>
      <c r="AR316" s="205" t="s">
        <v>164</v>
      </c>
      <c r="AT316" s="205" t="s">
        <v>159</v>
      </c>
      <c r="AU316" s="205" t="s">
        <v>81</v>
      </c>
      <c r="AY316" s="19" t="s">
        <v>157</v>
      </c>
      <c r="BE316" s="206">
        <f>IF(N316="základní",J316,0)</f>
        <v>0</v>
      </c>
      <c r="BF316" s="206">
        <f>IF(N316="snížená",J316,0)</f>
        <v>0</v>
      </c>
      <c r="BG316" s="206">
        <f>IF(N316="zákl. přenesená",J316,0)</f>
        <v>0</v>
      </c>
      <c r="BH316" s="206">
        <f>IF(N316="sníž. přenesená",J316,0)</f>
        <v>0</v>
      </c>
      <c r="BI316" s="206">
        <f>IF(N316="nulová",J316,0)</f>
        <v>0</v>
      </c>
      <c r="BJ316" s="19" t="s">
        <v>79</v>
      </c>
      <c r="BK316" s="206">
        <f>ROUND(I316*H316,2)</f>
        <v>0</v>
      </c>
      <c r="BL316" s="19" t="s">
        <v>164</v>
      </c>
      <c r="BM316" s="205" t="s">
        <v>402</v>
      </c>
    </row>
    <row r="317" spans="1:47" s="2" customFormat="1" ht="29.25">
      <c r="A317" s="36"/>
      <c r="B317" s="37"/>
      <c r="C317" s="38"/>
      <c r="D317" s="207" t="s">
        <v>166</v>
      </c>
      <c r="E317" s="38"/>
      <c r="F317" s="208" t="s">
        <v>403</v>
      </c>
      <c r="G317" s="38"/>
      <c r="H317" s="38"/>
      <c r="I317" s="117"/>
      <c r="J317" s="38"/>
      <c r="K317" s="38"/>
      <c r="L317" s="41"/>
      <c r="M317" s="209"/>
      <c r="N317" s="210"/>
      <c r="O317" s="66"/>
      <c r="P317" s="66"/>
      <c r="Q317" s="66"/>
      <c r="R317" s="66"/>
      <c r="S317" s="66"/>
      <c r="T317" s="67"/>
      <c r="U317" s="36"/>
      <c r="V317" s="36"/>
      <c r="W317" s="36"/>
      <c r="X317" s="36"/>
      <c r="Y317" s="36"/>
      <c r="Z317" s="36"/>
      <c r="AA317" s="36"/>
      <c r="AB317" s="36"/>
      <c r="AC317" s="36"/>
      <c r="AD317" s="36"/>
      <c r="AE317" s="36"/>
      <c r="AT317" s="19" t="s">
        <v>166</v>
      </c>
      <c r="AU317" s="19" t="s">
        <v>81</v>
      </c>
    </row>
    <row r="318" spans="2:51" s="14" customFormat="1" ht="12">
      <c r="B318" s="222"/>
      <c r="C318" s="223"/>
      <c r="D318" s="207" t="s">
        <v>168</v>
      </c>
      <c r="E318" s="224" t="s">
        <v>21</v>
      </c>
      <c r="F318" s="225" t="s">
        <v>362</v>
      </c>
      <c r="G318" s="223"/>
      <c r="H318" s="224" t="s">
        <v>21</v>
      </c>
      <c r="I318" s="226"/>
      <c r="J318" s="223"/>
      <c r="K318" s="223"/>
      <c r="L318" s="227"/>
      <c r="M318" s="228"/>
      <c r="N318" s="229"/>
      <c r="O318" s="229"/>
      <c r="P318" s="229"/>
      <c r="Q318" s="229"/>
      <c r="R318" s="229"/>
      <c r="S318" s="229"/>
      <c r="T318" s="230"/>
      <c r="AT318" s="231" t="s">
        <v>168</v>
      </c>
      <c r="AU318" s="231" t="s">
        <v>81</v>
      </c>
      <c r="AV318" s="14" t="s">
        <v>79</v>
      </c>
      <c r="AW318" s="14" t="s">
        <v>34</v>
      </c>
      <c r="AX318" s="14" t="s">
        <v>73</v>
      </c>
      <c r="AY318" s="231" t="s">
        <v>157</v>
      </c>
    </row>
    <row r="319" spans="2:51" s="13" customFormat="1" ht="12">
      <c r="B319" s="211"/>
      <c r="C319" s="212"/>
      <c r="D319" s="207" t="s">
        <v>168</v>
      </c>
      <c r="E319" s="213" t="s">
        <v>21</v>
      </c>
      <c r="F319" s="214" t="s">
        <v>404</v>
      </c>
      <c r="G319" s="212"/>
      <c r="H319" s="215">
        <v>9.66</v>
      </c>
      <c r="I319" s="216"/>
      <c r="J319" s="212"/>
      <c r="K319" s="212"/>
      <c r="L319" s="217"/>
      <c r="M319" s="218"/>
      <c r="N319" s="219"/>
      <c r="O319" s="219"/>
      <c r="P319" s="219"/>
      <c r="Q319" s="219"/>
      <c r="R319" s="219"/>
      <c r="S319" s="219"/>
      <c r="T319" s="220"/>
      <c r="AT319" s="221" t="s">
        <v>168</v>
      </c>
      <c r="AU319" s="221" t="s">
        <v>81</v>
      </c>
      <c r="AV319" s="13" t="s">
        <v>81</v>
      </c>
      <c r="AW319" s="13" t="s">
        <v>34</v>
      </c>
      <c r="AX319" s="13" t="s">
        <v>73</v>
      </c>
      <c r="AY319" s="221" t="s">
        <v>157</v>
      </c>
    </row>
    <row r="320" spans="2:51" s="15" customFormat="1" ht="12">
      <c r="B320" s="232"/>
      <c r="C320" s="233"/>
      <c r="D320" s="207" t="s">
        <v>168</v>
      </c>
      <c r="E320" s="234" t="s">
        <v>21</v>
      </c>
      <c r="F320" s="235" t="s">
        <v>179</v>
      </c>
      <c r="G320" s="233"/>
      <c r="H320" s="236">
        <v>9.66</v>
      </c>
      <c r="I320" s="237"/>
      <c r="J320" s="233"/>
      <c r="K320" s="233"/>
      <c r="L320" s="238"/>
      <c r="M320" s="239"/>
      <c r="N320" s="240"/>
      <c r="O320" s="240"/>
      <c r="P320" s="240"/>
      <c r="Q320" s="240"/>
      <c r="R320" s="240"/>
      <c r="S320" s="240"/>
      <c r="T320" s="241"/>
      <c r="AT320" s="242" t="s">
        <v>168</v>
      </c>
      <c r="AU320" s="242" t="s">
        <v>81</v>
      </c>
      <c r="AV320" s="15" t="s">
        <v>96</v>
      </c>
      <c r="AW320" s="15" t="s">
        <v>34</v>
      </c>
      <c r="AX320" s="15" t="s">
        <v>79</v>
      </c>
      <c r="AY320" s="242" t="s">
        <v>157</v>
      </c>
    </row>
    <row r="321" spans="1:65" s="2" customFormat="1" ht="21.75" customHeight="1">
      <c r="A321" s="36"/>
      <c r="B321" s="37"/>
      <c r="C321" s="194" t="s">
        <v>405</v>
      </c>
      <c r="D321" s="194" t="s">
        <v>159</v>
      </c>
      <c r="E321" s="195" t="s">
        <v>406</v>
      </c>
      <c r="F321" s="196" t="s">
        <v>407</v>
      </c>
      <c r="G321" s="197" t="s">
        <v>284</v>
      </c>
      <c r="H321" s="198">
        <v>273.06</v>
      </c>
      <c r="I321" s="199"/>
      <c r="J321" s="200">
        <f>ROUND(I321*H321,2)</f>
        <v>0</v>
      </c>
      <c r="K321" s="196" t="s">
        <v>163</v>
      </c>
      <c r="L321" s="41"/>
      <c r="M321" s="201" t="s">
        <v>21</v>
      </c>
      <c r="N321" s="202" t="s">
        <v>44</v>
      </c>
      <c r="O321" s="66"/>
      <c r="P321" s="203">
        <f>O321*H321</f>
        <v>0</v>
      </c>
      <c r="Q321" s="203">
        <v>0.0364</v>
      </c>
      <c r="R321" s="203">
        <f>Q321*H321</f>
        <v>9.939384</v>
      </c>
      <c r="S321" s="203">
        <v>0</v>
      </c>
      <c r="T321" s="204">
        <f>S321*H321</f>
        <v>0</v>
      </c>
      <c r="U321" s="36"/>
      <c r="V321" s="36"/>
      <c r="W321" s="36"/>
      <c r="X321" s="36"/>
      <c r="Y321" s="36"/>
      <c r="Z321" s="36"/>
      <c r="AA321" s="36"/>
      <c r="AB321" s="36"/>
      <c r="AC321" s="36"/>
      <c r="AD321" s="36"/>
      <c r="AE321" s="36"/>
      <c r="AR321" s="205" t="s">
        <v>164</v>
      </c>
      <c r="AT321" s="205" t="s">
        <v>159</v>
      </c>
      <c r="AU321" s="205" t="s">
        <v>81</v>
      </c>
      <c r="AY321" s="19" t="s">
        <v>157</v>
      </c>
      <c r="BE321" s="206">
        <f>IF(N321="základní",J321,0)</f>
        <v>0</v>
      </c>
      <c r="BF321" s="206">
        <f>IF(N321="snížená",J321,0)</f>
        <v>0</v>
      </c>
      <c r="BG321" s="206">
        <f>IF(N321="zákl. přenesená",J321,0)</f>
        <v>0</v>
      </c>
      <c r="BH321" s="206">
        <f>IF(N321="sníž. přenesená",J321,0)</f>
        <v>0</v>
      </c>
      <c r="BI321" s="206">
        <f>IF(N321="nulová",J321,0)</f>
        <v>0</v>
      </c>
      <c r="BJ321" s="19" t="s">
        <v>79</v>
      </c>
      <c r="BK321" s="206">
        <f>ROUND(I321*H321,2)</f>
        <v>0</v>
      </c>
      <c r="BL321" s="19" t="s">
        <v>164</v>
      </c>
      <c r="BM321" s="205" t="s">
        <v>408</v>
      </c>
    </row>
    <row r="322" spans="1:47" s="2" customFormat="1" ht="117">
      <c r="A322" s="36"/>
      <c r="B322" s="37"/>
      <c r="C322" s="38"/>
      <c r="D322" s="207" t="s">
        <v>166</v>
      </c>
      <c r="E322" s="38"/>
      <c r="F322" s="208" t="s">
        <v>409</v>
      </c>
      <c r="G322" s="38"/>
      <c r="H322" s="38"/>
      <c r="I322" s="117"/>
      <c r="J322" s="38"/>
      <c r="K322" s="38"/>
      <c r="L322" s="41"/>
      <c r="M322" s="209"/>
      <c r="N322" s="210"/>
      <c r="O322" s="66"/>
      <c r="P322" s="66"/>
      <c r="Q322" s="66"/>
      <c r="R322" s="66"/>
      <c r="S322" s="66"/>
      <c r="T322" s="67"/>
      <c r="U322" s="36"/>
      <c r="V322" s="36"/>
      <c r="W322" s="36"/>
      <c r="X322" s="36"/>
      <c r="Y322" s="36"/>
      <c r="Z322" s="36"/>
      <c r="AA322" s="36"/>
      <c r="AB322" s="36"/>
      <c r="AC322" s="36"/>
      <c r="AD322" s="36"/>
      <c r="AE322" s="36"/>
      <c r="AT322" s="19" t="s">
        <v>166</v>
      </c>
      <c r="AU322" s="19" t="s">
        <v>81</v>
      </c>
    </row>
    <row r="323" spans="2:51" s="14" customFormat="1" ht="12">
      <c r="B323" s="222"/>
      <c r="C323" s="223"/>
      <c r="D323" s="207" t="s">
        <v>168</v>
      </c>
      <c r="E323" s="224" t="s">
        <v>21</v>
      </c>
      <c r="F323" s="225" t="s">
        <v>410</v>
      </c>
      <c r="G323" s="223"/>
      <c r="H323" s="224" t="s">
        <v>21</v>
      </c>
      <c r="I323" s="226"/>
      <c r="J323" s="223"/>
      <c r="K323" s="223"/>
      <c r="L323" s="227"/>
      <c r="M323" s="228"/>
      <c r="N323" s="229"/>
      <c r="O323" s="229"/>
      <c r="P323" s="229"/>
      <c r="Q323" s="229"/>
      <c r="R323" s="229"/>
      <c r="S323" s="229"/>
      <c r="T323" s="230"/>
      <c r="AT323" s="231" t="s">
        <v>168</v>
      </c>
      <c r="AU323" s="231" t="s">
        <v>81</v>
      </c>
      <c r="AV323" s="14" t="s">
        <v>79</v>
      </c>
      <c r="AW323" s="14" t="s">
        <v>34</v>
      </c>
      <c r="AX323" s="14" t="s">
        <v>73</v>
      </c>
      <c r="AY323" s="231" t="s">
        <v>157</v>
      </c>
    </row>
    <row r="324" spans="2:51" s="13" customFormat="1" ht="12">
      <c r="B324" s="211"/>
      <c r="C324" s="212"/>
      <c r="D324" s="207" t="s">
        <v>168</v>
      </c>
      <c r="E324" s="213" t="s">
        <v>21</v>
      </c>
      <c r="F324" s="214" t="s">
        <v>411</v>
      </c>
      <c r="G324" s="212"/>
      <c r="H324" s="215">
        <v>39</v>
      </c>
      <c r="I324" s="216"/>
      <c r="J324" s="212"/>
      <c r="K324" s="212"/>
      <c r="L324" s="217"/>
      <c r="M324" s="218"/>
      <c r="N324" s="219"/>
      <c r="O324" s="219"/>
      <c r="P324" s="219"/>
      <c r="Q324" s="219"/>
      <c r="R324" s="219"/>
      <c r="S324" s="219"/>
      <c r="T324" s="220"/>
      <c r="AT324" s="221" t="s">
        <v>168</v>
      </c>
      <c r="AU324" s="221" t="s">
        <v>81</v>
      </c>
      <c r="AV324" s="13" t="s">
        <v>81</v>
      </c>
      <c r="AW324" s="13" t="s">
        <v>34</v>
      </c>
      <c r="AX324" s="13" t="s">
        <v>73</v>
      </c>
      <c r="AY324" s="221" t="s">
        <v>157</v>
      </c>
    </row>
    <row r="325" spans="2:51" s="13" customFormat="1" ht="12">
      <c r="B325" s="211"/>
      <c r="C325" s="212"/>
      <c r="D325" s="207" t="s">
        <v>168</v>
      </c>
      <c r="E325" s="213" t="s">
        <v>21</v>
      </c>
      <c r="F325" s="214" t="s">
        <v>412</v>
      </c>
      <c r="G325" s="212"/>
      <c r="H325" s="215">
        <v>41.44</v>
      </c>
      <c r="I325" s="216"/>
      <c r="J325" s="212"/>
      <c r="K325" s="212"/>
      <c r="L325" s="217"/>
      <c r="M325" s="218"/>
      <c r="N325" s="219"/>
      <c r="O325" s="219"/>
      <c r="P325" s="219"/>
      <c r="Q325" s="219"/>
      <c r="R325" s="219"/>
      <c r="S325" s="219"/>
      <c r="T325" s="220"/>
      <c r="AT325" s="221" t="s">
        <v>168</v>
      </c>
      <c r="AU325" s="221" t="s">
        <v>81</v>
      </c>
      <c r="AV325" s="13" t="s">
        <v>81</v>
      </c>
      <c r="AW325" s="13" t="s">
        <v>34</v>
      </c>
      <c r="AX325" s="13" t="s">
        <v>73</v>
      </c>
      <c r="AY325" s="221" t="s">
        <v>157</v>
      </c>
    </row>
    <row r="326" spans="2:51" s="13" customFormat="1" ht="12">
      <c r="B326" s="211"/>
      <c r="C326" s="212"/>
      <c r="D326" s="207" t="s">
        <v>168</v>
      </c>
      <c r="E326" s="213" t="s">
        <v>21</v>
      </c>
      <c r="F326" s="214" t="s">
        <v>413</v>
      </c>
      <c r="G326" s="212"/>
      <c r="H326" s="215">
        <v>93</v>
      </c>
      <c r="I326" s="216"/>
      <c r="J326" s="212"/>
      <c r="K326" s="212"/>
      <c r="L326" s="217"/>
      <c r="M326" s="218"/>
      <c r="N326" s="219"/>
      <c r="O326" s="219"/>
      <c r="P326" s="219"/>
      <c r="Q326" s="219"/>
      <c r="R326" s="219"/>
      <c r="S326" s="219"/>
      <c r="T326" s="220"/>
      <c r="AT326" s="221" t="s">
        <v>168</v>
      </c>
      <c r="AU326" s="221" t="s">
        <v>81</v>
      </c>
      <c r="AV326" s="13" t="s">
        <v>81</v>
      </c>
      <c r="AW326" s="13" t="s">
        <v>34</v>
      </c>
      <c r="AX326" s="13" t="s">
        <v>73</v>
      </c>
      <c r="AY326" s="221" t="s">
        <v>157</v>
      </c>
    </row>
    <row r="327" spans="2:51" s="13" customFormat="1" ht="12">
      <c r="B327" s="211"/>
      <c r="C327" s="212"/>
      <c r="D327" s="207" t="s">
        <v>168</v>
      </c>
      <c r="E327" s="213" t="s">
        <v>21</v>
      </c>
      <c r="F327" s="214" t="s">
        <v>414</v>
      </c>
      <c r="G327" s="212"/>
      <c r="H327" s="215">
        <v>4.6</v>
      </c>
      <c r="I327" s="216"/>
      <c r="J327" s="212"/>
      <c r="K327" s="212"/>
      <c r="L327" s="217"/>
      <c r="M327" s="218"/>
      <c r="N327" s="219"/>
      <c r="O327" s="219"/>
      <c r="P327" s="219"/>
      <c r="Q327" s="219"/>
      <c r="R327" s="219"/>
      <c r="S327" s="219"/>
      <c r="T327" s="220"/>
      <c r="AT327" s="221" t="s">
        <v>168</v>
      </c>
      <c r="AU327" s="221" t="s">
        <v>81</v>
      </c>
      <c r="AV327" s="13" t="s">
        <v>81</v>
      </c>
      <c r="AW327" s="13" t="s">
        <v>34</v>
      </c>
      <c r="AX327" s="13" t="s">
        <v>73</v>
      </c>
      <c r="AY327" s="221" t="s">
        <v>157</v>
      </c>
    </row>
    <row r="328" spans="2:51" s="13" customFormat="1" ht="12">
      <c r="B328" s="211"/>
      <c r="C328" s="212"/>
      <c r="D328" s="207" t="s">
        <v>168</v>
      </c>
      <c r="E328" s="213" t="s">
        <v>21</v>
      </c>
      <c r="F328" s="214" t="s">
        <v>415</v>
      </c>
      <c r="G328" s="212"/>
      <c r="H328" s="215">
        <v>11.02</v>
      </c>
      <c r="I328" s="216"/>
      <c r="J328" s="212"/>
      <c r="K328" s="212"/>
      <c r="L328" s="217"/>
      <c r="M328" s="218"/>
      <c r="N328" s="219"/>
      <c r="O328" s="219"/>
      <c r="P328" s="219"/>
      <c r="Q328" s="219"/>
      <c r="R328" s="219"/>
      <c r="S328" s="219"/>
      <c r="T328" s="220"/>
      <c r="AT328" s="221" t="s">
        <v>168</v>
      </c>
      <c r="AU328" s="221" t="s">
        <v>81</v>
      </c>
      <c r="AV328" s="13" t="s">
        <v>81</v>
      </c>
      <c r="AW328" s="13" t="s">
        <v>34</v>
      </c>
      <c r="AX328" s="13" t="s">
        <v>73</v>
      </c>
      <c r="AY328" s="221" t="s">
        <v>157</v>
      </c>
    </row>
    <row r="329" spans="2:51" s="14" customFormat="1" ht="12">
      <c r="B329" s="222"/>
      <c r="C329" s="223"/>
      <c r="D329" s="207" t="s">
        <v>168</v>
      </c>
      <c r="E329" s="224" t="s">
        <v>21</v>
      </c>
      <c r="F329" s="225" t="s">
        <v>368</v>
      </c>
      <c r="G329" s="223"/>
      <c r="H329" s="224" t="s">
        <v>21</v>
      </c>
      <c r="I329" s="226"/>
      <c r="J329" s="223"/>
      <c r="K329" s="223"/>
      <c r="L329" s="227"/>
      <c r="M329" s="228"/>
      <c r="N329" s="229"/>
      <c r="O329" s="229"/>
      <c r="P329" s="229"/>
      <c r="Q329" s="229"/>
      <c r="R329" s="229"/>
      <c r="S329" s="229"/>
      <c r="T329" s="230"/>
      <c r="AT329" s="231" t="s">
        <v>168</v>
      </c>
      <c r="AU329" s="231" t="s">
        <v>81</v>
      </c>
      <c r="AV329" s="14" t="s">
        <v>79</v>
      </c>
      <c r="AW329" s="14" t="s">
        <v>34</v>
      </c>
      <c r="AX329" s="14" t="s">
        <v>73</v>
      </c>
      <c r="AY329" s="231" t="s">
        <v>157</v>
      </c>
    </row>
    <row r="330" spans="2:51" s="13" customFormat="1" ht="12">
      <c r="B330" s="211"/>
      <c r="C330" s="212"/>
      <c r="D330" s="207" t="s">
        <v>168</v>
      </c>
      <c r="E330" s="213" t="s">
        <v>21</v>
      </c>
      <c r="F330" s="214" t="s">
        <v>416</v>
      </c>
      <c r="G330" s="212"/>
      <c r="H330" s="215">
        <v>64</v>
      </c>
      <c r="I330" s="216"/>
      <c r="J330" s="212"/>
      <c r="K330" s="212"/>
      <c r="L330" s="217"/>
      <c r="M330" s="218"/>
      <c r="N330" s="219"/>
      <c r="O330" s="219"/>
      <c r="P330" s="219"/>
      <c r="Q330" s="219"/>
      <c r="R330" s="219"/>
      <c r="S330" s="219"/>
      <c r="T330" s="220"/>
      <c r="AT330" s="221" t="s">
        <v>168</v>
      </c>
      <c r="AU330" s="221" t="s">
        <v>81</v>
      </c>
      <c r="AV330" s="13" t="s">
        <v>81</v>
      </c>
      <c r="AW330" s="13" t="s">
        <v>34</v>
      </c>
      <c r="AX330" s="13" t="s">
        <v>73</v>
      </c>
      <c r="AY330" s="221" t="s">
        <v>157</v>
      </c>
    </row>
    <row r="331" spans="2:51" s="15" customFormat="1" ht="12">
      <c r="B331" s="232"/>
      <c r="C331" s="233"/>
      <c r="D331" s="207" t="s">
        <v>168</v>
      </c>
      <c r="E331" s="234" t="s">
        <v>21</v>
      </c>
      <c r="F331" s="235" t="s">
        <v>179</v>
      </c>
      <c r="G331" s="233"/>
      <c r="H331" s="236">
        <v>253.06</v>
      </c>
      <c r="I331" s="237"/>
      <c r="J331" s="233"/>
      <c r="K331" s="233"/>
      <c r="L331" s="238"/>
      <c r="M331" s="239"/>
      <c r="N331" s="240"/>
      <c r="O331" s="240"/>
      <c r="P331" s="240"/>
      <c r="Q331" s="240"/>
      <c r="R331" s="240"/>
      <c r="S331" s="240"/>
      <c r="T331" s="241"/>
      <c r="AT331" s="242" t="s">
        <v>168</v>
      </c>
      <c r="AU331" s="242" t="s">
        <v>81</v>
      </c>
      <c r="AV331" s="15" t="s">
        <v>96</v>
      </c>
      <c r="AW331" s="15" t="s">
        <v>34</v>
      </c>
      <c r="AX331" s="15" t="s">
        <v>73</v>
      </c>
      <c r="AY331" s="242" t="s">
        <v>157</v>
      </c>
    </row>
    <row r="332" spans="2:51" s="13" customFormat="1" ht="12">
      <c r="B332" s="211"/>
      <c r="C332" s="212"/>
      <c r="D332" s="207" t="s">
        <v>168</v>
      </c>
      <c r="E332" s="213" t="s">
        <v>21</v>
      </c>
      <c r="F332" s="214" t="s">
        <v>210</v>
      </c>
      <c r="G332" s="212"/>
      <c r="H332" s="215">
        <v>20</v>
      </c>
      <c r="I332" s="216"/>
      <c r="J332" s="212"/>
      <c r="K332" s="212"/>
      <c r="L332" s="217"/>
      <c r="M332" s="218"/>
      <c r="N332" s="219"/>
      <c r="O332" s="219"/>
      <c r="P332" s="219"/>
      <c r="Q332" s="219"/>
      <c r="R332" s="219"/>
      <c r="S332" s="219"/>
      <c r="T332" s="220"/>
      <c r="AT332" s="221" t="s">
        <v>168</v>
      </c>
      <c r="AU332" s="221" t="s">
        <v>81</v>
      </c>
      <c r="AV332" s="13" t="s">
        <v>81</v>
      </c>
      <c r="AW332" s="13" t="s">
        <v>34</v>
      </c>
      <c r="AX332" s="13" t="s">
        <v>73</v>
      </c>
      <c r="AY332" s="221" t="s">
        <v>157</v>
      </c>
    </row>
    <row r="333" spans="2:51" s="16" customFormat="1" ht="12">
      <c r="B333" s="243"/>
      <c r="C333" s="244"/>
      <c r="D333" s="207" t="s">
        <v>168</v>
      </c>
      <c r="E333" s="245" t="s">
        <v>21</v>
      </c>
      <c r="F333" s="246" t="s">
        <v>181</v>
      </c>
      <c r="G333" s="244"/>
      <c r="H333" s="247">
        <v>273.06</v>
      </c>
      <c r="I333" s="248"/>
      <c r="J333" s="244"/>
      <c r="K333" s="244"/>
      <c r="L333" s="249"/>
      <c r="M333" s="250"/>
      <c r="N333" s="251"/>
      <c r="O333" s="251"/>
      <c r="P333" s="251"/>
      <c r="Q333" s="251"/>
      <c r="R333" s="251"/>
      <c r="S333" s="251"/>
      <c r="T333" s="252"/>
      <c r="AT333" s="253" t="s">
        <v>168</v>
      </c>
      <c r="AU333" s="253" t="s">
        <v>81</v>
      </c>
      <c r="AV333" s="16" t="s">
        <v>164</v>
      </c>
      <c r="AW333" s="16" t="s">
        <v>34</v>
      </c>
      <c r="AX333" s="16" t="s">
        <v>79</v>
      </c>
      <c r="AY333" s="253" t="s">
        <v>157</v>
      </c>
    </row>
    <row r="334" spans="2:63" s="12" customFormat="1" ht="22.9" customHeight="1">
      <c r="B334" s="178"/>
      <c r="C334" s="179"/>
      <c r="D334" s="180" t="s">
        <v>72</v>
      </c>
      <c r="E334" s="192" t="s">
        <v>164</v>
      </c>
      <c r="F334" s="192" t="s">
        <v>417</v>
      </c>
      <c r="G334" s="179"/>
      <c r="H334" s="179"/>
      <c r="I334" s="182"/>
      <c r="J334" s="193">
        <f>BK334</f>
        <v>0</v>
      </c>
      <c r="K334" s="179"/>
      <c r="L334" s="184"/>
      <c r="M334" s="185"/>
      <c r="N334" s="186"/>
      <c r="O334" s="186"/>
      <c r="P334" s="187">
        <f>SUM(P335:P339)</f>
        <v>0</v>
      </c>
      <c r="Q334" s="186"/>
      <c r="R334" s="187">
        <f>SUM(R335:R339)</f>
        <v>2.72193</v>
      </c>
      <c r="S334" s="186"/>
      <c r="T334" s="188">
        <f>SUM(T335:T339)</f>
        <v>0</v>
      </c>
      <c r="AR334" s="189" t="s">
        <v>79</v>
      </c>
      <c r="AT334" s="190" t="s">
        <v>72</v>
      </c>
      <c r="AU334" s="190" t="s">
        <v>79</v>
      </c>
      <c r="AY334" s="189" t="s">
        <v>157</v>
      </c>
      <c r="BK334" s="191">
        <f>SUM(BK335:BK339)</f>
        <v>0</v>
      </c>
    </row>
    <row r="335" spans="1:65" s="2" customFormat="1" ht="21.75" customHeight="1">
      <c r="A335" s="36"/>
      <c r="B335" s="37"/>
      <c r="C335" s="194" t="s">
        <v>418</v>
      </c>
      <c r="D335" s="194" t="s">
        <v>159</v>
      </c>
      <c r="E335" s="195" t="s">
        <v>419</v>
      </c>
      <c r="F335" s="196" t="s">
        <v>420</v>
      </c>
      <c r="G335" s="197" t="s">
        <v>421</v>
      </c>
      <c r="H335" s="198">
        <v>1</v>
      </c>
      <c r="I335" s="199"/>
      <c r="J335" s="200">
        <f>ROUND(I335*H335,2)</f>
        <v>0</v>
      </c>
      <c r="K335" s="196" t="s">
        <v>163</v>
      </c>
      <c r="L335" s="41"/>
      <c r="M335" s="201" t="s">
        <v>21</v>
      </c>
      <c r="N335" s="202" t="s">
        <v>44</v>
      </c>
      <c r="O335" s="66"/>
      <c r="P335" s="203">
        <f>O335*H335</f>
        <v>0</v>
      </c>
      <c r="Q335" s="203">
        <v>0.12993</v>
      </c>
      <c r="R335" s="203">
        <f>Q335*H335</f>
        <v>0.12993</v>
      </c>
      <c r="S335" s="203">
        <v>0</v>
      </c>
      <c r="T335" s="204">
        <f>S335*H335</f>
        <v>0</v>
      </c>
      <c r="U335" s="36"/>
      <c r="V335" s="36"/>
      <c r="W335" s="36"/>
      <c r="X335" s="36"/>
      <c r="Y335" s="36"/>
      <c r="Z335" s="36"/>
      <c r="AA335" s="36"/>
      <c r="AB335" s="36"/>
      <c r="AC335" s="36"/>
      <c r="AD335" s="36"/>
      <c r="AE335" s="36"/>
      <c r="AR335" s="205" t="s">
        <v>164</v>
      </c>
      <c r="AT335" s="205" t="s">
        <v>159</v>
      </c>
      <c r="AU335" s="205" t="s">
        <v>81</v>
      </c>
      <c r="AY335" s="19" t="s">
        <v>157</v>
      </c>
      <c r="BE335" s="206">
        <f>IF(N335="základní",J335,0)</f>
        <v>0</v>
      </c>
      <c r="BF335" s="206">
        <f>IF(N335="snížená",J335,0)</f>
        <v>0</v>
      </c>
      <c r="BG335" s="206">
        <f>IF(N335="zákl. přenesená",J335,0)</f>
        <v>0</v>
      </c>
      <c r="BH335" s="206">
        <f>IF(N335="sníž. přenesená",J335,0)</f>
        <v>0</v>
      </c>
      <c r="BI335" s="206">
        <f>IF(N335="nulová",J335,0)</f>
        <v>0</v>
      </c>
      <c r="BJ335" s="19" t="s">
        <v>79</v>
      </c>
      <c r="BK335" s="206">
        <f>ROUND(I335*H335,2)</f>
        <v>0</v>
      </c>
      <c r="BL335" s="19" t="s">
        <v>164</v>
      </c>
      <c r="BM335" s="205" t="s">
        <v>422</v>
      </c>
    </row>
    <row r="336" spans="1:47" s="2" customFormat="1" ht="58.5">
      <c r="A336" s="36"/>
      <c r="B336" s="37"/>
      <c r="C336" s="38"/>
      <c r="D336" s="207" t="s">
        <v>166</v>
      </c>
      <c r="E336" s="38"/>
      <c r="F336" s="208" t="s">
        <v>423</v>
      </c>
      <c r="G336" s="38"/>
      <c r="H336" s="38"/>
      <c r="I336" s="117"/>
      <c r="J336" s="38"/>
      <c r="K336" s="38"/>
      <c r="L336" s="41"/>
      <c r="M336" s="209"/>
      <c r="N336" s="210"/>
      <c r="O336" s="66"/>
      <c r="P336" s="66"/>
      <c r="Q336" s="66"/>
      <c r="R336" s="66"/>
      <c r="S336" s="66"/>
      <c r="T336" s="67"/>
      <c r="U336" s="36"/>
      <c r="V336" s="36"/>
      <c r="W336" s="36"/>
      <c r="X336" s="36"/>
      <c r="Y336" s="36"/>
      <c r="Z336" s="36"/>
      <c r="AA336" s="36"/>
      <c r="AB336" s="36"/>
      <c r="AC336" s="36"/>
      <c r="AD336" s="36"/>
      <c r="AE336" s="36"/>
      <c r="AT336" s="19" t="s">
        <v>166</v>
      </c>
      <c r="AU336" s="19" t="s">
        <v>81</v>
      </c>
    </row>
    <row r="337" spans="2:51" s="13" customFormat="1" ht="12">
      <c r="B337" s="211"/>
      <c r="C337" s="212"/>
      <c r="D337" s="207" t="s">
        <v>168</v>
      </c>
      <c r="E337" s="213" t="s">
        <v>21</v>
      </c>
      <c r="F337" s="214" t="s">
        <v>424</v>
      </c>
      <c r="G337" s="212"/>
      <c r="H337" s="215">
        <v>1</v>
      </c>
      <c r="I337" s="216"/>
      <c r="J337" s="212"/>
      <c r="K337" s="212"/>
      <c r="L337" s="217"/>
      <c r="M337" s="218"/>
      <c r="N337" s="219"/>
      <c r="O337" s="219"/>
      <c r="P337" s="219"/>
      <c r="Q337" s="219"/>
      <c r="R337" s="219"/>
      <c r="S337" s="219"/>
      <c r="T337" s="220"/>
      <c r="AT337" s="221" t="s">
        <v>168</v>
      </c>
      <c r="AU337" s="221" t="s">
        <v>81</v>
      </c>
      <c r="AV337" s="13" t="s">
        <v>81</v>
      </c>
      <c r="AW337" s="13" t="s">
        <v>34</v>
      </c>
      <c r="AX337" s="13" t="s">
        <v>79</v>
      </c>
      <c r="AY337" s="221" t="s">
        <v>157</v>
      </c>
    </row>
    <row r="338" spans="1:65" s="2" customFormat="1" ht="16.5" customHeight="1">
      <c r="A338" s="36"/>
      <c r="B338" s="37"/>
      <c r="C338" s="254" t="s">
        <v>425</v>
      </c>
      <c r="D338" s="254" t="s">
        <v>271</v>
      </c>
      <c r="E338" s="255" t="s">
        <v>426</v>
      </c>
      <c r="F338" s="256" t="s">
        <v>427</v>
      </c>
      <c r="G338" s="257" t="s">
        <v>421</v>
      </c>
      <c r="H338" s="258">
        <v>1</v>
      </c>
      <c r="I338" s="259"/>
      <c r="J338" s="260">
        <f>ROUND(I338*H338,2)</f>
        <v>0</v>
      </c>
      <c r="K338" s="256" t="s">
        <v>21</v>
      </c>
      <c r="L338" s="261"/>
      <c r="M338" s="262" t="s">
        <v>21</v>
      </c>
      <c r="N338" s="263" t="s">
        <v>44</v>
      </c>
      <c r="O338" s="66"/>
      <c r="P338" s="203">
        <f>O338*H338</f>
        <v>0</v>
      </c>
      <c r="Q338" s="203">
        <v>2.592</v>
      </c>
      <c r="R338" s="203">
        <f>Q338*H338</f>
        <v>2.592</v>
      </c>
      <c r="S338" s="203">
        <v>0</v>
      </c>
      <c r="T338" s="204">
        <f>S338*H338</f>
        <v>0</v>
      </c>
      <c r="U338" s="36"/>
      <c r="V338" s="36"/>
      <c r="W338" s="36"/>
      <c r="X338" s="36"/>
      <c r="Y338" s="36"/>
      <c r="Z338" s="36"/>
      <c r="AA338" s="36"/>
      <c r="AB338" s="36"/>
      <c r="AC338" s="36"/>
      <c r="AD338" s="36"/>
      <c r="AE338" s="36"/>
      <c r="AR338" s="205" t="s">
        <v>224</v>
      </c>
      <c r="AT338" s="205" t="s">
        <v>271</v>
      </c>
      <c r="AU338" s="205" t="s">
        <v>81</v>
      </c>
      <c r="AY338" s="19" t="s">
        <v>157</v>
      </c>
      <c r="BE338" s="206">
        <f>IF(N338="základní",J338,0)</f>
        <v>0</v>
      </c>
      <c r="BF338" s="206">
        <f>IF(N338="snížená",J338,0)</f>
        <v>0</v>
      </c>
      <c r="BG338" s="206">
        <f>IF(N338="zákl. přenesená",J338,0)</f>
        <v>0</v>
      </c>
      <c r="BH338" s="206">
        <f>IF(N338="sníž. přenesená",J338,0)</f>
        <v>0</v>
      </c>
      <c r="BI338" s="206">
        <f>IF(N338="nulová",J338,0)</f>
        <v>0</v>
      </c>
      <c r="BJ338" s="19" t="s">
        <v>79</v>
      </c>
      <c r="BK338" s="206">
        <f>ROUND(I338*H338,2)</f>
        <v>0</v>
      </c>
      <c r="BL338" s="19" t="s">
        <v>164</v>
      </c>
      <c r="BM338" s="205" t="s">
        <v>428</v>
      </c>
    </row>
    <row r="339" spans="1:47" s="2" customFormat="1" ht="19.5">
      <c r="A339" s="36"/>
      <c r="B339" s="37"/>
      <c r="C339" s="38"/>
      <c r="D339" s="207" t="s">
        <v>327</v>
      </c>
      <c r="E339" s="38"/>
      <c r="F339" s="208" t="s">
        <v>429</v>
      </c>
      <c r="G339" s="38"/>
      <c r="H339" s="38"/>
      <c r="I339" s="117"/>
      <c r="J339" s="38"/>
      <c r="K339" s="38"/>
      <c r="L339" s="41"/>
      <c r="M339" s="209"/>
      <c r="N339" s="210"/>
      <c r="O339" s="66"/>
      <c r="P339" s="66"/>
      <c r="Q339" s="66"/>
      <c r="R339" s="66"/>
      <c r="S339" s="66"/>
      <c r="T339" s="67"/>
      <c r="U339" s="36"/>
      <c r="V339" s="36"/>
      <c r="W339" s="36"/>
      <c r="X339" s="36"/>
      <c r="Y339" s="36"/>
      <c r="Z339" s="36"/>
      <c r="AA339" s="36"/>
      <c r="AB339" s="36"/>
      <c r="AC339" s="36"/>
      <c r="AD339" s="36"/>
      <c r="AE339" s="36"/>
      <c r="AT339" s="19" t="s">
        <v>327</v>
      </c>
      <c r="AU339" s="19" t="s">
        <v>81</v>
      </c>
    </row>
    <row r="340" spans="2:63" s="12" customFormat="1" ht="22.9" customHeight="1">
      <c r="B340" s="178"/>
      <c r="C340" s="179"/>
      <c r="D340" s="180" t="s">
        <v>72</v>
      </c>
      <c r="E340" s="192" t="s">
        <v>211</v>
      </c>
      <c r="F340" s="192" t="s">
        <v>430</v>
      </c>
      <c r="G340" s="179"/>
      <c r="H340" s="179"/>
      <c r="I340" s="182"/>
      <c r="J340" s="193">
        <f>BK340</f>
        <v>0</v>
      </c>
      <c r="K340" s="179"/>
      <c r="L340" s="184"/>
      <c r="M340" s="185"/>
      <c r="N340" s="186"/>
      <c r="O340" s="186"/>
      <c r="P340" s="187">
        <f>SUM(P341:P373)</f>
        <v>0</v>
      </c>
      <c r="Q340" s="186"/>
      <c r="R340" s="187">
        <f>SUM(R341:R373)</f>
        <v>14.02945536</v>
      </c>
      <c r="S340" s="186"/>
      <c r="T340" s="188">
        <f>SUM(T341:T373)</f>
        <v>0</v>
      </c>
      <c r="AR340" s="189" t="s">
        <v>79</v>
      </c>
      <c r="AT340" s="190" t="s">
        <v>72</v>
      </c>
      <c r="AU340" s="190" t="s">
        <v>79</v>
      </c>
      <c r="AY340" s="189" t="s">
        <v>157</v>
      </c>
      <c r="BK340" s="191">
        <f>SUM(BK341:BK373)</f>
        <v>0</v>
      </c>
    </row>
    <row r="341" spans="1:65" s="2" customFormat="1" ht="21.75" customHeight="1">
      <c r="A341" s="36"/>
      <c r="B341" s="37"/>
      <c r="C341" s="194" t="s">
        <v>431</v>
      </c>
      <c r="D341" s="194" t="s">
        <v>159</v>
      </c>
      <c r="E341" s="195" t="s">
        <v>432</v>
      </c>
      <c r="F341" s="196" t="s">
        <v>433</v>
      </c>
      <c r="G341" s="197" t="s">
        <v>162</v>
      </c>
      <c r="H341" s="198">
        <v>187.96</v>
      </c>
      <c r="I341" s="199"/>
      <c r="J341" s="200">
        <f>ROUND(I341*H341,2)</f>
        <v>0</v>
      </c>
      <c r="K341" s="196" t="s">
        <v>163</v>
      </c>
      <c r="L341" s="41"/>
      <c r="M341" s="201" t="s">
        <v>21</v>
      </c>
      <c r="N341" s="202" t="s">
        <v>44</v>
      </c>
      <c r="O341" s="66"/>
      <c r="P341" s="203">
        <f>O341*H341</f>
        <v>0</v>
      </c>
      <c r="Q341" s="203">
        <v>0.00494</v>
      </c>
      <c r="R341" s="203">
        <f>Q341*H341</f>
        <v>0.9285224000000001</v>
      </c>
      <c r="S341" s="203">
        <v>0</v>
      </c>
      <c r="T341" s="204">
        <f>S341*H341</f>
        <v>0</v>
      </c>
      <c r="U341" s="36"/>
      <c r="V341" s="36"/>
      <c r="W341" s="36"/>
      <c r="X341" s="36"/>
      <c r="Y341" s="36"/>
      <c r="Z341" s="36"/>
      <c r="AA341" s="36"/>
      <c r="AB341" s="36"/>
      <c r="AC341" s="36"/>
      <c r="AD341" s="36"/>
      <c r="AE341" s="36"/>
      <c r="AR341" s="205" t="s">
        <v>164</v>
      </c>
      <c r="AT341" s="205" t="s">
        <v>159</v>
      </c>
      <c r="AU341" s="205" t="s">
        <v>81</v>
      </c>
      <c r="AY341" s="19" t="s">
        <v>157</v>
      </c>
      <c r="BE341" s="206">
        <f>IF(N341="základní",J341,0)</f>
        <v>0</v>
      </c>
      <c r="BF341" s="206">
        <f>IF(N341="snížená",J341,0)</f>
        <v>0</v>
      </c>
      <c r="BG341" s="206">
        <f>IF(N341="zákl. přenesená",J341,0)</f>
        <v>0</v>
      </c>
      <c r="BH341" s="206">
        <f>IF(N341="sníž. přenesená",J341,0)</f>
        <v>0</v>
      </c>
      <c r="BI341" s="206">
        <f>IF(N341="nulová",J341,0)</f>
        <v>0</v>
      </c>
      <c r="BJ341" s="19" t="s">
        <v>79</v>
      </c>
      <c r="BK341" s="206">
        <f>ROUND(I341*H341,2)</f>
        <v>0</v>
      </c>
      <c r="BL341" s="19" t="s">
        <v>164</v>
      </c>
      <c r="BM341" s="205" t="s">
        <v>434</v>
      </c>
    </row>
    <row r="342" spans="2:51" s="13" customFormat="1" ht="12">
      <c r="B342" s="211"/>
      <c r="C342" s="212"/>
      <c r="D342" s="207" t="s">
        <v>168</v>
      </c>
      <c r="E342" s="213" t="s">
        <v>21</v>
      </c>
      <c r="F342" s="214" t="s">
        <v>435</v>
      </c>
      <c r="G342" s="212"/>
      <c r="H342" s="215">
        <v>187.96</v>
      </c>
      <c r="I342" s="216"/>
      <c r="J342" s="212"/>
      <c r="K342" s="212"/>
      <c r="L342" s="217"/>
      <c r="M342" s="218"/>
      <c r="N342" s="219"/>
      <c r="O342" s="219"/>
      <c r="P342" s="219"/>
      <c r="Q342" s="219"/>
      <c r="R342" s="219"/>
      <c r="S342" s="219"/>
      <c r="T342" s="220"/>
      <c r="AT342" s="221" t="s">
        <v>168</v>
      </c>
      <c r="AU342" s="221" t="s">
        <v>81</v>
      </c>
      <c r="AV342" s="13" t="s">
        <v>81</v>
      </c>
      <c r="AW342" s="13" t="s">
        <v>34</v>
      </c>
      <c r="AX342" s="13" t="s">
        <v>79</v>
      </c>
      <c r="AY342" s="221" t="s">
        <v>157</v>
      </c>
    </row>
    <row r="343" spans="1:65" s="2" customFormat="1" ht="16.5" customHeight="1">
      <c r="A343" s="36"/>
      <c r="B343" s="37"/>
      <c r="C343" s="194" t="s">
        <v>436</v>
      </c>
      <c r="D343" s="194" t="s">
        <v>159</v>
      </c>
      <c r="E343" s="195" t="s">
        <v>437</v>
      </c>
      <c r="F343" s="196" t="s">
        <v>438</v>
      </c>
      <c r="G343" s="197" t="s">
        <v>162</v>
      </c>
      <c r="H343" s="198">
        <v>217.336</v>
      </c>
      <c r="I343" s="199"/>
      <c r="J343" s="200">
        <f>ROUND(I343*H343,2)</f>
        <v>0</v>
      </c>
      <c r="K343" s="196" t="s">
        <v>163</v>
      </c>
      <c r="L343" s="41"/>
      <c r="M343" s="201" t="s">
        <v>21</v>
      </c>
      <c r="N343" s="202" t="s">
        <v>44</v>
      </c>
      <c r="O343" s="66"/>
      <c r="P343" s="203">
        <f>O343*H343</f>
        <v>0</v>
      </c>
      <c r="Q343" s="203">
        <v>0.00026</v>
      </c>
      <c r="R343" s="203">
        <f>Q343*H343</f>
        <v>0.05650736</v>
      </c>
      <c r="S343" s="203">
        <v>0</v>
      </c>
      <c r="T343" s="204">
        <f>S343*H343</f>
        <v>0</v>
      </c>
      <c r="U343" s="36"/>
      <c r="V343" s="36"/>
      <c r="W343" s="36"/>
      <c r="X343" s="36"/>
      <c r="Y343" s="36"/>
      <c r="Z343" s="36"/>
      <c r="AA343" s="36"/>
      <c r="AB343" s="36"/>
      <c r="AC343" s="36"/>
      <c r="AD343" s="36"/>
      <c r="AE343" s="36"/>
      <c r="AR343" s="205" t="s">
        <v>164</v>
      </c>
      <c r="AT343" s="205" t="s">
        <v>159</v>
      </c>
      <c r="AU343" s="205" t="s">
        <v>81</v>
      </c>
      <c r="AY343" s="19" t="s">
        <v>157</v>
      </c>
      <c r="BE343" s="206">
        <f>IF(N343="základní",J343,0)</f>
        <v>0</v>
      </c>
      <c r="BF343" s="206">
        <f>IF(N343="snížená",J343,0)</f>
        <v>0</v>
      </c>
      <c r="BG343" s="206">
        <f>IF(N343="zákl. přenesená",J343,0)</f>
        <v>0</v>
      </c>
      <c r="BH343" s="206">
        <f>IF(N343="sníž. přenesená",J343,0)</f>
        <v>0</v>
      </c>
      <c r="BI343" s="206">
        <f>IF(N343="nulová",J343,0)</f>
        <v>0</v>
      </c>
      <c r="BJ343" s="19" t="s">
        <v>79</v>
      </c>
      <c r="BK343" s="206">
        <f>ROUND(I343*H343,2)</f>
        <v>0</v>
      </c>
      <c r="BL343" s="19" t="s">
        <v>164</v>
      </c>
      <c r="BM343" s="205" t="s">
        <v>439</v>
      </c>
    </row>
    <row r="344" spans="2:51" s="13" customFormat="1" ht="12">
      <c r="B344" s="211"/>
      <c r="C344" s="212"/>
      <c r="D344" s="207" t="s">
        <v>168</v>
      </c>
      <c r="E344" s="213" t="s">
        <v>21</v>
      </c>
      <c r="F344" s="214" t="s">
        <v>440</v>
      </c>
      <c r="G344" s="212"/>
      <c r="H344" s="215">
        <v>29.376</v>
      </c>
      <c r="I344" s="216"/>
      <c r="J344" s="212"/>
      <c r="K344" s="212"/>
      <c r="L344" s="217"/>
      <c r="M344" s="218"/>
      <c r="N344" s="219"/>
      <c r="O344" s="219"/>
      <c r="P344" s="219"/>
      <c r="Q344" s="219"/>
      <c r="R344" s="219"/>
      <c r="S344" s="219"/>
      <c r="T344" s="220"/>
      <c r="AT344" s="221" t="s">
        <v>168</v>
      </c>
      <c r="AU344" s="221" t="s">
        <v>81</v>
      </c>
      <c r="AV344" s="13" t="s">
        <v>81</v>
      </c>
      <c r="AW344" s="13" t="s">
        <v>34</v>
      </c>
      <c r="AX344" s="13" t="s">
        <v>73</v>
      </c>
      <c r="AY344" s="221" t="s">
        <v>157</v>
      </c>
    </row>
    <row r="345" spans="2:51" s="13" customFormat="1" ht="12">
      <c r="B345" s="211"/>
      <c r="C345" s="212"/>
      <c r="D345" s="207" t="s">
        <v>168</v>
      </c>
      <c r="E345" s="213" t="s">
        <v>21</v>
      </c>
      <c r="F345" s="214" t="s">
        <v>435</v>
      </c>
      <c r="G345" s="212"/>
      <c r="H345" s="215">
        <v>187.96</v>
      </c>
      <c r="I345" s="216"/>
      <c r="J345" s="212"/>
      <c r="K345" s="212"/>
      <c r="L345" s="217"/>
      <c r="M345" s="218"/>
      <c r="N345" s="219"/>
      <c r="O345" s="219"/>
      <c r="P345" s="219"/>
      <c r="Q345" s="219"/>
      <c r="R345" s="219"/>
      <c r="S345" s="219"/>
      <c r="T345" s="220"/>
      <c r="AT345" s="221" t="s">
        <v>168</v>
      </c>
      <c r="AU345" s="221" t="s">
        <v>81</v>
      </c>
      <c r="AV345" s="13" t="s">
        <v>81</v>
      </c>
      <c r="AW345" s="13" t="s">
        <v>34</v>
      </c>
      <c r="AX345" s="13" t="s">
        <v>73</v>
      </c>
      <c r="AY345" s="221" t="s">
        <v>157</v>
      </c>
    </row>
    <row r="346" spans="2:51" s="15" customFormat="1" ht="12">
      <c r="B346" s="232"/>
      <c r="C346" s="233"/>
      <c r="D346" s="207" t="s">
        <v>168</v>
      </c>
      <c r="E346" s="234" t="s">
        <v>21</v>
      </c>
      <c r="F346" s="235" t="s">
        <v>179</v>
      </c>
      <c r="G346" s="233"/>
      <c r="H346" s="236">
        <v>217.336</v>
      </c>
      <c r="I346" s="237"/>
      <c r="J346" s="233"/>
      <c r="K346" s="233"/>
      <c r="L346" s="238"/>
      <c r="M346" s="239"/>
      <c r="N346" s="240"/>
      <c r="O346" s="240"/>
      <c r="P346" s="240"/>
      <c r="Q346" s="240"/>
      <c r="R346" s="240"/>
      <c r="S346" s="240"/>
      <c r="T346" s="241"/>
      <c r="AT346" s="242" t="s">
        <v>168</v>
      </c>
      <c r="AU346" s="242" t="s">
        <v>81</v>
      </c>
      <c r="AV346" s="15" t="s">
        <v>96</v>
      </c>
      <c r="AW346" s="15" t="s">
        <v>34</v>
      </c>
      <c r="AX346" s="15" t="s">
        <v>79</v>
      </c>
      <c r="AY346" s="242" t="s">
        <v>157</v>
      </c>
    </row>
    <row r="347" spans="1:65" s="2" customFormat="1" ht="21.75" customHeight="1">
      <c r="A347" s="36"/>
      <c r="B347" s="37"/>
      <c r="C347" s="194" t="s">
        <v>441</v>
      </c>
      <c r="D347" s="194" t="s">
        <v>159</v>
      </c>
      <c r="E347" s="195" t="s">
        <v>442</v>
      </c>
      <c r="F347" s="196" t="s">
        <v>443</v>
      </c>
      <c r="G347" s="197" t="s">
        <v>162</v>
      </c>
      <c r="H347" s="198">
        <v>97.92</v>
      </c>
      <c r="I347" s="199"/>
      <c r="J347" s="200">
        <f>ROUND(I347*H347,2)</f>
        <v>0</v>
      </c>
      <c r="K347" s="196" t="s">
        <v>163</v>
      </c>
      <c r="L347" s="41"/>
      <c r="M347" s="201" t="s">
        <v>21</v>
      </c>
      <c r="N347" s="202" t="s">
        <v>44</v>
      </c>
      <c r="O347" s="66"/>
      <c r="P347" s="203">
        <f>O347*H347</f>
        <v>0</v>
      </c>
      <c r="Q347" s="203">
        <v>0.01255</v>
      </c>
      <c r="R347" s="203">
        <f>Q347*H347</f>
        <v>1.228896</v>
      </c>
      <c r="S347" s="203">
        <v>0</v>
      </c>
      <c r="T347" s="204">
        <f>S347*H347</f>
        <v>0</v>
      </c>
      <c r="U347" s="36"/>
      <c r="V347" s="36"/>
      <c r="W347" s="36"/>
      <c r="X347" s="36"/>
      <c r="Y347" s="36"/>
      <c r="Z347" s="36"/>
      <c r="AA347" s="36"/>
      <c r="AB347" s="36"/>
      <c r="AC347" s="36"/>
      <c r="AD347" s="36"/>
      <c r="AE347" s="36"/>
      <c r="AR347" s="205" t="s">
        <v>164</v>
      </c>
      <c r="AT347" s="205" t="s">
        <v>159</v>
      </c>
      <c r="AU347" s="205" t="s">
        <v>81</v>
      </c>
      <c r="AY347" s="19" t="s">
        <v>157</v>
      </c>
      <c r="BE347" s="206">
        <f>IF(N347="základní",J347,0)</f>
        <v>0</v>
      </c>
      <c r="BF347" s="206">
        <f>IF(N347="snížená",J347,0)</f>
        <v>0</v>
      </c>
      <c r="BG347" s="206">
        <f>IF(N347="zákl. přenesená",J347,0)</f>
        <v>0</v>
      </c>
      <c r="BH347" s="206">
        <f>IF(N347="sníž. přenesená",J347,0)</f>
        <v>0</v>
      </c>
      <c r="BI347" s="206">
        <f>IF(N347="nulová",J347,0)</f>
        <v>0</v>
      </c>
      <c r="BJ347" s="19" t="s">
        <v>79</v>
      </c>
      <c r="BK347" s="206">
        <f>ROUND(I347*H347,2)</f>
        <v>0</v>
      </c>
      <c r="BL347" s="19" t="s">
        <v>164</v>
      </c>
      <c r="BM347" s="205" t="s">
        <v>444</v>
      </c>
    </row>
    <row r="348" spans="2:51" s="13" customFormat="1" ht="12">
      <c r="B348" s="211"/>
      <c r="C348" s="212"/>
      <c r="D348" s="207" t="s">
        <v>168</v>
      </c>
      <c r="E348" s="213" t="s">
        <v>21</v>
      </c>
      <c r="F348" s="214" t="s">
        <v>445</v>
      </c>
      <c r="G348" s="212"/>
      <c r="H348" s="215">
        <v>97.92</v>
      </c>
      <c r="I348" s="216"/>
      <c r="J348" s="212"/>
      <c r="K348" s="212"/>
      <c r="L348" s="217"/>
      <c r="M348" s="218"/>
      <c r="N348" s="219"/>
      <c r="O348" s="219"/>
      <c r="P348" s="219"/>
      <c r="Q348" s="219"/>
      <c r="R348" s="219"/>
      <c r="S348" s="219"/>
      <c r="T348" s="220"/>
      <c r="AT348" s="221" t="s">
        <v>168</v>
      </c>
      <c r="AU348" s="221" t="s">
        <v>81</v>
      </c>
      <c r="AV348" s="13" t="s">
        <v>81</v>
      </c>
      <c r="AW348" s="13" t="s">
        <v>34</v>
      </c>
      <c r="AX348" s="13" t="s">
        <v>79</v>
      </c>
      <c r="AY348" s="221" t="s">
        <v>157</v>
      </c>
    </row>
    <row r="349" spans="1:65" s="2" customFormat="1" ht="21.75" customHeight="1">
      <c r="A349" s="36"/>
      <c r="B349" s="37"/>
      <c r="C349" s="194" t="s">
        <v>446</v>
      </c>
      <c r="D349" s="194" t="s">
        <v>159</v>
      </c>
      <c r="E349" s="195" t="s">
        <v>447</v>
      </c>
      <c r="F349" s="196" t="s">
        <v>448</v>
      </c>
      <c r="G349" s="197" t="s">
        <v>162</v>
      </c>
      <c r="H349" s="198">
        <v>187.96</v>
      </c>
      <c r="I349" s="199"/>
      <c r="J349" s="200">
        <f>ROUND(I349*H349,2)</f>
        <v>0</v>
      </c>
      <c r="K349" s="196" t="s">
        <v>163</v>
      </c>
      <c r="L349" s="41"/>
      <c r="M349" s="201" t="s">
        <v>21</v>
      </c>
      <c r="N349" s="202" t="s">
        <v>44</v>
      </c>
      <c r="O349" s="66"/>
      <c r="P349" s="203">
        <f>O349*H349</f>
        <v>0</v>
      </c>
      <c r="Q349" s="203">
        <v>0.0352</v>
      </c>
      <c r="R349" s="203">
        <f>Q349*H349</f>
        <v>6.616192000000001</v>
      </c>
      <c r="S349" s="203">
        <v>0</v>
      </c>
      <c r="T349" s="204">
        <f>S349*H349</f>
        <v>0</v>
      </c>
      <c r="U349" s="36"/>
      <c r="V349" s="36"/>
      <c r="W349" s="36"/>
      <c r="X349" s="36"/>
      <c r="Y349" s="36"/>
      <c r="Z349" s="36"/>
      <c r="AA349" s="36"/>
      <c r="AB349" s="36"/>
      <c r="AC349" s="36"/>
      <c r="AD349" s="36"/>
      <c r="AE349" s="36"/>
      <c r="AR349" s="205" t="s">
        <v>164</v>
      </c>
      <c r="AT349" s="205" t="s">
        <v>159</v>
      </c>
      <c r="AU349" s="205" t="s">
        <v>81</v>
      </c>
      <c r="AY349" s="19" t="s">
        <v>157</v>
      </c>
      <c r="BE349" s="206">
        <f>IF(N349="základní",J349,0)</f>
        <v>0</v>
      </c>
      <c r="BF349" s="206">
        <f>IF(N349="snížená",J349,0)</f>
        <v>0</v>
      </c>
      <c r="BG349" s="206">
        <f>IF(N349="zákl. přenesená",J349,0)</f>
        <v>0</v>
      </c>
      <c r="BH349" s="206">
        <f>IF(N349="sníž. přenesená",J349,0)</f>
        <v>0</v>
      </c>
      <c r="BI349" s="206">
        <f>IF(N349="nulová",J349,0)</f>
        <v>0</v>
      </c>
      <c r="BJ349" s="19" t="s">
        <v>79</v>
      </c>
      <c r="BK349" s="206">
        <f>ROUND(I349*H349,2)</f>
        <v>0</v>
      </c>
      <c r="BL349" s="19" t="s">
        <v>164</v>
      </c>
      <c r="BM349" s="205" t="s">
        <v>449</v>
      </c>
    </row>
    <row r="350" spans="1:47" s="2" customFormat="1" ht="39">
      <c r="A350" s="36"/>
      <c r="B350" s="37"/>
      <c r="C350" s="38"/>
      <c r="D350" s="207" t="s">
        <v>166</v>
      </c>
      <c r="E350" s="38"/>
      <c r="F350" s="208" t="s">
        <v>450</v>
      </c>
      <c r="G350" s="38"/>
      <c r="H350" s="38"/>
      <c r="I350" s="117"/>
      <c r="J350" s="38"/>
      <c r="K350" s="38"/>
      <c r="L350" s="41"/>
      <c r="M350" s="209"/>
      <c r="N350" s="210"/>
      <c r="O350" s="66"/>
      <c r="P350" s="66"/>
      <c r="Q350" s="66"/>
      <c r="R350" s="66"/>
      <c r="S350" s="66"/>
      <c r="T350" s="67"/>
      <c r="U350" s="36"/>
      <c r="V350" s="36"/>
      <c r="W350" s="36"/>
      <c r="X350" s="36"/>
      <c r="Y350" s="36"/>
      <c r="Z350" s="36"/>
      <c r="AA350" s="36"/>
      <c r="AB350" s="36"/>
      <c r="AC350" s="36"/>
      <c r="AD350" s="36"/>
      <c r="AE350" s="36"/>
      <c r="AT350" s="19" t="s">
        <v>166</v>
      </c>
      <c r="AU350" s="19" t="s">
        <v>81</v>
      </c>
    </row>
    <row r="351" spans="2:51" s="14" customFormat="1" ht="12">
      <c r="B351" s="222"/>
      <c r="C351" s="223"/>
      <c r="D351" s="207" t="s">
        <v>168</v>
      </c>
      <c r="E351" s="224" t="s">
        <v>21</v>
      </c>
      <c r="F351" s="225" t="s">
        <v>451</v>
      </c>
      <c r="G351" s="223"/>
      <c r="H351" s="224" t="s">
        <v>21</v>
      </c>
      <c r="I351" s="226"/>
      <c r="J351" s="223"/>
      <c r="K351" s="223"/>
      <c r="L351" s="227"/>
      <c r="M351" s="228"/>
      <c r="N351" s="229"/>
      <c r="O351" s="229"/>
      <c r="P351" s="229"/>
      <c r="Q351" s="229"/>
      <c r="R351" s="229"/>
      <c r="S351" s="229"/>
      <c r="T351" s="230"/>
      <c r="AT351" s="231" t="s">
        <v>168</v>
      </c>
      <c r="AU351" s="231" t="s">
        <v>81</v>
      </c>
      <c r="AV351" s="14" t="s">
        <v>79</v>
      </c>
      <c r="AW351" s="14" t="s">
        <v>34</v>
      </c>
      <c r="AX351" s="14" t="s">
        <v>73</v>
      </c>
      <c r="AY351" s="231" t="s">
        <v>157</v>
      </c>
    </row>
    <row r="352" spans="2:51" s="13" customFormat="1" ht="12">
      <c r="B352" s="211"/>
      <c r="C352" s="212"/>
      <c r="D352" s="207" t="s">
        <v>168</v>
      </c>
      <c r="E352" s="213" t="s">
        <v>21</v>
      </c>
      <c r="F352" s="214" t="s">
        <v>452</v>
      </c>
      <c r="G352" s="212"/>
      <c r="H352" s="215">
        <v>147.4</v>
      </c>
      <c r="I352" s="216"/>
      <c r="J352" s="212"/>
      <c r="K352" s="212"/>
      <c r="L352" s="217"/>
      <c r="M352" s="218"/>
      <c r="N352" s="219"/>
      <c r="O352" s="219"/>
      <c r="P352" s="219"/>
      <c r="Q352" s="219"/>
      <c r="R352" s="219"/>
      <c r="S352" s="219"/>
      <c r="T352" s="220"/>
      <c r="AT352" s="221" t="s">
        <v>168</v>
      </c>
      <c r="AU352" s="221" t="s">
        <v>81</v>
      </c>
      <c r="AV352" s="13" t="s">
        <v>81</v>
      </c>
      <c r="AW352" s="13" t="s">
        <v>34</v>
      </c>
      <c r="AX352" s="13" t="s">
        <v>73</v>
      </c>
      <c r="AY352" s="221" t="s">
        <v>157</v>
      </c>
    </row>
    <row r="353" spans="2:51" s="13" customFormat="1" ht="12">
      <c r="B353" s="211"/>
      <c r="C353" s="212"/>
      <c r="D353" s="207" t="s">
        <v>168</v>
      </c>
      <c r="E353" s="213" t="s">
        <v>21</v>
      </c>
      <c r="F353" s="214" t="s">
        <v>453</v>
      </c>
      <c r="G353" s="212"/>
      <c r="H353" s="215">
        <v>10.56</v>
      </c>
      <c r="I353" s="216"/>
      <c r="J353" s="212"/>
      <c r="K353" s="212"/>
      <c r="L353" s="217"/>
      <c r="M353" s="218"/>
      <c r="N353" s="219"/>
      <c r="O353" s="219"/>
      <c r="P353" s="219"/>
      <c r="Q353" s="219"/>
      <c r="R353" s="219"/>
      <c r="S353" s="219"/>
      <c r="T353" s="220"/>
      <c r="AT353" s="221" t="s">
        <v>168</v>
      </c>
      <c r="AU353" s="221" t="s">
        <v>81</v>
      </c>
      <c r="AV353" s="13" t="s">
        <v>81</v>
      </c>
      <c r="AW353" s="13" t="s">
        <v>34</v>
      </c>
      <c r="AX353" s="13" t="s">
        <v>73</v>
      </c>
      <c r="AY353" s="221" t="s">
        <v>157</v>
      </c>
    </row>
    <row r="354" spans="2:51" s="15" customFormat="1" ht="12">
      <c r="B354" s="232"/>
      <c r="C354" s="233"/>
      <c r="D354" s="207" t="s">
        <v>168</v>
      </c>
      <c r="E354" s="234" t="s">
        <v>21</v>
      </c>
      <c r="F354" s="235" t="s">
        <v>179</v>
      </c>
      <c r="G354" s="233"/>
      <c r="H354" s="236">
        <v>157.96</v>
      </c>
      <c r="I354" s="237"/>
      <c r="J354" s="233"/>
      <c r="K354" s="233"/>
      <c r="L354" s="238"/>
      <c r="M354" s="239"/>
      <c r="N354" s="240"/>
      <c r="O354" s="240"/>
      <c r="P354" s="240"/>
      <c r="Q354" s="240"/>
      <c r="R354" s="240"/>
      <c r="S354" s="240"/>
      <c r="T354" s="241"/>
      <c r="AT354" s="242" t="s">
        <v>168</v>
      </c>
      <c r="AU354" s="242" t="s">
        <v>81</v>
      </c>
      <c r="AV354" s="15" t="s">
        <v>96</v>
      </c>
      <c r="AW354" s="15" t="s">
        <v>34</v>
      </c>
      <c r="AX354" s="15" t="s">
        <v>73</v>
      </c>
      <c r="AY354" s="242" t="s">
        <v>157</v>
      </c>
    </row>
    <row r="355" spans="2:51" s="13" customFormat="1" ht="12">
      <c r="B355" s="211"/>
      <c r="C355" s="212"/>
      <c r="D355" s="207" t="s">
        <v>168</v>
      </c>
      <c r="E355" s="213" t="s">
        <v>21</v>
      </c>
      <c r="F355" s="214" t="s">
        <v>308</v>
      </c>
      <c r="G355" s="212"/>
      <c r="H355" s="215">
        <v>30</v>
      </c>
      <c r="I355" s="216"/>
      <c r="J355" s="212"/>
      <c r="K355" s="212"/>
      <c r="L355" s="217"/>
      <c r="M355" s="218"/>
      <c r="N355" s="219"/>
      <c r="O355" s="219"/>
      <c r="P355" s="219"/>
      <c r="Q355" s="219"/>
      <c r="R355" s="219"/>
      <c r="S355" s="219"/>
      <c r="T355" s="220"/>
      <c r="AT355" s="221" t="s">
        <v>168</v>
      </c>
      <c r="AU355" s="221" t="s">
        <v>81</v>
      </c>
      <c r="AV355" s="13" t="s">
        <v>81</v>
      </c>
      <c r="AW355" s="13" t="s">
        <v>34</v>
      </c>
      <c r="AX355" s="13" t="s">
        <v>73</v>
      </c>
      <c r="AY355" s="221" t="s">
        <v>157</v>
      </c>
    </row>
    <row r="356" spans="2:51" s="16" customFormat="1" ht="12">
      <c r="B356" s="243"/>
      <c r="C356" s="244"/>
      <c r="D356" s="207" t="s">
        <v>168</v>
      </c>
      <c r="E356" s="245" t="s">
        <v>21</v>
      </c>
      <c r="F356" s="246" t="s">
        <v>181</v>
      </c>
      <c r="G356" s="244"/>
      <c r="H356" s="247">
        <v>187.96</v>
      </c>
      <c r="I356" s="248"/>
      <c r="J356" s="244"/>
      <c r="K356" s="244"/>
      <c r="L356" s="249"/>
      <c r="M356" s="250"/>
      <c r="N356" s="251"/>
      <c r="O356" s="251"/>
      <c r="P356" s="251"/>
      <c r="Q356" s="251"/>
      <c r="R356" s="251"/>
      <c r="S356" s="251"/>
      <c r="T356" s="252"/>
      <c r="AT356" s="253" t="s">
        <v>168</v>
      </c>
      <c r="AU356" s="253" t="s">
        <v>81</v>
      </c>
      <c r="AV356" s="16" t="s">
        <v>164</v>
      </c>
      <c r="AW356" s="16" t="s">
        <v>34</v>
      </c>
      <c r="AX356" s="16" t="s">
        <v>79</v>
      </c>
      <c r="AY356" s="253" t="s">
        <v>157</v>
      </c>
    </row>
    <row r="357" spans="1:65" s="2" customFormat="1" ht="21.75" customHeight="1">
      <c r="A357" s="36"/>
      <c r="B357" s="37"/>
      <c r="C357" s="194" t="s">
        <v>454</v>
      </c>
      <c r="D357" s="194" t="s">
        <v>159</v>
      </c>
      <c r="E357" s="195" t="s">
        <v>455</v>
      </c>
      <c r="F357" s="196" t="s">
        <v>456</v>
      </c>
      <c r="G357" s="197" t="s">
        <v>162</v>
      </c>
      <c r="H357" s="198">
        <v>187.96</v>
      </c>
      <c r="I357" s="199"/>
      <c r="J357" s="200">
        <f>ROUND(I357*H357,2)</f>
        <v>0</v>
      </c>
      <c r="K357" s="196" t="s">
        <v>163</v>
      </c>
      <c r="L357" s="41"/>
      <c r="M357" s="201" t="s">
        <v>21</v>
      </c>
      <c r="N357" s="202" t="s">
        <v>44</v>
      </c>
      <c r="O357" s="66"/>
      <c r="P357" s="203">
        <f>O357*H357</f>
        <v>0</v>
      </c>
      <c r="Q357" s="203">
        <v>0.0105</v>
      </c>
      <c r="R357" s="203">
        <f>Q357*H357</f>
        <v>1.9735800000000001</v>
      </c>
      <c r="S357" s="203">
        <v>0</v>
      </c>
      <c r="T357" s="204">
        <f>S357*H357</f>
        <v>0</v>
      </c>
      <c r="U357" s="36"/>
      <c r="V357" s="36"/>
      <c r="W357" s="36"/>
      <c r="X357" s="36"/>
      <c r="Y357" s="36"/>
      <c r="Z357" s="36"/>
      <c r="AA357" s="36"/>
      <c r="AB357" s="36"/>
      <c r="AC357" s="36"/>
      <c r="AD357" s="36"/>
      <c r="AE357" s="36"/>
      <c r="AR357" s="205" t="s">
        <v>164</v>
      </c>
      <c r="AT357" s="205" t="s">
        <v>159</v>
      </c>
      <c r="AU357" s="205" t="s">
        <v>81</v>
      </c>
      <c r="AY357" s="19" t="s">
        <v>157</v>
      </c>
      <c r="BE357" s="206">
        <f>IF(N357="základní",J357,0)</f>
        <v>0</v>
      </c>
      <c r="BF357" s="206">
        <f>IF(N357="snížená",J357,0)</f>
        <v>0</v>
      </c>
      <c r="BG357" s="206">
        <f>IF(N357="zákl. přenesená",J357,0)</f>
        <v>0</v>
      </c>
      <c r="BH357" s="206">
        <f>IF(N357="sníž. přenesená",J357,0)</f>
        <v>0</v>
      </c>
      <c r="BI357" s="206">
        <f>IF(N357="nulová",J357,0)</f>
        <v>0</v>
      </c>
      <c r="BJ357" s="19" t="s">
        <v>79</v>
      </c>
      <c r="BK357" s="206">
        <f>ROUND(I357*H357,2)</f>
        <v>0</v>
      </c>
      <c r="BL357" s="19" t="s">
        <v>164</v>
      </c>
      <c r="BM357" s="205" t="s">
        <v>457</v>
      </c>
    </row>
    <row r="358" spans="1:47" s="2" customFormat="1" ht="39">
      <c r="A358" s="36"/>
      <c r="B358" s="37"/>
      <c r="C358" s="38"/>
      <c r="D358" s="207" t="s">
        <v>166</v>
      </c>
      <c r="E358" s="38"/>
      <c r="F358" s="208" t="s">
        <v>450</v>
      </c>
      <c r="G358" s="38"/>
      <c r="H358" s="38"/>
      <c r="I358" s="117"/>
      <c r="J358" s="38"/>
      <c r="K358" s="38"/>
      <c r="L358" s="41"/>
      <c r="M358" s="209"/>
      <c r="N358" s="210"/>
      <c r="O358" s="66"/>
      <c r="P358" s="66"/>
      <c r="Q358" s="66"/>
      <c r="R358" s="66"/>
      <c r="S358" s="66"/>
      <c r="T358" s="67"/>
      <c r="U358" s="36"/>
      <c r="V358" s="36"/>
      <c r="W358" s="36"/>
      <c r="X358" s="36"/>
      <c r="Y358" s="36"/>
      <c r="Z358" s="36"/>
      <c r="AA358" s="36"/>
      <c r="AB358" s="36"/>
      <c r="AC358" s="36"/>
      <c r="AD358" s="36"/>
      <c r="AE358" s="36"/>
      <c r="AT358" s="19" t="s">
        <v>166</v>
      </c>
      <c r="AU358" s="19" t="s">
        <v>81</v>
      </c>
    </row>
    <row r="359" spans="2:51" s="13" customFormat="1" ht="12">
      <c r="B359" s="211"/>
      <c r="C359" s="212"/>
      <c r="D359" s="207" t="s">
        <v>168</v>
      </c>
      <c r="E359" s="213" t="s">
        <v>21</v>
      </c>
      <c r="F359" s="214" t="s">
        <v>435</v>
      </c>
      <c r="G359" s="212"/>
      <c r="H359" s="215">
        <v>187.96</v>
      </c>
      <c r="I359" s="216"/>
      <c r="J359" s="212"/>
      <c r="K359" s="212"/>
      <c r="L359" s="217"/>
      <c r="M359" s="218"/>
      <c r="N359" s="219"/>
      <c r="O359" s="219"/>
      <c r="P359" s="219"/>
      <c r="Q359" s="219"/>
      <c r="R359" s="219"/>
      <c r="S359" s="219"/>
      <c r="T359" s="220"/>
      <c r="AT359" s="221" t="s">
        <v>168</v>
      </c>
      <c r="AU359" s="221" t="s">
        <v>81</v>
      </c>
      <c r="AV359" s="13" t="s">
        <v>81</v>
      </c>
      <c r="AW359" s="13" t="s">
        <v>34</v>
      </c>
      <c r="AX359" s="13" t="s">
        <v>79</v>
      </c>
      <c r="AY359" s="221" t="s">
        <v>157</v>
      </c>
    </row>
    <row r="360" spans="1:65" s="2" customFormat="1" ht="21.75" customHeight="1">
      <c r="A360" s="36"/>
      <c r="B360" s="37"/>
      <c r="C360" s="194" t="s">
        <v>458</v>
      </c>
      <c r="D360" s="194" t="s">
        <v>159</v>
      </c>
      <c r="E360" s="195" t="s">
        <v>459</v>
      </c>
      <c r="F360" s="196" t="s">
        <v>460</v>
      </c>
      <c r="G360" s="197" t="s">
        <v>284</v>
      </c>
      <c r="H360" s="198">
        <v>19.21</v>
      </c>
      <c r="I360" s="199"/>
      <c r="J360" s="200">
        <f>ROUND(I360*H360,2)</f>
        <v>0</v>
      </c>
      <c r="K360" s="196" t="s">
        <v>163</v>
      </c>
      <c r="L360" s="41"/>
      <c r="M360" s="201" t="s">
        <v>21</v>
      </c>
      <c r="N360" s="202" t="s">
        <v>44</v>
      </c>
      <c r="O360" s="66"/>
      <c r="P360" s="203">
        <f>O360*H360</f>
        <v>0</v>
      </c>
      <c r="Q360" s="203">
        <v>0.00023</v>
      </c>
      <c r="R360" s="203">
        <f>Q360*H360</f>
        <v>0.0044183</v>
      </c>
      <c r="S360" s="203">
        <v>0</v>
      </c>
      <c r="T360" s="204">
        <f>S360*H360</f>
        <v>0</v>
      </c>
      <c r="U360" s="36"/>
      <c r="V360" s="36"/>
      <c r="W360" s="36"/>
      <c r="X360" s="36"/>
      <c r="Y360" s="36"/>
      <c r="Z360" s="36"/>
      <c r="AA360" s="36"/>
      <c r="AB360" s="36"/>
      <c r="AC360" s="36"/>
      <c r="AD360" s="36"/>
      <c r="AE360" s="36"/>
      <c r="AR360" s="205" t="s">
        <v>164</v>
      </c>
      <c r="AT360" s="205" t="s">
        <v>159</v>
      </c>
      <c r="AU360" s="205" t="s">
        <v>81</v>
      </c>
      <c r="AY360" s="19" t="s">
        <v>157</v>
      </c>
      <c r="BE360" s="206">
        <f>IF(N360="základní",J360,0)</f>
        <v>0</v>
      </c>
      <c r="BF360" s="206">
        <f>IF(N360="snížená",J360,0)</f>
        <v>0</v>
      </c>
      <c r="BG360" s="206">
        <f>IF(N360="zákl. přenesená",J360,0)</f>
        <v>0</v>
      </c>
      <c r="BH360" s="206">
        <f>IF(N360="sníž. přenesená",J360,0)</f>
        <v>0</v>
      </c>
      <c r="BI360" s="206">
        <f>IF(N360="nulová",J360,0)</f>
        <v>0</v>
      </c>
      <c r="BJ360" s="19" t="s">
        <v>79</v>
      </c>
      <c r="BK360" s="206">
        <f>ROUND(I360*H360,2)</f>
        <v>0</v>
      </c>
      <c r="BL360" s="19" t="s">
        <v>164</v>
      </c>
      <c r="BM360" s="205" t="s">
        <v>461</v>
      </c>
    </row>
    <row r="361" spans="1:47" s="2" customFormat="1" ht="48.75">
      <c r="A361" s="36"/>
      <c r="B361" s="37"/>
      <c r="C361" s="38"/>
      <c r="D361" s="207" t="s">
        <v>166</v>
      </c>
      <c r="E361" s="38"/>
      <c r="F361" s="208" t="s">
        <v>462</v>
      </c>
      <c r="G361" s="38"/>
      <c r="H361" s="38"/>
      <c r="I361" s="117"/>
      <c r="J361" s="38"/>
      <c r="K361" s="38"/>
      <c r="L361" s="41"/>
      <c r="M361" s="209"/>
      <c r="N361" s="210"/>
      <c r="O361" s="66"/>
      <c r="P361" s="66"/>
      <c r="Q361" s="66"/>
      <c r="R361" s="66"/>
      <c r="S361" s="66"/>
      <c r="T361" s="67"/>
      <c r="U361" s="36"/>
      <c r="V361" s="36"/>
      <c r="W361" s="36"/>
      <c r="X361" s="36"/>
      <c r="Y361" s="36"/>
      <c r="Z361" s="36"/>
      <c r="AA361" s="36"/>
      <c r="AB361" s="36"/>
      <c r="AC361" s="36"/>
      <c r="AD361" s="36"/>
      <c r="AE361" s="36"/>
      <c r="AT361" s="19" t="s">
        <v>166</v>
      </c>
      <c r="AU361" s="19" t="s">
        <v>81</v>
      </c>
    </row>
    <row r="362" spans="2:51" s="13" customFormat="1" ht="12">
      <c r="B362" s="211"/>
      <c r="C362" s="212"/>
      <c r="D362" s="207" t="s">
        <v>168</v>
      </c>
      <c r="E362" s="213" t="s">
        <v>21</v>
      </c>
      <c r="F362" s="214" t="s">
        <v>463</v>
      </c>
      <c r="G362" s="212"/>
      <c r="H362" s="215">
        <v>19.21</v>
      </c>
      <c r="I362" s="216"/>
      <c r="J362" s="212"/>
      <c r="K362" s="212"/>
      <c r="L362" s="217"/>
      <c r="M362" s="218"/>
      <c r="N362" s="219"/>
      <c r="O362" s="219"/>
      <c r="P362" s="219"/>
      <c r="Q362" s="219"/>
      <c r="R362" s="219"/>
      <c r="S362" s="219"/>
      <c r="T362" s="220"/>
      <c r="AT362" s="221" t="s">
        <v>168</v>
      </c>
      <c r="AU362" s="221" t="s">
        <v>81</v>
      </c>
      <c r="AV362" s="13" t="s">
        <v>81</v>
      </c>
      <c r="AW362" s="13" t="s">
        <v>34</v>
      </c>
      <c r="AX362" s="13" t="s">
        <v>79</v>
      </c>
      <c r="AY362" s="221" t="s">
        <v>157</v>
      </c>
    </row>
    <row r="363" spans="1:65" s="2" customFormat="1" ht="21.75" customHeight="1">
      <c r="A363" s="36"/>
      <c r="B363" s="37"/>
      <c r="C363" s="194" t="s">
        <v>464</v>
      </c>
      <c r="D363" s="194" t="s">
        <v>159</v>
      </c>
      <c r="E363" s="195" t="s">
        <v>465</v>
      </c>
      <c r="F363" s="196" t="s">
        <v>466</v>
      </c>
      <c r="G363" s="197" t="s">
        <v>284</v>
      </c>
      <c r="H363" s="198">
        <v>19.21</v>
      </c>
      <c r="I363" s="199"/>
      <c r="J363" s="200">
        <f>ROUND(I363*H363,2)</f>
        <v>0</v>
      </c>
      <c r="K363" s="196" t="s">
        <v>163</v>
      </c>
      <c r="L363" s="41"/>
      <c r="M363" s="201" t="s">
        <v>21</v>
      </c>
      <c r="N363" s="202" t="s">
        <v>44</v>
      </c>
      <c r="O363" s="66"/>
      <c r="P363" s="203">
        <f>O363*H363</f>
        <v>0</v>
      </c>
      <c r="Q363" s="203">
        <v>0.00033</v>
      </c>
      <c r="R363" s="203">
        <f>Q363*H363</f>
        <v>0.0063393</v>
      </c>
      <c r="S363" s="203">
        <v>0</v>
      </c>
      <c r="T363" s="204">
        <f>S363*H363</f>
        <v>0</v>
      </c>
      <c r="U363" s="36"/>
      <c r="V363" s="36"/>
      <c r="W363" s="36"/>
      <c r="X363" s="36"/>
      <c r="Y363" s="36"/>
      <c r="Z363" s="36"/>
      <c r="AA363" s="36"/>
      <c r="AB363" s="36"/>
      <c r="AC363" s="36"/>
      <c r="AD363" s="36"/>
      <c r="AE363" s="36"/>
      <c r="AR363" s="205" t="s">
        <v>164</v>
      </c>
      <c r="AT363" s="205" t="s">
        <v>159</v>
      </c>
      <c r="AU363" s="205" t="s">
        <v>81</v>
      </c>
      <c r="AY363" s="19" t="s">
        <v>157</v>
      </c>
      <c r="BE363" s="206">
        <f>IF(N363="základní",J363,0)</f>
        <v>0</v>
      </c>
      <c r="BF363" s="206">
        <f>IF(N363="snížená",J363,0)</f>
        <v>0</v>
      </c>
      <c r="BG363" s="206">
        <f>IF(N363="zákl. přenesená",J363,0)</f>
        <v>0</v>
      </c>
      <c r="BH363" s="206">
        <f>IF(N363="sníž. přenesená",J363,0)</f>
        <v>0</v>
      </c>
      <c r="BI363" s="206">
        <f>IF(N363="nulová",J363,0)</f>
        <v>0</v>
      </c>
      <c r="BJ363" s="19" t="s">
        <v>79</v>
      </c>
      <c r="BK363" s="206">
        <f>ROUND(I363*H363,2)</f>
        <v>0</v>
      </c>
      <c r="BL363" s="19" t="s">
        <v>164</v>
      </c>
      <c r="BM363" s="205" t="s">
        <v>467</v>
      </c>
    </row>
    <row r="364" spans="1:47" s="2" customFormat="1" ht="48.75">
      <c r="A364" s="36"/>
      <c r="B364" s="37"/>
      <c r="C364" s="38"/>
      <c r="D364" s="207" t="s">
        <v>166</v>
      </c>
      <c r="E364" s="38"/>
      <c r="F364" s="208" t="s">
        <v>462</v>
      </c>
      <c r="G364" s="38"/>
      <c r="H364" s="38"/>
      <c r="I364" s="117"/>
      <c r="J364" s="38"/>
      <c r="K364" s="38"/>
      <c r="L364" s="41"/>
      <c r="M364" s="209"/>
      <c r="N364" s="210"/>
      <c r="O364" s="66"/>
      <c r="P364" s="66"/>
      <c r="Q364" s="66"/>
      <c r="R364" s="66"/>
      <c r="S364" s="66"/>
      <c r="T364" s="67"/>
      <c r="U364" s="36"/>
      <c r="V364" s="36"/>
      <c r="W364" s="36"/>
      <c r="X364" s="36"/>
      <c r="Y364" s="36"/>
      <c r="Z364" s="36"/>
      <c r="AA364" s="36"/>
      <c r="AB364" s="36"/>
      <c r="AC364" s="36"/>
      <c r="AD364" s="36"/>
      <c r="AE364" s="36"/>
      <c r="AT364" s="19" t="s">
        <v>166</v>
      </c>
      <c r="AU364" s="19" t="s">
        <v>81</v>
      </c>
    </row>
    <row r="365" spans="2:51" s="13" customFormat="1" ht="12">
      <c r="B365" s="211"/>
      <c r="C365" s="212"/>
      <c r="D365" s="207" t="s">
        <v>168</v>
      </c>
      <c r="E365" s="213" t="s">
        <v>21</v>
      </c>
      <c r="F365" s="214" t="s">
        <v>463</v>
      </c>
      <c r="G365" s="212"/>
      <c r="H365" s="215">
        <v>19.21</v>
      </c>
      <c r="I365" s="216"/>
      <c r="J365" s="212"/>
      <c r="K365" s="212"/>
      <c r="L365" s="217"/>
      <c r="M365" s="218"/>
      <c r="N365" s="219"/>
      <c r="O365" s="219"/>
      <c r="P365" s="219"/>
      <c r="Q365" s="219"/>
      <c r="R365" s="219"/>
      <c r="S365" s="219"/>
      <c r="T365" s="220"/>
      <c r="AT365" s="221" t="s">
        <v>168</v>
      </c>
      <c r="AU365" s="221" t="s">
        <v>81</v>
      </c>
      <c r="AV365" s="13" t="s">
        <v>81</v>
      </c>
      <c r="AW365" s="13" t="s">
        <v>34</v>
      </c>
      <c r="AX365" s="13" t="s">
        <v>79</v>
      </c>
      <c r="AY365" s="221" t="s">
        <v>157</v>
      </c>
    </row>
    <row r="366" spans="1:65" s="2" customFormat="1" ht="21.75" customHeight="1">
      <c r="A366" s="36"/>
      <c r="B366" s="37"/>
      <c r="C366" s="194" t="s">
        <v>468</v>
      </c>
      <c r="D366" s="194" t="s">
        <v>159</v>
      </c>
      <c r="E366" s="195" t="s">
        <v>469</v>
      </c>
      <c r="F366" s="196" t="s">
        <v>470</v>
      </c>
      <c r="G366" s="197" t="s">
        <v>162</v>
      </c>
      <c r="H366" s="198">
        <v>500</v>
      </c>
      <c r="I366" s="199"/>
      <c r="J366" s="200">
        <f>ROUND(I366*H366,2)</f>
        <v>0</v>
      </c>
      <c r="K366" s="196" t="s">
        <v>163</v>
      </c>
      <c r="L366" s="41"/>
      <c r="M366" s="201" t="s">
        <v>21</v>
      </c>
      <c r="N366" s="202" t="s">
        <v>44</v>
      </c>
      <c r="O366" s="66"/>
      <c r="P366" s="203">
        <f>O366*H366</f>
        <v>0</v>
      </c>
      <c r="Q366" s="203">
        <v>0</v>
      </c>
      <c r="R366" s="203">
        <f>Q366*H366</f>
        <v>0</v>
      </c>
      <c r="S366" s="203">
        <v>0</v>
      </c>
      <c r="T366" s="204">
        <f>S366*H366</f>
        <v>0</v>
      </c>
      <c r="U366" s="36"/>
      <c r="V366" s="36"/>
      <c r="W366" s="36"/>
      <c r="X366" s="36"/>
      <c r="Y366" s="36"/>
      <c r="Z366" s="36"/>
      <c r="AA366" s="36"/>
      <c r="AB366" s="36"/>
      <c r="AC366" s="36"/>
      <c r="AD366" s="36"/>
      <c r="AE366" s="36"/>
      <c r="AR366" s="205" t="s">
        <v>164</v>
      </c>
      <c r="AT366" s="205" t="s">
        <v>159</v>
      </c>
      <c r="AU366" s="205" t="s">
        <v>81</v>
      </c>
      <c r="AY366" s="19" t="s">
        <v>157</v>
      </c>
      <c r="BE366" s="206">
        <f>IF(N366="základní",J366,0)</f>
        <v>0</v>
      </c>
      <c r="BF366" s="206">
        <f>IF(N366="snížená",J366,0)</f>
        <v>0</v>
      </c>
      <c r="BG366" s="206">
        <f>IF(N366="zákl. přenesená",J366,0)</f>
        <v>0</v>
      </c>
      <c r="BH366" s="206">
        <f>IF(N366="sníž. přenesená",J366,0)</f>
        <v>0</v>
      </c>
      <c r="BI366" s="206">
        <f>IF(N366="nulová",J366,0)</f>
        <v>0</v>
      </c>
      <c r="BJ366" s="19" t="s">
        <v>79</v>
      </c>
      <c r="BK366" s="206">
        <f>ROUND(I366*H366,2)</f>
        <v>0</v>
      </c>
      <c r="BL366" s="19" t="s">
        <v>164</v>
      </c>
      <c r="BM366" s="205" t="s">
        <v>471</v>
      </c>
    </row>
    <row r="367" spans="1:47" s="2" customFormat="1" ht="39">
      <c r="A367" s="36"/>
      <c r="B367" s="37"/>
      <c r="C367" s="38"/>
      <c r="D367" s="207" t="s">
        <v>166</v>
      </c>
      <c r="E367" s="38"/>
      <c r="F367" s="208" t="s">
        <v>472</v>
      </c>
      <c r="G367" s="38"/>
      <c r="H367" s="38"/>
      <c r="I367" s="117"/>
      <c r="J367" s="38"/>
      <c r="K367" s="38"/>
      <c r="L367" s="41"/>
      <c r="M367" s="209"/>
      <c r="N367" s="210"/>
      <c r="O367" s="66"/>
      <c r="P367" s="66"/>
      <c r="Q367" s="66"/>
      <c r="R367" s="66"/>
      <c r="S367" s="66"/>
      <c r="T367" s="67"/>
      <c r="U367" s="36"/>
      <c r="V367" s="36"/>
      <c r="W367" s="36"/>
      <c r="X367" s="36"/>
      <c r="Y367" s="36"/>
      <c r="Z367" s="36"/>
      <c r="AA367" s="36"/>
      <c r="AB367" s="36"/>
      <c r="AC367" s="36"/>
      <c r="AD367" s="36"/>
      <c r="AE367" s="36"/>
      <c r="AT367" s="19" t="s">
        <v>166</v>
      </c>
      <c r="AU367" s="19" t="s">
        <v>81</v>
      </c>
    </row>
    <row r="368" spans="2:51" s="13" customFormat="1" ht="12">
      <c r="B368" s="211"/>
      <c r="C368" s="212"/>
      <c r="D368" s="207" t="s">
        <v>168</v>
      </c>
      <c r="E368" s="213" t="s">
        <v>21</v>
      </c>
      <c r="F368" s="214" t="s">
        <v>473</v>
      </c>
      <c r="G368" s="212"/>
      <c r="H368" s="215">
        <v>500</v>
      </c>
      <c r="I368" s="216"/>
      <c r="J368" s="212"/>
      <c r="K368" s="212"/>
      <c r="L368" s="217"/>
      <c r="M368" s="218"/>
      <c r="N368" s="219"/>
      <c r="O368" s="219"/>
      <c r="P368" s="219"/>
      <c r="Q368" s="219"/>
      <c r="R368" s="219"/>
      <c r="S368" s="219"/>
      <c r="T368" s="220"/>
      <c r="AT368" s="221" t="s">
        <v>168</v>
      </c>
      <c r="AU368" s="221" t="s">
        <v>81</v>
      </c>
      <c r="AV368" s="13" t="s">
        <v>81</v>
      </c>
      <c r="AW368" s="13" t="s">
        <v>34</v>
      </c>
      <c r="AX368" s="13" t="s">
        <v>79</v>
      </c>
      <c r="AY368" s="221" t="s">
        <v>157</v>
      </c>
    </row>
    <row r="369" spans="1:65" s="2" customFormat="1" ht="21.75" customHeight="1">
      <c r="A369" s="36"/>
      <c r="B369" s="37"/>
      <c r="C369" s="194" t="s">
        <v>474</v>
      </c>
      <c r="D369" s="194" t="s">
        <v>159</v>
      </c>
      <c r="E369" s="195" t="s">
        <v>475</v>
      </c>
      <c r="F369" s="196" t="s">
        <v>476</v>
      </c>
      <c r="G369" s="197" t="s">
        <v>162</v>
      </c>
      <c r="H369" s="198">
        <v>500</v>
      </c>
      <c r="I369" s="199"/>
      <c r="J369" s="200">
        <f>ROUND(I369*H369,2)</f>
        <v>0</v>
      </c>
      <c r="K369" s="196" t="s">
        <v>163</v>
      </c>
      <c r="L369" s="41"/>
      <c r="M369" s="201" t="s">
        <v>21</v>
      </c>
      <c r="N369" s="202" t="s">
        <v>44</v>
      </c>
      <c r="O369" s="66"/>
      <c r="P369" s="203">
        <f>O369*H369</f>
        <v>0</v>
      </c>
      <c r="Q369" s="203">
        <v>0</v>
      </c>
      <c r="R369" s="203">
        <f>Q369*H369</f>
        <v>0</v>
      </c>
      <c r="S369" s="203">
        <v>0</v>
      </c>
      <c r="T369" s="204">
        <f>S369*H369</f>
        <v>0</v>
      </c>
      <c r="U369" s="36"/>
      <c r="V369" s="36"/>
      <c r="W369" s="36"/>
      <c r="X369" s="36"/>
      <c r="Y369" s="36"/>
      <c r="Z369" s="36"/>
      <c r="AA369" s="36"/>
      <c r="AB369" s="36"/>
      <c r="AC369" s="36"/>
      <c r="AD369" s="36"/>
      <c r="AE369" s="36"/>
      <c r="AR369" s="205" t="s">
        <v>164</v>
      </c>
      <c r="AT369" s="205" t="s">
        <v>159</v>
      </c>
      <c r="AU369" s="205" t="s">
        <v>81</v>
      </c>
      <c r="AY369" s="19" t="s">
        <v>157</v>
      </c>
      <c r="BE369" s="206">
        <f>IF(N369="základní",J369,0)</f>
        <v>0</v>
      </c>
      <c r="BF369" s="206">
        <f>IF(N369="snížená",J369,0)</f>
        <v>0</v>
      </c>
      <c r="BG369" s="206">
        <f>IF(N369="zákl. přenesená",J369,0)</f>
        <v>0</v>
      </c>
      <c r="BH369" s="206">
        <f>IF(N369="sníž. přenesená",J369,0)</f>
        <v>0</v>
      </c>
      <c r="BI369" s="206">
        <f>IF(N369="nulová",J369,0)</f>
        <v>0</v>
      </c>
      <c r="BJ369" s="19" t="s">
        <v>79</v>
      </c>
      <c r="BK369" s="206">
        <f>ROUND(I369*H369,2)</f>
        <v>0</v>
      </c>
      <c r="BL369" s="19" t="s">
        <v>164</v>
      </c>
      <c r="BM369" s="205" t="s">
        <v>477</v>
      </c>
    </row>
    <row r="370" spans="1:47" s="2" customFormat="1" ht="39">
      <c r="A370" s="36"/>
      <c r="B370" s="37"/>
      <c r="C370" s="38"/>
      <c r="D370" s="207" t="s">
        <v>166</v>
      </c>
      <c r="E370" s="38"/>
      <c r="F370" s="208" t="s">
        <v>472</v>
      </c>
      <c r="G370" s="38"/>
      <c r="H370" s="38"/>
      <c r="I370" s="117"/>
      <c r="J370" s="38"/>
      <c r="K370" s="38"/>
      <c r="L370" s="41"/>
      <c r="M370" s="209"/>
      <c r="N370" s="210"/>
      <c r="O370" s="66"/>
      <c r="P370" s="66"/>
      <c r="Q370" s="66"/>
      <c r="R370" s="66"/>
      <c r="S370" s="66"/>
      <c r="T370" s="67"/>
      <c r="U370" s="36"/>
      <c r="V370" s="36"/>
      <c r="W370" s="36"/>
      <c r="X370" s="36"/>
      <c r="Y370" s="36"/>
      <c r="Z370" s="36"/>
      <c r="AA370" s="36"/>
      <c r="AB370" s="36"/>
      <c r="AC370" s="36"/>
      <c r="AD370" s="36"/>
      <c r="AE370" s="36"/>
      <c r="AT370" s="19" t="s">
        <v>166</v>
      </c>
      <c r="AU370" s="19" t="s">
        <v>81</v>
      </c>
    </row>
    <row r="371" spans="2:51" s="13" customFormat="1" ht="12">
      <c r="B371" s="211"/>
      <c r="C371" s="212"/>
      <c r="D371" s="207" t="s">
        <v>168</v>
      </c>
      <c r="E371" s="213" t="s">
        <v>21</v>
      </c>
      <c r="F371" s="214" t="s">
        <v>473</v>
      </c>
      <c r="G371" s="212"/>
      <c r="H371" s="215">
        <v>500</v>
      </c>
      <c r="I371" s="216"/>
      <c r="J371" s="212"/>
      <c r="K371" s="212"/>
      <c r="L371" s="217"/>
      <c r="M371" s="218"/>
      <c r="N371" s="219"/>
      <c r="O371" s="219"/>
      <c r="P371" s="219"/>
      <c r="Q371" s="219"/>
      <c r="R371" s="219"/>
      <c r="S371" s="219"/>
      <c r="T371" s="220"/>
      <c r="AT371" s="221" t="s">
        <v>168</v>
      </c>
      <c r="AU371" s="221" t="s">
        <v>81</v>
      </c>
      <c r="AV371" s="13" t="s">
        <v>81</v>
      </c>
      <c r="AW371" s="13" t="s">
        <v>34</v>
      </c>
      <c r="AX371" s="13" t="s">
        <v>79</v>
      </c>
      <c r="AY371" s="221" t="s">
        <v>157</v>
      </c>
    </row>
    <row r="372" spans="1:65" s="2" customFormat="1" ht="16.5" customHeight="1">
      <c r="A372" s="36"/>
      <c r="B372" s="37"/>
      <c r="C372" s="194" t="s">
        <v>478</v>
      </c>
      <c r="D372" s="194" t="s">
        <v>159</v>
      </c>
      <c r="E372" s="195" t="s">
        <v>479</v>
      </c>
      <c r="F372" s="196" t="s">
        <v>480</v>
      </c>
      <c r="G372" s="197" t="s">
        <v>162</v>
      </c>
      <c r="H372" s="198">
        <v>5</v>
      </c>
      <c r="I372" s="199"/>
      <c r="J372" s="200">
        <f>ROUND(I372*H372,2)</f>
        <v>0</v>
      </c>
      <c r="K372" s="196" t="s">
        <v>163</v>
      </c>
      <c r="L372" s="41"/>
      <c r="M372" s="201" t="s">
        <v>21</v>
      </c>
      <c r="N372" s="202" t="s">
        <v>44</v>
      </c>
      <c r="O372" s="66"/>
      <c r="P372" s="203">
        <f>O372*H372</f>
        <v>0</v>
      </c>
      <c r="Q372" s="203">
        <v>0.643</v>
      </c>
      <c r="R372" s="203">
        <f>Q372*H372</f>
        <v>3.215</v>
      </c>
      <c r="S372" s="203">
        <v>0</v>
      </c>
      <c r="T372" s="204">
        <f>S372*H372</f>
        <v>0</v>
      </c>
      <c r="U372" s="36"/>
      <c r="V372" s="36"/>
      <c r="W372" s="36"/>
      <c r="X372" s="36"/>
      <c r="Y372" s="36"/>
      <c r="Z372" s="36"/>
      <c r="AA372" s="36"/>
      <c r="AB372" s="36"/>
      <c r="AC372" s="36"/>
      <c r="AD372" s="36"/>
      <c r="AE372" s="36"/>
      <c r="AR372" s="205" t="s">
        <v>164</v>
      </c>
      <c r="AT372" s="205" t="s">
        <v>159</v>
      </c>
      <c r="AU372" s="205" t="s">
        <v>81</v>
      </c>
      <c r="AY372" s="19" t="s">
        <v>157</v>
      </c>
      <c r="BE372" s="206">
        <f>IF(N372="základní",J372,0)</f>
        <v>0</v>
      </c>
      <c r="BF372" s="206">
        <f>IF(N372="snížená",J372,0)</f>
        <v>0</v>
      </c>
      <c r="BG372" s="206">
        <f>IF(N372="zákl. přenesená",J372,0)</f>
        <v>0</v>
      </c>
      <c r="BH372" s="206">
        <f>IF(N372="sníž. přenesená",J372,0)</f>
        <v>0</v>
      </c>
      <c r="BI372" s="206">
        <f>IF(N372="nulová",J372,0)</f>
        <v>0</v>
      </c>
      <c r="BJ372" s="19" t="s">
        <v>79</v>
      </c>
      <c r="BK372" s="206">
        <f>ROUND(I372*H372,2)</f>
        <v>0</v>
      </c>
      <c r="BL372" s="19" t="s">
        <v>164</v>
      </c>
      <c r="BM372" s="205" t="s">
        <v>481</v>
      </c>
    </row>
    <row r="373" spans="2:51" s="13" customFormat="1" ht="12">
      <c r="B373" s="211"/>
      <c r="C373" s="212"/>
      <c r="D373" s="207" t="s">
        <v>168</v>
      </c>
      <c r="E373" s="213" t="s">
        <v>21</v>
      </c>
      <c r="F373" s="214" t="s">
        <v>482</v>
      </c>
      <c r="G373" s="212"/>
      <c r="H373" s="215">
        <v>5</v>
      </c>
      <c r="I373" s="216"/>
      <c r="J373" s="212"/>
      <c r="K373" s="212"/>
      <c r="L373" s="217"/>
      <c r="M373" s="218"/>
      <c r="N373" s="219"/>
      <c r="O373" s="219"/>
      <c r="P373" s="219"/>
      <c r="Q373" s="219"/>
      <c r="R373" s="219"/>
      <c r="S373" s="219"/>
      <c r="T373" s="220"/>
      <c r="AT373" s="221" t="s">
        <v>168</v>
      </c>
      <c r="AU373" s="221" t="s">
        <v>81</v>
      </c>
      <c r="AV373" s="13" t="s">
        <v>81</v>
      </c>
      <c r="AW373" s="13" t="s">
        <v>34</v>
      </c>
      <c r="AX373" s="13" t="s">
        <v>79</v>
      </c>
      <c r="AY373" s="221" t="s">
        <v>157</v>
      </c>
    </row>
    <row r="374" spans="2:63" s="12" customFormat="1" ht="22.9" customHeight="1">
      <c r="B374" s="178"/>
      <c r="C374" s="179"/>
      <c r="D374" s="180" t="s">
        <v>72</v>
      </c>
      <c r="E374" s="192" t="s">
        <v>232</v>
      </c>
      <c r="F374" s="192" t="s">
        <v>483</v>
      </c>
      <c r="G374" s="179"/>
      <c r="H374" s="179"/>
      <c r="I374" s="182"/>
      <c r="J374" s="193">
        <f>BK374</f>
        <v>0</v>
      </c>
      <c r="K374" s="179"/>
      <c r="L374" s="184"/>
      <c r="M374" s="185"/>
      <c r="N374" s="186"/>
      <c r="O374" s="186"/>
      <c r="P374" s="187">
        <f>SUM(P375:P428)</f>
        <v>0</v>
      </c>
      <c r="Q374" s="186"/>
      <c r="R374" s="187">
        <f>SUM(R375:R428)</f>
        <v>0.051131699999999995</v>
      </c>
      <c r="S374" s="186"/>
      <c r="T374" s="188">
        <f>SUM(T375:T428)</f>
        <v>254.81719999999996</v>
      </c>
      <c r="AR374" s="189" t="s">
        <v>79</v>
      </c>
      <c r="AT374" s="190" t="s">
        <v>72</v>
      </c>
      <c r="AU374" s="190" t="s">
        <v>79</v>
      </c>
      <c r="AY374" s="189" t="s">
        <v>157</v>
      </c>
      <c r="BK374" s="191">
        <f>SUM(BK375:BK428)</f>
        <v>0</v>
      </c>
    </row>
    <row r="375" spans="1:65" s="2" customFormat="1" ht="16.5" customHeight="1">
      <c r="A375" s="36"/>
      <c r="B375" s="37"/>
      <c r="C375" s="194" t="s">
        <v>484</v>
      </c>
      <c r="D375" s="194" t="s">
        <v>159</v>
      </c>
      <c r="E375" s="195" t="s">
        <v>485</v>
      </c>
      <c r="F375" s="196" t="s">
        <v>486</v>
      </c>
      <c r="G375" s="197" t="s">
        <v>162</v>
      </c>
      <c r="H375" s="198">
        <v>9.15</v>
      </c>
      <c r="I375" s="199"/>
      <c r="J375" s="200">
        <f>ROUND(I375*H375,2)</f>
        <v>0</v>
      </c>
      <c r="K375" s="196" t="s">
        <v>163</v>
      </c>
      <c r="L375" s="41"/>
      <c r="M375" s="201" t="s">
        <v>21</v>
      </c>
      <c r="N375" s="202" t="s">
        <v>44</v>
      </c>
      <c r="O375" s="66"/>
      <c r="P375" s="203">
        <f>O375*H375</f>
        <v>0</v>
      </c>
      <c r="Q375" s="203">
        <v>0.00047</v>
      </c>
      <c r="R375" s="203">
        <f>Q375*H375</f>
        <v>0.0043005</v>
      </c>
      <c r="S375" s="203">
        <v>0</v>
      </c>
      <c r="T375" s="204">
        <f>S375*H375</f>
        <v>0</v>
      </c>
      <c r="U375" s="36"/>
      <c r="V375" s="36"/>
      <c r="W375" s="36"/>
      <c r="X375" s="36"/>
      <c r="Y375" s="36"/>
      <c r="Z375" s="36"/>
      <c r="AA375" s="36"/>
      <c r="AB375" s="36"/>
      <c r="AC375" s="36"/>
      <c r="AD375" s="36"/>
      <c r="AE375" s="36"/>
      <c r="AR375" s="205" t="s">
        <v>164</v>
      </c>
      <c r="AT375" s="205" t="s">
        <v>159</v>
      </c>
      <c r="AU375" s="205" t="s">
        <v>81</v>
      </c>
      <c r="AY375" s="19" t="s">
        <v>157</v>
      </c>
      <c r="BE375" s="206">
        <f>IF(N375="základní",J375,0)</f>
        <v>0</v>
      </c>
      <c r="BF375" s="206">
        <f>IF(N375="snížená",J375,0)</f>
        <v>0</v>
      </c>
      <c r="BG375" s="206">
        <f>IF(N375="zákl. přenesená",J375,0)</f>
        <v>0</v>
      </c>
      <c r="BH375" s="206">
        <f>IF(N375="sníž. přenesená",J375,0)</f>
        <v>0</v>
      </c>
      <c r="BI375" s="206">
        <f>IF(N375="nulová",J375,0)</f>
        <v>0</v>
      </c>
      <c r="BJ375" s="19" t="s">
        <v>79</v>
      </c>
      <c r="BK375" s="206">
        <f>ROUND(I375*H375,2)</f>
        <v>0</v>
      </c>
      <c r="BL375" s="19" t="s">
        <v>164</v>
      </c>
      <c r="BM375" s="205" t="s">
        <v>487</v>
      </c>
    </row>
    <row r="376" spans="1:47" s="2" customFormat="1" ht="29.25">
      <c r="A376" s="36"/>
      <c r="B376" s="37"/>
      <c r="C376" s="38"/>
      <c r="D376" s="207" t="s">
        <v>166</v>
      </c>
      <c r="E376" s="38"/>
      <c r="F376" s="208" t="s">
        <v>488</v>
      </c>
      <c r="G376" s="38"/>
      <c r="H376" s="38"/>
      <c r="I376" s="117"/>
      <c r="J376" s="38"/>
      <c r="K376" s="38"/>
      <c r="L376" s="41"/>
      <c r="M376" s="209"/>
      <c r="N376" s="210"/>
      <c r="O376" s="66"/>
      <c r="P376" s="66"/>
      <c r="Q376" s="66"/>
      <c r="R376" s="66"/>
      <c r="S376" s="66"/>
      <c r="T376" s="67"/>
      <c r="U376" s="36"/>
      <c r="V376" s="36"/>
      <c r="W376" s="36"/>
      <c r="X376" s="36"/>
      <c r="Y376" s="36"/>
      <c r="Z376" s="36"/>
      <c r="AA376" s="36"/>
      <c r="AB376" s="36"/>
      <c r="AC376" s="36"/>
      <c r="AD376" s="36"/>
      <c r="AE376" s="36"/>
      <c r="AT376" s="19" t="s">
        <v>166</v>
      </c>
      <c r="AU376" s="19" t="s">
        <v>81</v>
      </c>
    </row>
    <row r="377" spans="2:51" s="13" customFormat="1" ht="12">
      <c r="B377" s="211"/>
      <c r="C377" s="212"/>
      <c r="D377" s="207" t="s">
        <v>168</v>
      </c>
      <c r="E377" s="213" t="s">
        <v>21</v>
      </c>
      <c r="F377" s="214" t="s">
        <v>489</v>
      </c>
      <c r="G377" s="212"/>
      <c r="H377" s="215">
        <v>7.625</v>
      </c>
      <c r="I377" s="216"/>
      <c r="J377" s="212"/>
      <c r="K377" s="212"/>
      <c r="L377" s="217"/>
      <c r="M377" s="218"/>
      <c r="N377" s="219"/>
      <c r="O377" s="219"/>
      <c r="P377" s="219"/>
      <c r="Q377" s="219"/>
      <c r="R377" s="219"/>
      <c r="S377" s="219"/>
      <c r="T377" s="220"/>
      <c r="AT377" s="221" t="s">
        <v>168</v>
      </c>
      <c r="AU377" s="221" t="s">
        <v>81</v>
      </c>
      <c r="AV377" s="13" t="s">
        <v>81</v>
      </c>
      <c r="AW377" s="13" t="s">
        <v>34</v>
      </c>
      <c r="AX377" s="13" t="s">
        <v>73</v>
      </c>
      <c r="AY377" s="221" t="s">
        <v>157</v>
      </c>
    </row>
    <row r="378" spans="2:51" s="15" customFormat="1" ht="12">
      <c r="B378" s="232"/>
      <c r="C378" s="233"/>
      <c r="D378" s="207" t="s">
        <v>168</v>
      </c>
      <c r="E378" s="234" t="s">
        <v>21</v>
      </c>
      <c r="F378" s="235" t="s">
        <v>179</v>
      </c>
      <c r="G378" s="233"/>
      <c r="H378" s="236">
        <v>7.625</v>
      </c>
      <c r="I378" s="237"/>
      <c r="J378" s="233"/>
      <c r="K378" s="233"/>
      <c r="L378" s="238"/>
      <c r="M378" s="239"/>
      <c r="N378" s="240"/>
      <c r="O378" s="240"/>
      <c r="P378" s="240"/>
      <c r="Q378" s="240"/>
      <c r="R378" s="240"/>
      <c r="S378" s="240"/>
      <c r="T378" s="241"/>
      <c r="AT378" s="242" t="s">
        <v>168</v>
      </c>
      <c r="AU378" s="242" t="s">
        <v>81</v>
      </c>
      <c r="AV378" s="15" t="s">
        <v>96</v>
      </c>
      <c r="AW378" s="15" t="s">
        <v>34</v>
      </c>
      <c r="AX378" s="15" t="s">
        <v>73</v>
      </c>
      <c r="AY378" s="242" t="s">
        <v>157</v>
      </c>
    </row>
    <row r="379" spans="2:51" s="13" customFormat="1" ht="12">
      <c r="B379" s="211"/>
      <c r="C379" s="212"/>
      <c r="D379" s="207" t="s">
        <v>168</v>
      </c>
      <c r="E379" s="213" t="s">
        <v>21</v>
      </c>
      <c r="F379" s="214" t="s">
        <v>490</v>
      </c>
      <c r="G379" s="212"/>
      <c r="H379" s="215">
        <v>1.525</v>
      </c>
      <c r="I379" s="216"/>
      <c r="J379" s="212"/>
      <c r="K379" s="212"/>
      <c r="L379" s="217"/>
      <c r="M379" s="218"/>
      <c r="N379" s="219"/>
      <c r="O379" s="219"/>
      <c r="P379" s="219"/>
      <c r="Q379" s="219"/>
      <c r="R379" s="219"/>
      <c r="S379" s="219"/>
      <c r="T379" s="220"/>
      <c r="AT379" s="221" t="s">
        <v>168</v>
      </c>
      <c r="AU379" s="221" t="s">
        <v>81</v>
      </c>
      <c r="AV379" s="13" t="s">
        <v>81</v>
      </c>
      <c r="AW379" s="13" t="s">
        <v>34</v>
      </c>
      <c r="AX379" s="13" t="s">
        <v>73</v>
      </c>
      <c r="AY379" s="221" t="s">
        <v>157</v>
      </c>
    </row>
    <row r="380" spans="2:51" s="16" customFormat="1" ht="12">
      <c r="B380" s="243"/>
      <c r="C380" s="244"/>
      <c r="D380" s="207" t="s">
        <v>168</v>
      </c>
      <c r="E380" s="245" t="s">
        <v>21</v>
      </c>
      <c r="F380" s="246" t="s">
        <v>181</v>
      </c>
      <c r="G380" s="244"/>
      <c r="H380" s="247">
        <v>9.15</v>
      </c>
      <c r="I380" s="248"/>
      <c r="J380" s="244"/>
      <c r="K380" s="244"/>
      <c r="L380" s="249"/>
      <c r="M380" s="250"/>
      <c r="N380" s="251"/>
      <c r="O380" s="251"/>
      <c r="P380" s="251"/>
      <c r="Q380" s="251"/>
      <c r="R380" s="251"/>
      <c r="S380" s="251"/>
      <c r="T380" s="252"/>
      <c r="AT380" s="253" t="s">
        <v>168</v>
      </c>
      <c r="AU380" s="253" t="s">
        <v>81</v>
      </c>
      <c r="AV380" s="16" t="s">
        <v>164</v>
      </c>
      <c r="AW380" s="16" t="s">
        <v>34</v>
      </c>
      <c r="AX380" s="16" t="s">
        <v>79</v>
      </c>
      <c r="AY380" s="253" t="s">
        <v>157</v>
      </c>
    </row>
    <row r="381" spans="1:65" s="2" customFormat="1" ht="21.75" customHeight="1">
      <c r="A381" s="36"/>
      <c r="B381" s="37"/>
      <c r="C381" s="194" t="s">
        <v>491</v>
      </c>
      <c r="D381" s="194" t="s">
        <v>159</v>
      </c>
      <c r="E381" s="195" t="s">
        <v>492</v>
      </c>
      <c r="F381" s="196" t="s">
        <v>493</v>
      </c>
      <c r="G381" s="197" t="s">
        <v>494</v>
      </c>
      <c r="H381" s="198">
        <v>5</v>
      </c>
      <c r="I381" s="199"/>
      <c r="J381" s="200">
        <f>ROUND(I381*H381,2)</f>
        <v>0</v>
      </c>
      <c r="K381" s="196" t="s">
        <v>21</v>
      </c>
      <c r="L381" s="41"/>
      <c r="M381" s="201" t="s">
        <v>21</v>
      </c>
      <c r="N381" s="202" t="s">
        <v>44</v>
      </c>
      <c r="O381" s="66"/>
      <c r="P381" s="203">
        <f>O381*H381</f>
        <v>0</v>
      </c>
      <c r="Q381" s="203">
        <v>0</v>
      </c>
      <c r="R381" s="203">
        <f>Q381*H381</f>
        <v>0</v>
      </c>
      <c r="S381" s="203">
        <v>0</v>
      </c>
      <c r="T381" s="204">
        <f>S381*H381</f>
        <v>0</v>
      </c>
      <c r="U381" s="36"/>
      <c r="V381" s="36"/>
      <c r="W381" s="36"/>
      <c r="X381" s="36"/>
      <c r="Y381" s="36"/>
      <c r="Z381" s="36"/>
      <c r="AA381" s="36"/>
      <c r="AB381" s="36"/>
      <c r="AC381" s="36"/>
      <c r="AD381" s="36"/>
      <c r="AE381" s="36"/>
      <c r="AR381" s="205" t="s">
        <v>164</v>
      </c>
      <c r="AT381" s="205" t="s">
        <v>159</v>
      </c>
      <c r="AU381" s="205" t="s">
        <v>81</v>
      </c>
      <c r="AY381" s="19" t="s">
        <v>157</v>
      </c>
      <c r="BE381" s="206">
        <f>IF(N381="základní",J381,0)</f>
        <v>0</v>
      </c>
      <c r="BF381" s="206">
        <f>IF(N381="snížená",J381,0)</f>
        <v>0</v>
      </c>
      <c r="BG381" s="206">
        <f>IF(N381="zákl. přenesená",J381,0)</f>
        <v>0</v>
      </c>
      <c r="BH381" s="206">
        <f>IF(N381="sníž. přenesená",J381,0)</f>
        <v>0</v>
      </c>
      <c r="BI381" s="206">
        <f>IF(N381="nulová",J381,0)</f>
        <v>0</v>
      </c>
      <c r="BJ381" s="19" t="s">
        <v>79</v>
      </c>
      <c r="BK381" s="206">
        <f>ROUND(I381*H381,2)</f>
        <v>0</v>
      </c>
      <c r="BL381" s="19" t="s">
        <v>164</v>
      </c>
      <c r="BM381" s="205" t="s">
        <v>495</v>
      </c>
    </row>
    <row r="382" spans="1:47" s="2" customFormat="1" ht="19.5">
      <c r="A382" s="36"/>
      <c r="B382" s="37"/>
      <c r="C382" s="38"/>
      <c r="D382" s="207" t="s">
        <v>327</v>
      </c>
      <c r="E382" s="38"/>
      <c r="F382" s="208" t="s">
        <v>496</v>
      </c>
      <c r="G382" s="38"/>
      <c r="H382" s="38"/>
      <c r="I382" s="117"/>
      <c r="J382" s="38"/>
      <c r="K382" s="38"/>
      <c r="L382" s="41"/>
      <c r="M382" s="209"/>
      <c r="N382" s="210"/>
      <c r="O382" s="66"/>
      <c r="P382" s="66"/>
      <c r="Q382" s="66"/>
      <c r="R382" s="66"/>
      <c r="S382" s="66"/>
      <c r="T382" s="67"/>
      <c r="U382" s="36"/>
      <c r="V382" s="36"/>
      <c r="W382" s="36"/>
      <c r="X382" s="36"/>
      <c r="Y382" s="36"/>
      <c r="Z382" s="36"/>
      <c r="AA382" s="36"/>
      <c r="AB382" s="36"/>
      <c r="AC382" s="36"/>
      <c r="AD382" s="36"/>
      <c r="AE382" s="36"/>
      <c r="AT382" s="19" t="s">
        <v>327</v>
      </c>
      <c r="AU382" s="19" t="s">
        <v>81</v>
      </c>
    </row>
    <row r="383" spans="1:65" s="2" customFormat="1" ht="21.75" customHeight="1">
      <c r="A383" s="36"/>
      <c r="B383" s="37"/>
      <c r="C383" s="194" t="s">
        <v>497</v>
      </c>
      <c r="D383" s="194" t="s">
        <v>159</v>
      </c>
      <c r="E383" s="195" t="s">
        <v>498</v>
      </c>
      <c r="F383" s="196" t="s">
        <v>499</v>
      </c>
      <c r="G383" s="197" t="s">
        <v>162</v>
      </c>
      <c r="H383" s="198">
        <v>360.24</v>
      </c>
      <c r="I383" s="199"/>
      <c r="J383" s="200">
        <f>ROUND(I383*H383,2)</f>
        <v>0</v>
      </c>
      <c r="K383" s="196" t="s">
        <v>163</v>
      </c>
      <c r="L383" s="41"/>
      <c r="M383" s="201" t="s">
        <v>21</v>
      </c>
      <c r="N383" s="202" t="s">
        <v>44</v>
      </c>
      <c r="O383" s="66"/>
      <c r="P383" s="203">
        <f>O383*H383</f>
        <v>0</v>
      </c>
      <c r="Q383" s="203">
        <v>0.00013</v>
      </c>
      <c r="R383" s="203">
        <f>Q383*H383</f>
        <v>0.046831199999999996</v>
      </c>
      <c r="S383" s="203">
        <v>0</v>
      </c>
      <c r="T383" s="204">
        <f>S383*H383</f>
        <v>0</v>
      </c>
      <c r="U383" s="36"/>
      <c r="V383" s="36"/>
      <c r="W383" s="36"/>
      <c r="X383" s="36"/>
      <c r="Y383" s="36"/>
      <c r="Z383" s="36"/>
      <c r="AA383" s="36"/>
      <c r="AB383" s="36"/>
      <c r="AC383" s="36"/>
      <c r="AD383" s="36"/>
      <c r="AE383" s="36"/>
      <c r="AR383" s="205" t="s">
        <v>164</v>
      </c>
      <c r="AT383" s="205" t="s">
        <v>159</v>
      </c>
      <c r="AU383" s="205" t="s">
        <v>81</v>
      </c>
      <c r="AY383" s="19" t="s">
        <v>157</v>
      </c>
      <c r="BE383" s="206">
        <f>IF(N383="základní",J383,0)</f>
        <v>0</v>
      </c>
      <c r="BF383" s="206">
        <f>IF(N383="snížená",J383,0)</f>
        <v>0</v>
      </c>
      <c r="BG383" s="206">
        <f>IF(N383="zákl. přenesená",J383,0)</f>
        <v>0</v>
      </c>
      <c r="BH383" s="206">
        <f>IF(N383="sníž. přenesená",J383,0)</f>
        <v>0</v>
      </c>
      <c r="BI383" s="206">
        <f>IF(N383="nulová",J383,0)</f>
        <v>0</v>
      </c>
      <c r="BJ383" s="19" t="s">
        <v>79</v>
      </c>
      <c r="BK383" s="206">
        <f>ROUND(I383*H383,2)</f>
        <v>0</v>
      </c>
      <c r="BL383" s="19" t="s">
        <v>164</v>
      </c>
      <c r="BM383" s="205" t="s">
        <v>500</v>
      </c>
    </row>
    <row r="384" spans="1:47" s="2" customFormat="1" ht="48.75">
      <c r="A384" s="36"/>
      <c r="B384" s="37"/>
      <c r="C384" s="38"/>
      <c r="D384" s="207" t="s">
        <v>166</v>
      </c>
      <c r="E384" s="38"/>
      <c r="F384" s="208" t="s">
        <v>501</v>
      </c>
      <c r="G384" s="38"/>
      <c r="H384" s="38"/>
      <c r="I384" s="117"/>
      <c r="J384" s="38"/>
      <c r="K384" s="38"/>
      <c r="L384" s="41"/>
      <c r="M384" s="209"/>
      <c r="N384" s="210"/>
      <c r="O384" s="66"/>
      <c r="P384" s="66"/>
      <c r="Q384" s="66"/>
      <c r="R384" s="66"/>
      <c r="S384" s="66"/>
      <c r="T384" s="67"/>
      <c r="U384" s="36"/>
      <c r="V384" s="36"/>
      <c r="W384" s="36"/>
      <c r="X384" s="36"/>
      <c r="Y384" s="36"/>
      <c r="Z384" s="36"/>
      <c r="AA384" s="36"/>
      <c r="AB384" s="36"/>
      <c r="AC384" s="36"/>
      <c r="AD384" s="36"/>
      <c r="AE384" s="36"/>
      <c r="AT384" s="19" t="s">
        <v>166</v>
      </c>
      <c r="AU384" s="19" t="s">
        <v>81</v>
      </c>
    </row>
    <row r="385" spans="2:51" s="13" customFormat="1" ht="12">
      <c r="B385" s="211"/>
      <c r="C385" s="212"/>
      <c r="D385" s="207" t="s">
        <v>168</v>
      </c>
      <c r="E385" s="213" t="s">
        <v>21</v>
      </c>
      <c r="F385" s="214" t="s">
        <v>502</v>
      </c>
      <c r="G385" s="212"/>
      <c r="H385" s="215">
        <v>50.24</v>
      </c>
      <c r="I385" s="216"/>
      <c r="J385" s="212"/>
      <c r="K385" s="212"/>
      <c r="L385" s="217"/>
      <c r="M385" s="218"/>
      <c r="N385" s="219"/>
      <c r="O385" s="219"/>
      <c r="P385" s="219"/>
      <c r="Q385" s="219"/>
      <c r="R385" s="219"/>
      <c r="S385" s="219"/>
      <c r="T385" s="220"/>
      <c r="AT385" s="221" t="s">
        <v>168</v>
      </c>
      <c r="AU385" s="221" t="s">
        <v>81</v>
      </c>
      <c r="AV385" s="13" t="s">
        <v>81</v>
      </c>
      <c r="AW385" s="13" t="s">
        <v>34</v>
      </c>
      <c r="AX385" s="13" t="s">
        <v>73</v>
      </c>
      <c r="AY385" s="221" t="s">
        <v>157</v>
      </c>
    </row>
    <row r="386" spans="2:51" s="13" customFormat="1" ht="12">
      <c r="B386" s="211"/>
      <c r="C386" s="212"/>
      <c r="D386" s="207" t="s">
        <v>168</v>
      </c>
      <c r="E386" s="213" t="s">
        <v>21</v>
      </c>
      <c r="F386" s="214" t="s">
        <v>503</v>
      </c>
      <c r="G386" s="212"/>
      <c r="H386" s="215">
        <v>10</v>
      </c>
      <c r="I386" s="216"/>
      <c r="J386" s="212"/>
      <c r="K386" s="212"/>
      <c r="L386" s="217"/>
      <c r="M386" s="218"/>
      <c r="N386" s="219"/>
      <c r="O386" s="219"/>
      <c r="P386" s="219"/>
      <c r="Q386" s="219"/>
      <c r="R386" s="219"/>
      <c r="S386" s="219"/>
      <c r="T386" s="220"/>
      <c r="AT386" s="221" t="s">
        <v>168</v>
      </c>
      <c r="AU386" s="221" t="s">
        <v>81</v>
      </c>
      <c r="AV386" s="13" t="s">
        <v>81</v>
      </c>
      <c r="AW386" s="13" t="s">
        <v>34</v>
      </c>
      <c r="AX386" s="13" t="s">
        <v>73</v>
      </c>
      <c r="AY386" s="221" t="s">
        <v>157</v>
      </c>
    </row>
    <row r="387" spans="2:51" s="13" customFormat="1" ht="12">
      <c r="B387" s="211"/>
      <c r="C387" s="212"/>
      <c r="D387" s="207" t="s">
        <v>168</v>
      </c>
      <c r="E387" s="213" t="s">
        <v>21</v>
      </c>
      <c r="F387" s="214" t="s">
        <v>504</v>
      </c>
      <c r="G387" s="212"/>
      <c r="H387" s="215">
        <v>300</v>
      </c>
      <c r="I387" s="216"/>
      <c r="J387" s="212"/>
      <c r="K387" s="212"/>
      <c r="L387" s="217"/>
      <c r="M387" s="218"/>
      <c r="N387" s="219"/>
      <c r="O387" s="219"/>
      <c r="P387" s="219"/>
      <c r="Q387" s="219"/>
      <c r="R387" s="219"/>
      <c r="S387" s="219"/>
      <c r="T387" s="220"/>
      <c r="AT387" s="221" t="s">
        <v>168</v>
      </c>
      <c r="AU387" s="221" t="s">
        <v>81</v>
      </c>
      <c r="AV387" s="13" t="s">
        <v>81</v>
      </c>
      <c r="AW387" s="13" t="s">
        <v>34</v>
      </c>
      <c r="AX387" s="13" t="s">
        <v>73</v>
      </c>
      <c r="AY387" s="221" t="s">
        <v>157</v>
      </c>
    </row>
    <row r="388" spans="2:51" s="15" customFormat="1" ht="12">
      <c r="B388" s="232"/>
      <c r="C388" s="233"/>
      <c r="D388" s="207" t="s">
        <v>168</v>
      </c>
      <c r="E388" s="234" t="s">
        <v>21</v>
      </c>
      <c r="F388" s="235" t="s">
        <v>179</v>
      </c>
      <c r="G388" s="233"/>
      <c r="H388" s="236">
        <v>360.24</v>
      </c>
      <c r="I388" s="237"/>
      <c r="J388" s="233"/>
      <c r="K388" s="233"/>
      <c r="L388" s="238"/>
      <c r="M388" s="239"/>
      <c r="N388" s="240"/>
      <c r="O388" s="240"/>
      <c r="P388" s="240"/>
      <c r="Q388" s="240"/>
      <c r="R388" s="240"/>
      <c r="S388" s="240"/>
      <c r="T388" s="241"/>
      <c r="AT388" s="242" t="s">
        <v>168</v>
      </c>
      <c r="AU388" s="242" t="s">
        <v>81</v>
      </c>
      <c r="AV388" s="15" t="s">
        <v>96</v>
      </c>
      <c r="AW388" s="15" t="s">
        <v>34</v>
      </c>
      <c r="AX388" s="15" t="s">
        <v>79</v>
      </c>
      <c r="AY388" s="242" t="s">
        <v>157</v>
      </c>
    </row>
    <row r="389" spans="1:65" s="2" customFormat="1" ht="16.5" customHeight="1">
      <c r="A389" s="36"/>
      <c r="B389" s="37"/>
      <c r="C389" s="194" t="s">
        <v>505</v>
      </c>
      <c r="D389" s="194" t="s">
        <v>159</v>
      </c>
      <c r="E389" s="195" t="s">
        <v>506</v>
      </c>
      <c r="F389" s="196" t="s">
        <v>507</v>
      </c>
      <c r="G389" s="197" t="s">
        <v>508</v>
      </c>
      <c r="H389" s="198">
        <v>150</v>
      </c>
      <c r="I389" s="199"/>
      <c r="J389" s="200">
        <f>ROUND(I389*H389,2)</f>
        <v>0</v>
      </c>
      <c r="K389" s="196" t="s">
        <v>21</v>
      </c>
      <c r="L389" s="41"/>
      <c r="M389" s="201" t="s">
        <v>21</v>
      </c>
      <c r="N389" s="202" t="s">
        <v>44</v>
      </c>
      <c r="O389" s="66"/>
      <c r="P389" s="203">
        <f>O389*H389</f>
        <v>0</v>
      </c>
      <c r="Q389" s="203">
        <v>0</v>
      </c>
      <c r="R389" s="203">
        <f>Q389*H389</f>
        <v>0</v>
      </c>
      <c r="S389" s="203">
        <v>0</v>
      </c>
      <c r="T389" s="204">
        <f>S389*H389</f>
        <v>0</v>
      </c>
      <c r="U389" s="36"/>
      <c r="V389" s="36"/>
      <c r="W389" s="36"/>
      <c r="X389" s="36"/>
      <c r="Y389" s="36"/>
      <c r="Z389" s="36"/>
      <c r="AA389" s="36"/>
      <c r="AB389" s="36"/>
      <c r="AC389" s="36"/>
      <c r="AD389" s="36"/>
      <c r="AE389" s="36"/>
      <c r="AR389" s="205" t="s">
        <v>164</v>
      </c>
      <c r="AT389" s="205" t="s">
        <v>159</v>
      </c>
      <c r="AU389" s="205" t="s">
        <v>81</v>
      </c>
      <c r="AY389" s="19" t="s">
        <v>157</v>
      </c>
      <c r="BE389" s="206">
        <f>IF(N389="základní",J389,0)</f>
        <v>0</v>
      </c>
      <c r="BF389" s="206">
        <f>IF(N389="snížená",J389,0)</f>
        <v>0</v>
      </c>
      <c r="BG389" s="206">
        <f>IF(N389="zákl. přenesená",J389,0)</f>
        <v>0</v>
      </c>
      <c r="BH389" s="206">
        <f>IF(N389="sníž. přenesená",J389,0)</f>
        <v>0</v>
      </c>
      <c r="BI389" s="206">
        <f>IF(N389="nulová",J389,0)</f>
        <v>0</v>
      </c>
      <c r="BJ389" s="19" t="s">
        <v>79</v>
      </c>
      <c r="BK389" s="206">
        <f>ROUND(I389*H389,2)</f>
        <v>0</v>
      </c>
      <c r="BL389" s="19" t="s">
        <v>164</v>
      </c>
      <c r="BM389" s="205" t="s">
        <v>509</v>
      </c>
    </row>
    <row r="390" spans="1:65" s="2" customFormat="1" ht="21.75" customHeight="1">
      <c r="A390" s="36"/>
      <c r="B390" s="37"/>
      <c r="C390" s="194" t="s">
        <v>510</v>
      </c>
      <c r="D390" s="194" t="s">
        <v>159</v>
      </c>
      <c r="E390" s="195" t="s">
        <v>511</v>
      </c>
      <c r="F390" s="196" t="s">
        <v>512</v>
      </c>
      <c r="G390" s="197" t="s">
        <v>162</v>
      </c>
      <c r="H390" s="198">
        <v>413.86</v>
      </c>
      <c r="I390" s="199"/>
      <c r="J390" s="200">
        <f>ROUND(I390*H390,2)</f>
        <v>0</v>
      </c>
      <c r="K390" s="196" t="s">
        <v>163</v>
      </c>
      <c r="L390" s="41"/>
      <c r="M390" s="201" t="s">
        <v>21</v>
      </c>
      <c r="N390" s="202" t="s">
        <v>44</v>
      </c>
      <c r="O390" s="66"/>
      <c r="P390" s="203">
        <f>O390*H390</f>
        <v>0</v>
      </c>
      <c r="Q390" s="203">
        <v>0</v>
      </c>
      <c r="R390" s="203">
        <f>Q390*H390</f>
        <v>0</v>
      </c>
      <c r="S390" s="203">
        <v>0</v>
      </c>
      <c r="T390" s="204">
        <f>S390*H390</f>
        <v>0</v>
      </c>
      <c r="U390" s="36"/>
      <c r="V390" s="36"/>
      <c r="W390" s="36"/>
      <c r="X390" s="36"/>
      <c r="Y390" s="36"/>
      <c r="Z390" s="36"/>
      <c r="AA390" s="36"/>
      <c r="AB390" s="36"/>
      <c r="AC390" s="36"/>
      <c r="AD390" s="36"/>
      <c r="AE390" s="36"/>
      <c r="AR390" s="205" t="s">
        <v>164</v>
      </c>
      <c r="AT390" s="205" t="s">
        <v>159</v>
      </c>
      <c r="AU390" s="205" t="s">
        <v>81</v>
      </c>
      <c r="AY390" s="19" t="s">
        <v>157</v>
      </c>
      <c r="BE390" s="206">
        <f>IF(N390="základní",J390,0)</f>
        <v>0</v>
      </c>
      <c r="BF390" s="206">
        <f>IF(N390="snížená",J390,0)</f>
        <v>0</v>
      </c>
      <c r="BG390" s="206">
        <f>IF(N390="zákl. přenesená",J390,0)</f>
        <v>0</v>
      </c>
      <c r="BH390" s="206">
        <f>IF(N390="sníž. přenesená",J390,0)</f>
        <v>0</v>
      </c>
      <c r="BI390" s="206">
        <f>IF(N390="nulová",J390,0)</f>
        <v>0</v>
      </c>
      <c r="BJ390" s="19" t="s">
        <v>79</v>
      </c>
      <c r="BK390" s="206">
        <f>ROUND(I390*H390,2)</f>
        <v>0</v>
      </c>
      <c r="BL390" s="19" t="s">
        <v>164</v>
      </c>
      <c r="BM390" s="205" t="s">
        <v>513</v>
      </c>
    </row>
    <row r="391" spans="1:47" s="2" customFormat="1" ht="156">
      <c r="A391" s="36"/>
      <c r="B391" s="37"/>
      <c r="C391" s="38"/>
      <c r="D391" s="207" t="s">
        <v>166</v>
      </c>
      <c r="E391" s="38"/>
      <c r="F391" s="208" t="s">
        <v>514</v>
      </c>
      <c r="G391" s="38"/>
      <c r="H391" s="38"/>
      <c r="I391" s="117"/>
      <c r="J391" s="38"/>
      <c r="K391" s="38"/>
      <c r="L391" s="41"/>
      <c r="M391" s="209"/>
      <c r="N391" s="210"/>
      <c r="O391" s="66"/>
      <c r="P391" s="66"/>
      <c r="Q391" s="66"/>
      <c r="R391" s="66"/>
      <c r="S391" s="66"/>
      <c r="T391" s="67"/>
      <c r="U391" s="36"/>
      <c r="V391" s="36"/>
      <c r="W391" s="36"/>
      <c r="X391" s="36"/>
      <c r="Y391" s="36"/>
      <c r="Z391" s="36"/>
      <c r="AA391" s="36"/>
      <c r="AB391" s="36"/>
      <c r="AC391" s="36"/>
      <c r="AD391" s="36"/>
      <c r="AE391" s="36"/>
      <c r="AT391" s="19" t="s">
        <v>166</v>
      </c>
      <c r="AU391" s="19" t="s">
        <v>81</v>
      </c>
    </row>
    <row r="392" spans="2:51" s="13" customFormat="1" ht="12">
      <c r="B392" s="211"/>
      <c r="C392" s="212"/>
      <c r="D392" s="207" t="s">
        <v>168</v>
      </c>
      <c r="E392" s="213" t="s">
        <v>21</v>
      </c>
      <c r="F392" s="214" t="s">
        <v>503</v>
      </c>
      <c r="G392" s="212"/>
      <c r="H392" s="215">
        <v>10</v>
      </c>
      <c r="I392" s="216"/>
      <c r="J392" s="212"/>
      <c r="K392" s="212"/>
      <c r="L392" s="217"/>
      <c r="M392" s="218"/>
      <c r="N392" s="219"/>
      <c r="O392" s="219"/>
      <c r="P392" s="219"/>
      <c r="Q392" s="219"/>
      <c r="R392" s="219"/>
      <c r="S392" s="219"/>
      <c r="T392" s="220"/>
      <c r="AT392" s="221" t="s">
        <v>168</v>
      </c>
      <c r="AU392" s="221" t="s">
        <v>81</v>
      </c>
      <c r="AV392" s="13" t="s">
        <v>81</v>
      </c>
      <c r="AW392" s="13" t="s">
        <v>34</v>
      </c>
      <c r="AX392" s="13" t="s">
        <v>73</v>
      </c>
      <c r="AY392" s="221" t="s">
        <v>157</v>
      </c>
    </row>
    <row r="393" spans="2:51" s="14" customFormat="1" ht="12">
      <c r="B393" s="222"/>
      <c r="C393" s="223"/>
      <c r="D393" s="207" t="s">
        <v>168</v>
      </c>
      <c r="E393" s="224" t="s">
        <v>21</v>
      </c>
      <c r="F393" s="225" t="s">
        <v>515</v>
      </c>
      <c r="G393" s="223"/>
      <c r="H393" s="224" t="s">
        <v>21</v>
      </c>
      <c r="I393" s="226"/>
      <c r="J393" s="223"/>
      <c r="K393" s="223"/>
      <c r="L393" s="227"/>
      <c r="M393" s="228"/>
      <c r="N393" s="229"/>
      <c r="O393" s="229"/>
      <c r="P393" s="229"/>
      <c r="Q393" s="229"/>
      <c r="R393" s="229"/>
      <c r="S393" s="229"/>
      <c r="T393" s="230"/>
      <c r="AT393" s="231" t="s">
        <v>168</v>
      </c>
      <c r="AU393" s="231" t="s">
        <v>81</v>
      </c>
      <c r="AV393" s="14" t="s">
        <v>79</v>
      </c>
      <c r="AW393" s="14" t="s">
        <v>34</v>
      </c>
      <c r="AX393" s="14" t="s">
        <v>73</v>
      </c>
      <c r="AY393" s="231" t="s">
        <v>157</v>
      </c>
    </row>
    <row r="394" spans="2:51" s="13" customFormat="1" ht="12">
      <c r="B394" s="211"/>
      <c r="C394" s="212"/>
      <c r="D394" s="207" t="s">
        <v>168</v>
      </c>
      <c r="E394" s="213" t="s">
        <v>21</v>
      </c>
      <c r="F394" s="214" t="s">
        <v>516</v>
      </c>
      <c r="G394" s="212"/>
      <c r="H394" s="215">
        <v>39</v>
      </c>
      <c r="I394" s="216"/>
      <c r="J394" s="212"/>
      <c r="K394" s="212"/>
      <c r="L394" s="217"/>
      <c r="M394" s="218"/>
      <c r="N394" s="219"/>
      <c r="O394" s="219"/>
      <c r="P394" s="219"/>
      <c r="Q394" s="219"/>
      <c r="R394" s="219"/>
      <c r="S394" s="219"/>
      <c r="T394" s="220"/>
      <c r="AT394" s="221" t="s">
        <v>168</v>
      </c>
      <c r="AU394" s="221" t="s">
        <v>81</v>
      </c>
      <c r="AV394" s="13" t="s">
        <v>81</v>
      </c>
      <c r="AW394" s="13" t="s">
        <v>34</v>
      </c>
      <c r="AX394" s="13" t="s">
        <v>73</v>
      </c>
      <c r="AY394" s="221" t="s">
        <v>157</v>
      </c>
    </row>
    <row r="395" spans="2:51" s="13" customFormat="1" ht="12">
      <c r="B395" s="211"/>
      <c r="C395" s="212"/>
      <c r="D395" s="207" t="s">
        <v>168</v>
      </c>
      <c r="E395" s="213" t="s">
        <v>21</v>
      </c>
      <c r="F395" s="214" t="s">
        <v>517</v>
      </c>
      <c r="G395" s="212"/>
      <c r="H395" s="215">
        <v>41.44</v>
      </c>
      <c r="I395" s="216"/>
      <c r="J395" s="212"/>
      <c r="K395" s="212"/>
      <c r="L395" s="217"/>
      <c r="M395" s="218"/>
      <c r="N395" s="219"/>
      <c r="O395" s="219"/>
      <c r="P395" s="219"/>
      <c r="Q395" s="219"/>
      <c r="R395" s="219"/>
      <c r="S395" s="219"/>
      <c r="T395" s="220"/>
      <c r="AT395" s="221" t="s">
        <v>168</v>
      </c>
      <c r="AU395" s="221" t="s">
        <v>81</v>
      </c>
      <c r="AV395" s="13" t="s">
        <v>81</v>
      </c>
      <c r="AW395" s="13" t="s">
        <v>34</v>
      </c>
      <c r="AX395" s="13" t="s">
        <v>73</v>
      </c>
      <c r="AY395" s="221" t="s">
        <v>157</v>
      </c>
    </row>
    <row r="396" spans="2:51" s="13" customFormat="1" ht="12">
      <c r="B396" s="211"/>
      <c r="C396" s="212"/>
      <c r="D396" s="207" t="s">
        <v>168</v>
      </c>
      <c r="E396" s="213" t="s">
        <v>21</v>
      </c>
      <c r="F396" s="214" t="s">
        <v>518</v>
      </c>
      <c r="G396" s="212"/>
      <c r="H396" s="215">
        <v>93</v>
      </c>
      <c r="I396" s="216"/>
      <c r="J396" s="212"/>
      <c r="K396" s="212"/>
      <c r="L396" s="217"/>
      <c r="M396" s="218"/>
      <c r="N396" s="219"/>
      <c r="O396" s="219"/>
      <c r="P396" s="219"/>
      <c r="Q396" s="219"/>
      <c r="R396" s="219"/>
      <c r="S396" s="219"/>
      <c r="T396" s="220"/>
      <c r="AT396" s="221" t="s">
        <v>168</v>
      </c>
      <c r="AU396" s="221" t="s">
        <v>81</v>
      </c>
      <c r="AV396" s="13" t="s">
        <v>81</v>
      </c>
      <c r="AW396" s="13" t="s">
        <v>34</v>
      </c>
      <c r="AX396" s="13" t="s">
        <v>73</v>
      </c>
      <c r="AY396" s="221" t="s">
        <v>157</v>
      </c>
    </row>
    <row r="397" spans="2:51" s="13" customFormat="1" ht="12">
      <c r="B397" s="211"/>
      <c r="C397" s="212"/>
      <c r="D397" s="207" t="s">
        <v>168</v>
      </c>
      <c r="E397" s="213" t="s">
        <v>21</v>
      </c>
      <c r="F397" s="214" t="s">
        <v>519</v>
      </c>
      <c r="G397" s="212"/>
      <c r="H397" s="215">
        <v>4.6</v>
      </c>
      <c r="I397" s="216"/>
      <c r="J397" s="212"/>
      <c r="K397" s="212"/>
      <c r="L397" s="217"/>
      <c r="M397" s="218"/>
      <c r="N397" s="219"/>
      <c r="O397" s="219"/>
      <c r="P397" s="219"/>
      <c r="Q397" s="219"/>
      <c r="R397" s="219"/>
      <c r="S397" s="219"/>
      <c r="T397" s="220"/>
      <c r="AT397" s="221" t="s">
        <v>168</v>
      </c>
      <c r="AU397" s="221" t="s">
        <v>81</v>
      </c>
      <c r="AV397" s="13" t="s">
        <v>81</v>
      </c>
      <c r="AW397" s="13" t="s">
        <v>34</v>
      </c>
      <c r="AX397" s="13" t="s">
        <v>73</v>
      </c>
      <c r="AY397" s="221" t="s">
        <v>157</v>
      </c>
    </row>
    <row r="398" spans="2:51" s="13" customFormat="1" ht="12">
      <c r="B398" s="211"/>
      <c r="C398" s="212"/>
      <c r="D398" s="207" t="s">
        <v>168</v>
      </c>
      <c r="E398" s="213" t="s">
        <v>21</v>
      </c>
      <c r="F398" s="214" t="s">
        <v>520</v>
      </c>
      <c r="G398" s="212"/>
      <c r="H398" s="215">
        <v>11.82</v>
      </c>
      <c r="I398" s="216"/>
      <c r="J398" s="212"/>
      <c r="K398" s="212"/>
      <c r="L398" s="217"/>
      <c r="M398" s="218"/>
      <c r="N398" s="219"/>
      <c r="O398" s="219"/>
      <c r="P398" s="219"/>
      <c r="Q398" s="219"/>
      <c r="R398" s="219"/>
      <c r="S398" s="219"/>
      <c r="T398" s="220"/>
      <c r="AT398" s="221" t="s">
        <v>168</v>
      </c>
      <c r="AU398" s="221" t="s">
        <v>81</v>
      </c>
      <c r="AV398" s="13" t="s">
        <v>81</v>
      </c>
      <c r="AW398" s="13" t="s">
        <v>34</v>
      </c>
      <c r="AX398" s="13" t="s">
        <v>73</v>
      </c>
      <c r="AY398" s="221" t="s">
        <v>157</v>
      </c>
    </row>
    <row r="399" spans="2:51" s="14" customFormat="1" ht="12">
      <c r="B399" s="222"/>
      <c r="C399" s="223"/>
      <c r="D399" s="207" t="s">
        <v>168</v>
      </c>
      <c r="E399" s="224" t="s">
        <v>21</v>
      </c>
      <c r="F399" s="225" t="s">
        <v>368</v>
      </c>
      <c r="G399" s="223"/>
      <c r="H399" s="224" t="s">
        <v>21</v>
      </c>
      <c r="I399" s="226"/>
      <c r="J399" s="223"/>
      <c r="K399" s="223"/>
      <c r="L399" s="227"/>
      <c r="M399" s="228"/>
      <c r="N399" s="229"/>
      <c r="O399" s="229"/>
      <c r="P399" s="229"/>
      <c r="Q399" s="229"/>
      <c r="R399" s="229"/>
      <c r="S399" s="229"/>
      <c r="T399" s="230"/>
      <c r="AT399" s="231" t="s">
        <v>168</v>
      </c>
      <c r="AU399" s="231" t="s">
        <v>81</v>
      </c>
      <c r="AV399" s="14" t="s">
        <v>79</v>
      </c>
      <c r="AW399" s="14" t="s">
        <v>34</v>
      </c>
      <c r="AX399" s="14" t="s">
        <v>73</v>
      </c>
      <c r="AY399" s="231" t="s">
        <v>157</v>
      </c>
    </row>
    <row r="400" spans="2:51" s="13" customFormat="1" ht="12">
      <c r="B400" s="211"/>
      <c r="C400" s="212"/>
      <c r="D400" s="207" t="s">
        <v>168</v>
      </c>
      <c r="E400" s="213" t="s">
        <v>21</v>
      </c>
      <c r="F400" s="214" t="s">
        <v>521</v>
      </c>
      <c r="G400" s="212"/>
      <c r="H400" s="215">
        <v>64</v>
      </c>
      <c r="I400" s="216"/>
      <c r="J400" s="212"/>
      <c r="K400" s="212"/>
      <c r="L400" s="217"/>
      <c r="M400" s="218"/>
      <c r="N400" s="219"/>
      <c r="O400" s="219"/>
      <c r="P400" s="219"/>
      <c r="Q400" s="219"/>
      <c r="R400" s="219"/>
      <c r="S400" s="219"/>
      <c r="T400" s="220"/>
      <c r="AT400" s="221" t="s">
        <v>168</v>
      </c>
      <c r="AU400" s="221" t="s">
        <v>81</v>
      </c>
      <c r="AV400" s="13" t="s">
        <v>81</v>
      </c>
      <c r="AW400" s="13" t="s">
        <v>34</v>
      </c>
      <c r="AX400" s="13" t="s">
        <v>73</v>
      </c>
      <c r="AY400" s="221" t="s">
        <v>157</v>
      </c>
    </row>
    <row r="401" spans="2:51" s="13" customFormat="1" ht="12">
      <c r="B401" s="211"/>
      <c r="C401" s="212"/>
      <c r="D401" s="207" t="s">
        <v>168</v>
      </c>
      <c r="E401" s="213" t="s">
        <v>21</v>
      </c>
      <c r="F401" s="214" t="s">
        <v>522</v>
      </c>
      <c r="G401" s="212"/>
      <c r="H401" s="215">
        <v>150</v>
      </c>
      <c r="I401" s="216"/>
      <c r="J401" s="212"/>
      <c r="K401" s="212"/>
      <c r="L401" s="217"/>
      <c r="M401" s="218"/>
      <c r="N401" s="219"/>
      <c r="O401" s="219"/>
      <c r="P401" s="219"/>
      <c r="Q401" s="219"/>
      <c r="R401" s="219"/>
      <c r="S401" s="219"/>
      <c r="T401" s="220"/>
      <c r="AT401" s="221" t="s">
        <v>168</v>
      </c>
      <c r="AU401" s="221" t="s">
        <v>81</v>
      </c>
      <c r="AV401" s="13" t="s">
        <v>81</v>
      </c>
      <c r="AW401" s="13" t="s">
        <v>34</v>
      </c>
      <c r="AX401" s="13" t="s">
        <v>73</v>
      </c>
      <c r="AY401" s="221" t="s">
        <v>157</v>
      </c>
    </row>
    <row r="402" spans="2:51" s="15" customFormat="1" ht="12">
      <c r="B402" s="232"/>
      <c r="C402" s="233"/>
      <c r="D402" s="207" t="s">
        <v>168</v>
      </c>
      <c r="E402" s="234" t="s">
        <v>21</v>
      </c>
      <c r="F402" s="235" t="s">
        <v>179</v>
      </c>
      <c r="G402" s="233"/>
      <c r="H402" s="236">
        <v>413.86</v>
      </c>
      <c r="I402" s="237"/>
      <c r="J402" s="233"/>
      <c r="K402" s="233"/>
      <c r="L402" s="238"/>
      <c r="M402" s="239"/>
      <c r="N402" s="240"/>
      <c r="O402" s="240"/>
      <c r="P402" s="240"/>
      <c r="Q402" s="240"/>
      <c r="R402" s="240"/>
      <c r="S402" s="240"/>
      <c r="T402" s="241"/>
      <c r="AT402" s="242" t="s">
        <v>168</v>
      </c>
      <c r="AU402" s="242" t="s">
        <v>81</v>
      </c>
      <c r="AV402" s="15" t="s">
        <v>96</v>
      </c>
      <c r="AW402" s="15" t="s">
        <v>34</v>
      </c>
      <c r="AX402" s="15" t="s">
        <v>73</v>
      </c>
      <c r="AY402" s="242" t="s">
        <v>157</v>
      </c>
    </row>
    <row r="403" spans="2:51" s="16" customFormat="1" ht="12">
      <c r="B403" s="243"/>
      <c r="C403" s="244"/>
      <c r="D403" s="207" t="s">
        <v>168</v>
      </c>
      <c r="E403" s="245" t="s">
        <v>21</v>
      </c>
      <c r="F403" s="246" t="s">
        <v>181</v>
      </c>
      <c r="G403" s="244"/>
      <c r="H403" s="247">
        <v>413.86</v>
      </c>
      <c r="I403" s="248"/>
      <c r="J403" s="244"/>
      <c r="K403" s="244"/>
      <c r="L403" s="249"/>
      <c r="M403" s="250"/>
      <c r="N403" s="251"/>
      <c r="O403" s="251"/>
      <c r="P403" s="251"/>
      <c r="Q403" s="251"/>
      <c r="R403" s="251"/>
      <c r="S403" s="251"/>
      <c r="T403" s="252"/>
      <c r="AT403" s="253" t="s">
        <v>168</v>
      </c>
      <c r="AU403" s="253" t="s">
        <v>81</v>
      </c>
      <c r="AV403" s="16" t="s">
        <v>164</v>
      </c>
      <c r="AW403" s="16" t="s">
        <v>34</v>
      </c>
      <c r="AX403" s="16" t="s">
        <v>79</v>
      </c>
      <c r="AY403" s="253" t="s">
        <v>157</v>
      </c>
    </row>
    <row r="404" spans="1:65" s="2" customFormat="1" ht="21.75" customHeight="1">
      <c r="A404" s="36"/>
      <c r="B404" s="37"/>
      <c r="C404" s="194" t="s">
        <v>523</v>
      </c>
      <c r="D404" s="194" t="s">
        <v>159</v>
      </c>
      <c r="E404" s="195" t="s">
        <v>524</v>
      </c>
      <c r="F404" s="196" t="s">
        <v>525</v>
      </c>
      <c r="G404" s="197" t="s">
        <v>172</v>
      </c>
      <c r="H404" s="198">
        <v>134.284</v>
      </c>
      <c r="I404" s="199"/>
      <c r="J404" s="200">
        <f>ROUND(I404*H404,2)</f>
        <v>0</v>
      </c>
      <c r="K404" s="196" t="s">
        <v>163</v>
      </c>
      <c r="L404" s="41"/>
      <c r="M404" s="201" t="s">
        <v>21</v>
      </c>
      <c r="N404" s="202" t="s">
        <v>44</v>
      </c>
      <c r="O404" s="66"/>
      <c r="P404" s="203">
        <f>O404*H404</f>
        <v>0</v>
      </c>
      <c r="Q404" s="203">
        <v>0</v>
      </c>
      <c r="R404" s="203">
        <f>Q404*H404</f>
        <v>0</v>
      </c>
      <c r="S404" s="203">
        <v>1.8</v>
      </c>
      <c r="T404" s="204">
        <f>S404*H404</f>
        <v>241.7112</v>
      </c>
      <c r="U404" s="36"/>
      <c r="V404" s="36"/>
      <c r="W404" s="36"/>
      <c r="X404" s="36"/>
      <c r="Y404" s="36"/>
      <c r="Z404" s="36"/>
      <c r="AA404" s="36"/>
      <c r="AB404" s="36"/>
      <c r="AC404" s="36"/>
      <c r="AD404" s="36"/>
      <c r="AE404" s="36"/>
      <c r="AR404" s="205" t="s">
        <v>164</v>
      </c>
      <c r="AT404" s="205" t="s">
        <v>159</v>
      </c>
      <c r="AU404" s="205" t="s">
        <v>81</v>
      </c>
      <c r="AY404" s="19" t="s">
        <v>157</v>
      </c>
      <c r="BE404" s="206">
        <f>IF(N404="základní",J404,0)</f>
        <v>0</v>
      </c>
      <c r="BF404" s="206">
        <f>IF(N404="snížená",J404,0)</f>
        <v>0</v>
      </c>
      <c r="BG404" s="206">
        <f>IF(N404="zákl. přenesená",J404,0)</f>
        <v>0</v>
      </c>
      <c r="BH404" s="206">
        <f>IF(N404="sníž. přenesená",J404,0)</f>
        <v>0</v>
      </c>
      <c r="BI404" s="206">
        <f>IF(N404="nulová",J404,0)</f>
        <v>0</v>
      </c>
      <c r="BJ404" s="19" t="s">
        <v>79</v>
      </c>
      <c r="BK404" s="206">
        <f>ROUND(I404*H404,2)</f>
        <v>0</v>
      </c>
      <c r="BL404" s="19" t="s">
        <v>164</v>
      </c>
      <c r="BM404" s="205" t="s">
        <v>526</v>
      </c>
    </row>
    <row r="405" spans="1:47" s="2" customFormat="1" ht="39">
      <c r="A405" s="36"/>
      <c r="B405" s="37"/>
      <c r="C405" s="38"/>
      <c r="D405" s="207" t="s">
        <v>166</v>
      </c>
      <c r="E405" s="38"/>
      <c r="F405" s="208" t="s">
        <v>527</v>
      </c>
      <c r="G405" s="38"/>
      <c r="H405" s="38"/>
      <c r="I405" s="117"/>
      <c r="J405" s="38"/>
      <c r="K405" s="38"/>
      <c r="L405" s="41"/>
      <c r="M405" s="209"/>
      <c r="N405" s="210"/>
      <c r="O405" s="66"/>
      <c r="P405" s="66"/>
      <c r="Q405" s="66"/>
      <c r="R405" s="66"/>
      <c r="S405" s="66"/>
      <c r="T405" s="67"/>
      <c r="U405" s="36"/>
      <c r="V405" s="36"/>
      <c r="W405" s="36"/>
      <c r="X405" s="36"/>
      <c r="Y405" s="36"/>
      <c r="Z405" s="36"/>
      <c r="AA405" s="36"/>
      <c r="AB405" s="36"/>
      <c r="AC405" s="36"/>
      <c r="AD405" s="36"/>
      <c r="AE405" s="36"/>
      <c r="AT405" s="19" t="s">
        <v>166</v>
      </c>
      <c r="AU405" s="19" t="s">
        <v>81</v>
      </c>
    </row>
    <row r="406" spans="2:51" s="14" customFormat="1" ht="12">
      <c r="B406" s="222"/>
      <c r="C406" s="223"/>
      <c r="D406" s="207" t="s">
        <v>168</v>
      </c>
      <c r="E406" s="224" t="s">
        <v>21</v>
      </c>
      <c r="F406" s="225" t="s">
        <v>528</v>
      </c>
      <c r="G406" s="223"/>
      <c r="H406" s="224" t="s">
        <v>21</v>
      </c>
      <c r="I406" s="226"/>
      <c r="J406" s="223"/>
      <c r="K406" s="223"/>
      <c r="L406" s="227"/>
      <c r="M406" s="228"/>
      <c r="N406" s="229"/>
      <c r="O406" s="229"/>
      <c r="P406" s="229"/>
      <c r="Q406" s="229"/>
      <c r="R406" s="229"/>
      <c r="S406" s="229"/>
      <c r="T406" s="230"/>
      <c r="AT406" s="231" t="s">
        <v>168</v>
      </c>
      <c r="AU406" s="231" t="s">
        <v>81</v>
      </c>
      <c r="AV406" s="14" t="s">
        <v>79</v>
      </c>
      <c r="AW406" s="14" t="s">
        <v>34</v>
      </c>
      <c r="AX406" s="14" t="s">
        <v>73</v>
      </c>
      <c r="AY406" s="231" t="s">
        <v>157</v>
      </c>
    </row>
    <row r="407" spans="2:51" s="13" customFormat="1" ht="12">
      <c r="B407" s="211"/>
      <c r="C407" s="212"/>
      <c r="D407" s="207" t="s">
        <v>168</v>
      </c>
      <c r="E407" s="213" t="s">
        <v>21</v>
      </c>
      <c r="F407" s="214" t="s">
        <v>529</v>
      </c>
      <c r="G407" s="212"/>
      <c r="H407" s="215">
        <v>92.4</v>
      </c>
      <c r="I407" s="216"/>
      <c r="J407" s="212"/>
      <c r="K407" s="212"/>
      <c r="L407" s="217"/>
      <c r="M407" s="218"/>
      <c r="N407" s="219"/>
      <c r="O407" s="219"/>
      <c r="P407" s="219"/>
      <c r="Q407" s="219"/>
      <c r="R407" s="219"/>
      <c r="S407" s="219"/>
      <c r="T407" s="220"/>
      <c r="AT407" s="221" t="s">
        <v>168</v>
      </c>
      <c r="AU407" s="221" t="s">
        <v>81</v>
      </c>
      <c r="AV407" s="13" t="s">
        <v>81</v>
      </c>
      <c r="AW407" s="13" t="s">
        <v>34</v>
      </c>
      <c r="AX407" s="13" t="s">
        <v>73</v>
      </c>
      <c r="AY407" s="221" t="s">
        <v>157</v>
      </c>
    </row>
    <row r="408" spans="2:51" s="13" customFormat="1" ht="12">
      <c r="B408" s="211"/>
      <c r="C408" s="212"/>
      <c r="D408" s="207" t="s">
        <v>168</v>
      </c>
      <c r="E408" s="213" t="s">
        <v>21</v>
      </c>
      <c r="F408" s="214" t="s">
        <v>530</v>
      </c>
      <c r="G408" s="212"/>
      <c r="H408" s="215">
        <v>17</v>
      </c>
      <c r="I408" s="216"/>
      <c r="J408" s="212"/>
      <c r="K408" s="212"/>
      <c r="L408" s="217"/>
      <c r="M408" s="218"/>
      <c r="N408" s="219"/>
      <c r="O408" s="219"/>
      <c r="P408" s="219"/>
      <c r="Q408" s="219"/>
      <c r="R408" s="219"/>
      <c r="S408" s="219"/>
      <c r="T408" s="220"/>
      <c r="AT408" s="221" t="s">
        <v>168</v>
      </c>
      <c r="AU408" s="221" t="s">
        <v>81</v>
      </c>
      <c r="AV408" s="13" t="s">
        <v>81</v>
      </c>
      <c r="AW408" s="13" t="s">
        <v>34</v>
      </c>
      <c r="AX408" s="13" t="s">
        <v>73</v>
      </c>
      <c r="AY408" s="221" t="s">
        <v>157</v>
      </c>
    </row>
    <row r="409" spans="2:51" s="13" customFormat="1" ht="12">
      <c r="B409" s="211"/>
      <c r="C409" s="212"/>
      <c r="D409" s="207" t="s">
        <v>168</v>
      </c>
      <c r="E409" s="213" t="s">
        <v>21</v>
      </c>
      <c r="F409" s="214" t="s">
        <v>531</v>
      </c>
      <c r="G409" s="212"/>
      <c r="H409" s="215">
        <v>4.884</v>
      </c>
      <c r="I409" s="216"/>
      <c r="J409" s="212"/>
      <c r="K409" s="212"/>
      <c r="L409" s="217"/>
      <c r="M409" s="218"/>
      <c r="N409" s="219"/>
      <c r="O409" s="219"/>
      <c r="P409" s="219"/>
      <c r="Q409" s="219"/>
      <c r="R409" s="219"/>
      <c r="S409" s="219"/>
      <c r="T409" s="220"/>
      <c r="AT409" s="221" t="s">
        <v>168</v>
      </c>
      <c r="AU409" s="221" t="s">
        <v>81</v>
      </c>
      <c r="AV409" s="13" t="s">
        <v>81</v>
      </c>
      <c r="AW409" s="13" t="s">
        <v>34</v>
      </c>
      <c r="AX409" s="13" t="s">
        <v>73</v>
      </c>
      <c r="AY409" s="221" t="s">
        <v>157</v>
      </c>
    </row>
    <row r="410" spans="2:51" s="15" customFormat="1" ht="12">
      <c r="B410" s="232"/>
      <c r="C410" s="233"/>
      <c r="D410" s="207" t="s">
        <v>168</v>
      </c>
      <c r="E410" s="234" t="s">
        <v>21</v>
      </c>
      <c r="F410" s="235" t="s">
        <v>179</v>
      </c>
      <c r="G410" s="233"/>
      <c r="H410" s="236">
        <v>114.284</v>
      </c>
      <c r="I410" s="237"/>
      <c r="J410" s="233"/>
      <c r="K410" s="233"/>
      <c r="L410" s="238"/>
      <c r="M410" s="239"/>
      <c r="N410" s="240"/>
      <c r="O410" s="240"/>
      <c r="P410" s="240"/>
      <c r="Q410" s="240"/>
      <c r="R410" s="240"/>
      <c r="S410" s="240"/>
      <c r="T410" s="241"/>
      <c r="AT410" s="242" t="s">
        <v>168</v>
      </c>
      <c r="AU410" s="242" t="s">
        <v>81</v>
      </c>
      <c r="AV410" s="15" t="s">
        <v>96</v>
      </c>
      <c r="AW410" s="15" t="s">
        <v>34</v>
      </c>
      <c r="AX410" s="15" t="s">
        <v>73</v>
      </c>
      <c r="AY410" s="242" t="s">
        <v>157</v>
      </c>
    </row>
    <row r="411" spans="2:51" s="13" customFormat="1" ht="12">
      <c r="B411" s="211"/>
      <c r="C411" s="212"/>
      <c r="D411" s="207" t="s">
        <v>168</v>
      </c>
      <c r="E411" s="213" t="s">
        <v>21</v>
      </c>
      <c r="F411" s="214" t="s">
        <v>210</v>
      </c>
      <c r="G411" s="212"/>
      <c r="H411" s="215">
        <v>20</v>
      </c>
      <c r="I411" s="216"/>
      <c r="J411" s="212"/>
      <c r="K411" s="212"/>
      <c r="L411" s="217"/>
      <c r="M411" s="218"/>
      <c r="N411" s="219"/>
      <c r="O411" s="219"/>
      <c r="P411" s="219"/>
      <c r="Q411" s="219"/>
      <c r="R411" s="219"/>
      <c r="S411" s="219"/>
      <c r="T411" s="220"/>
      <c r="AT411" s="221" t="s">
        <v>168</v>
      </c>
      <c r="AU411" s="221" t="s">
        <v>81</v>
      </c>
      <c r="AV411" s="13" t="s">
        <v>81</v>
      </c>
      <c r="AW411" s="13" t="s">
        <v>34</v>
      </c>
      <c r="AX411" s="13" t="s">
        <v>73</v>
      </c>
      <c r="AY411" s="221" t="s">
        <v>157</v>
      </c>
    </row>
    <row r="412" spans="2:51" s="16" customFormat="1" ht="12">
      <c r="B412" s="243"/>
      <c r="C412" s="244"/>
      <c r="D412" s="207" t="s">
        <v>168</v>
      </c>
      <c r="E412" s="245" t="s">
        <v>21</v>
      </c>
      <c r="F412" s="246" t="s">
        <v>181</v>
      </c>
      <c r="G412" s="244"/>
      <c r="H412" s="247">
        <v>134.284</v>
      </c>
      <c r="I412" s="248"/>
      <c r="J412" s="244"/>
      <c r="K412" s="244"/>
      <c r="L412" s="249"/>
      <c r="M412" s="250"/>
      <c r="N412" s="251"/>
      <c r="O412" s="251"/>
      <c r="P412" s="251"/>
      <c r="Q412" s="251"/>
      <c r="R412" s="251"/>
      <c r="S412" s="251"/>
      <c r="T412" s="252"/>
      <c r="AT412" s="253" t="s">
        <v>168</v>
      </c>
      <c r="AU412" s="253" t="s">
        <v>81</v>
      </c>
      <c r="AV412" s="16" t="s">
        <v>164</v>
      </c>
      <c r="AW412" s="16" t="s">
        <v>34</v>
      </c>
      <c r="AX412" s="16" t="s">
        <v>79</v>
      </c>
      <c r="AY412" s="253" t="s">
        <v>157</v>
      </c>
    </row>
    <row r="413" spans="1:65" s="2" customFormat="1" ht="16.5" customHeight="1">
      <c r="A413" s="36"/>
      <c r="B413" s="37"/>
      <c r="C413" s="194" t="s">
        <v>532</v>
      </c>
      <c r="D413" s="194" t="s">
        <v>159</v>
      </c>
      <c r="E413" s="195" t="s">
        <v>533</v>
      </c>
      <c r="F413" s="196" t="s">
        <v>534</v>
      </c>
      <c r="G413" s="197" t="s">
        <v>172</v>
      </c>
      <c r="H413" s="198">
        <v>1.313</v>
      </c>
      <c r="I413" s="199"/>
      <c r="J413" s="200">
        <f>ROUND(I413*H413,2)</f>
        <v>0</v>
      </c>
      <c r="K413" s="196" t="s">
        <v>163</v>
      </c>
      <c r="L413" s="41"/>
      <c r="M413" s="201" t="s">
        <v>21</v>
      </c>
      <c r="N413" s="202" t="s">
        <v>44</v>
      </c>
      <c r="O413" s="66"/>
      <c r="P413" s="203">
        <f>O413*H413</f>
        <v>0</v>
      </c>
      <c r="Q413" s="203">
        <v>0</v>
      </c>
      <c r="R413" s="203">
        <f>Q413*H413</f>
        <v>0</v>
      </c>
      <c r="S413" s="203">
        <v>2.4</v>
      </c>
      <c r="T413" s="204">
        <f>S413*H413</f>
        <v>3.1512</v>
      </c>
      <c r="U413" s="36"/>
      <c r="V413" s="36"/>
      <c r="W413" s="36"/>
      <c r="X413" s="36"/>
      <c r="Y413" s="36"/>
      <c r="Z413" s="36"/>
      <c r="AA413" s="36"/>
      <c r="AB413" s="36"/>
      <c r="AC413" s="36"/>
      <c r="AD413" s="36"/>
      <c r="AE413" s="36"/>
      <c r="AR413" s="205" t="s">
        <v>164</v>
      </c>
      <c r="AT413" s="205" t="s">
        <v>159</v>
      </c>
      <c r="AU413" s="205" t="s">
        <v>81</v>
      </c>
      <c r="AY413" s="19" t="s">
        <v>157</v>
      </c>
      <c r="BE413" s="206">
        <f>IF(N413="základní",J413,0)</f>
        <v>0</v>
      </c>
      <c r="BF413" s="206">
        <f>IF(N413="snížená",J413,0)</f>
        <v>0</v>
      </c>
      <c r="BG413" s="206">
        <f>IF(N413="zákl. přenesená",J413,0)</f>
        <v>0</v>
      </c>
      <c r="BH413" s="206">
        <f>IF(N413="sníž. přenesená",J413,0)</f>
        <v>0</v>
      </c>
      <c r="BI413" s="206">
        <f>IF(N413="nulová",J413,0)</f>
        <v>0</v>
      </c>
      <c r="BJ413" s="19" t="s">
        <v>79</v>
      </c>
      <c r="BK413" s="206">
        <f>ROUND(I413*H413,2)</f>
        <v>0</v>
      </c>
      <c r="BL413" s="19" t="s">
        <v>164</v>
      </c>
      <c r="BM413" s="205" t="s">
        <v>535</v>
      </c>
    </row>
    <row r="414" spans="1:47" s="2" customFormat="1" ht="29.25">
      <c r="A414" s="36"/>
      <c r="B414" s="37"/>
      <c r="C414" s="38"/>
      <c r="D414" s="207" t="s">
        <v>166</v>
      </c>
      <c r="E414" s="38"/>
      <c r="F414" s="208" t="s">
        <v>536</v>
      </c>
      <c r="G414" s="38"/>
      <c r="H414" s="38"/>
      <c r="I414" s="117"/>
      <c r="J414" s="38"/>
      <c r="K414" s="38"/>
      <c r="L414" s="41"/>
      <c r="M414" s="209"/>
      <c r="N414" s="210"/>
      <c r="O414" s="66"/>
      <c r="P414" s="66"/>
      <c r="Q414" s="66"/>
      <c r="R414" s="66"/>
      <c r="S414" s="66"/>
      <c r="T414" s="67"/>
      <c r="U414" s="36"/>
      <c r="V414" s="36"/>
      <c r="W414" s="36"/>
      <c r="X414" s="36"/>
      <c r="Y414" s="36"/>
      <c r="Z414" s="36"/>
      <c r="AA414" s="36"/>
      <c r="AB414" s="36"/>
      <c r="AC414" s="36"/>
      <c r="AD414" s="36"/>
      <c r="AE414" s="36"/>
      <c r="AT414" s="19" t="s">
        <v>166</v>
      </c>
      <c r="AU414" s="19" t="s">
        <v>81</v>
      </c>
    </row>
    <row r="415" spans="2:51" s="13" customFormat="1" ht="12">
      <c r="B415" s="211"/>
      <c r="C415" s="212"/>
      <c r="D415" s="207" t="s">
        <v>168</v>
      </c>
      <c r="E415" s="213" t="s">
        <v>21</v>
      </c>
      <c r="F415" s="214" t="s">
        <v>537</v>
      </c>
      <c r="G415" s="212"/>
      <c r="H415" s="215">
        <v>1.313</v>
      </c>
      <c r="I415" s="216"/>
      <c r="J415" s="212"/>
      <c r="K415" s="212"/>
      <c r="L415" s="217"/>
      <c r="M415" s="218"/>
      <c r="N415" s="219"/>
      <c r="O415" s="219"/>
      <c r="P415" s="219"/>
      <c r="Q415" s="219"/>
      <c r="R415" s="219"/>
      <c r="S415" s="219"/>
      <c r="T415" s="220"/>
      <c r="AT415" s="221" t="s">
        <v>168</v>
      </c>
      <c r="AU415" s="221" t="s">
        <v>81</v>
      </c>
      <c r="AV415" s="13" t="s">
        <v>81</v>
      </c>
      <c r="AW415" s="13" t="s">
        <v>34</v>
      </c>
      <c r="AX415" s="13" t="s">
        <v>79</v>
      </c>
      <c r="AY415" s="221" t="s">
        <v>157</v>
      </c>
    </row>
    <row r="416" spans="1:65" s="2" customFormat="1" ht="16.5" customHeight="1">
      <c r="A416" s="36"/>
      <c r="B416" s="37"/>
      <c r="C416" s="194" t="s">
        <v>538</v>
      </c>
      <c r="D416" s="194" t="s">
        <v>159</v>
      </c>
      <c r="E416" s="195" t="s">
        <v>539</v>
      </c>
      <c r="F416" s="196" t="s">
        <v>540</v>
      </c>
      <c r="G416" s="197" t="s">
        <v>421</v>
      </c>
      <c r="H416" s="198">
        <v>2</v>
      </c>
      <c r="I416" s="199"/>
      <c r="J416" s="200">
        <f>ROUND(I416*H416,2)</f>
        <v>0</v>
      </c>
      <c r="K416" s="196" t="s">
        <v>163</v>
      </c>
      <c r="L416" s="41"/>
      <c r="M416" s="201" t="s">
        <v>21</v>
      </c>
      <c r="N416" s="202" t="s">
        <v>44</v>
      </c>
      <c r="O416" s="66"/>
      <c r="P416" s="203">
        <f>O416*H416</f>
        <v>0</v>
      </c>
      <c r="Q416" s="203">
        <v>0</v>
      </c>
      <c r="R416" s="203">
        <f>Q416*H416</f>
        <v>0</v>
      </c>
      <c r="S416" s="203">
        <v>0.21</v>
      </c>
      <c r="T416" s="204">
        <f>S416*H416</f>
        <v>0.42</v>
      </c>
      <c r="U416" s="36"/>
      <c r="V416" s="36"/>
      <c r="W416" s="36"/>
      <c r="X416" s="36"/>
      <c r="Y416" s="36"/>
      <c r="Z416" s="36"/>
      <c r="AA416" s="36"/>
      <c r="AB416" s="36"/>
      <c r="AC416" s="36"/>
      <c r="AD416" s="36"/>
      <c r="AE416" s="36"/>
      <c r="AR416" s="205" t="s">
        <v>164</v>
      </c>
      <c r="AT416" s="205" t="s">
        <v>159</v>
      </c>
      <c r="AU416" s="205" t="s">
        <v>81</v>
      </c>
      <c r="AY416" s="19" t="s">
        <v>157</v>
      </c>
      <c r="BE416" s="206">
        <f>IF(N416="základní",J416,0)</f>
        <v>0</v>
      </c>
      <c r="BF416" s="206">
        <f>IF(N416="snížená",J416,0)</f>
        <v>0</v>
      </c>
      <c r="BG416" s="206">
        <f>IF(N416="zákl. přenesená",J416,0)</f>
        <v>0</v>
      </c>
      <c r="BH416" s="206">
        <f>IF(N416="sníž. přenesená",J416,0)</f>
        <v>0</v>
      </c>
      <c r="BI416" s="206">
        <f>IF(N416="nulová",J416,0)</f>
        <v>0</v>
      </c>
      <c r="BJ416" s="19" t="s">
        <v>79</v>
      </c>
      <c r="BK416" s="206">
        <f>ROUND(I416*H416,2)</f>
        <v>0</v>
      </c>
      <c r="BL416" s="19" t="s">
        <v>164</v>
      </c>
      <c r="BM416" s="205" t="s">
        <v>541</v>
      </c>
    </row>
    <row r="417" spans="1:47" s="2" customFormat="1" ht="29.25">
      <c r="A417" s="36"/>
      <c r="B417" s="37"/>
      <c r="C417" s="38"/>
      <c r="D417" s="207" t="s">
        <v>166</v>
      </c>
      <c r="E417" s="38"/>
      <c r="F417" s="208" t="s">
        <v>542</v>
      </c>
      <c r="G417" s="38"/>
      <c r="H417" s="38"/>
      <c r="I417" s="117"/>
      <c r="J417" s="38"/>
      <c r="K417" s="38"/>
      <c r="L417" s="41"/>
      <c r="M417" s="209"/>
      <c r="N417" s="210"/>
      <c r="O417" s="66"/>
      <c r="P417" s="66"/>
      <c r="Q417" s="66"/>
      <c r="R417" s="66"/>
      <c r="S417" s="66"/>
      <c r="T417" s="67"/>
      <c r="U417" s="36"/>
      <c r="V417" s="36"/>
      <c r="W417" s="36"/>
      <c r="X417" s="36"/>
      <c r="Y417" s="36"/>
      <c r="Z417" s="36"/>
      <c r="AA417" s="36"/>
      <c r="AB417" s="36"/>
      <c r="AC417" s="36"/>
      <c r="AD417" s="36"/>
      <c r="AE417" s="36"/>
      <c r="AT417" s="19" t="s">
        <v>166</v>
      </c>
      <c r="AU417" s="19" t="s">
        <v>81</v>
      </c>
    </row>
    <row r="418" spans="2:51" s="13" customFormat="1" ht="12">
      <c r="B418" s="211"/>
      <c r="C418" s="212"/>
      <c r="D418" s="207" t="s">
        <v>168</v>
      </c>
      <c r="E418" s="213" t="s">
        <v>21</v>
      </c>
      <c r="F418" s="214" t="s">
        <v>81</v>
      </c>
      <c r="G418" s="212"/>
      <c r="H418" s="215">
        <v>2</v>
      </c>
      <c r="I418" s="216"/>
      <c r="J418" s="212"/>
      <c r="K418" s="212"/>
      <c r="L418" s="217"/>
      <c r="M418" s="218"/>
      <c r="N418" s="219"/>
      <c r="O418" s="219"/>
      <c r="P418" s="219"/>
      <c r="Q418" s="219"/>
      <c r="R418" s="219"/>
      <c r="S418" s="219"/>
      <c r="T418" s="220"/>
      <c r="AT418" s="221" t="s">
        <v>168</v>
      </c>
      <c r="AU418" s="221" t="s">
        <v>81</v>
      </c>
      <c r="AV418" s="13" t="s">
        <v>81</v>
      </c>
      <c r="AW418" s="13" t="s">
        <v>34</v>
      </c>
      <c r="AX418" s="13" t="s">
        <v>79</v>
      </c>
      <c r="AY418" s="221" t="s">
        <v>157</v>
      </c>
    </row>
    <row r="419" spans="1:65" s="2" customFormat="1" ht="21.75" customHeight="1">
      <c r="A419" s="36"/>
      <c r="B419" s="37"/>
      <c r="C419" s="194" t="s">
        <v>543</v>
      </c>
      <c r="D419" s="194" t="s">
        <v>159</v>
      </c>
      <c r="E419" s="195" t="s">
        <v>544</v>
      </c>
      <c r="F419" s="196" t="s">
        <v>545</v>
      </c>
      <c r="G419" s="197" t="s">
        <v>162</v>
      </c>
      <c r="H419" s="198">
        <v>1.8</v>
      </c>
      <c r="I419" s="199"/>
      <c r="J419" s="200">
        <f>ROUND(I419*H419,2)</f>
        <v>0</v>
      </c>
      <c r="K419" s="196" t="s">
        <v>163</v>
      </c>
      <c r="L419" s="41"/>
      <c r="M419" s="201" t="s">
        <v>21</v>
      </c>
      <c r="N419" s="202" t="s">
        <v>44</v>
      </c>
      <c r="O419" s="66"/>
      <c r="P419" s="203">
        <f>O419*H419</f>
        <v>0</v>
      </c>
      <c r="Q419" s="203">
        <v>0</v>
      </c>
      <c r="R419" s="203">
        <f>Q419*H419</f>
        <v>0</v>
      </c>
      <c r="S419" s="203">
        <v>0.076</v>
      </c>
      <c r="T419" s="204">
        <f>S419*H419</f>
        <v>0.1368</v>
      </c>
      <c r="U419" s="36"/>
      <c r="V419" s="36"/>
      <c r="W419" s="36"/>
      <c r="X419" s="36"/>
      <c r="Y419" s="36"/>
      <c r="Z419" s="36"/>
      <c r="AA419" s="36"/>
      <c r="AB419" s="36"/>
      <c r="AC419" s="36"/>
      <c r="AD419" s="36"/>
      <c r="AE419" s="36"/>
      <c r="AR419" s="205" t="s">
        <v>164</v>
      </c>
      <c r="AT419" s="205" t="s">
        <v>159</v>
      </c>
      <c r="AU419" s="205" t="s">
        <v>81</v>
      </c>
      <c r="AY419" s="19" t="s">
        <v>157</v>
      </c>
      <c r="BE419" s="206">
        <f>IF(N419="základní",J419,0)</f>
        <v>0</v>
      </c>
      <c r="BF419" s="206">
        <f>IF(N419="snížená",J419,0)</f>
        <v>0</v>
      </c>
      <c r="BG419" s="206">
        <f>IF(N419="zákl. přenesená",J419,0)</f>
        <v>0</v>
      </c>
      <c r="BH419" s="206">
        <f>IF(N419="sníž. přenesená",J419,0)</f>
        <v>0</v>
      </c>
      <c r="BI419" s="206">
        <f>IF(N419="nulová",J419,0)</f>
        <v>0</v>
      </c>
      <c r="BJ419" s="19" t="s">
        <v>79</v>
      </c>
      <c r="BK419" s="206">
        <f>ROUND(I419*H419,2)</f>
        <v>0</v>
      </c>
      <c r="BL419" s="19" t="s">
        <v>164</v>
      </c>
      <c r="BM419" s="205" t="s">
        <v>546</v>
      </c>
    </row>
    <row r="420" spans="1:47" s="2" customFormat="1" ht="39">
      <c r="A420" s="36"/>
      <c r="B420" s="37"/>
      <c r="C420" s="38"/>
      <c r="D420" s="207" t="s">
        <v>166</v>
      </c>
      <c r="E420" s="38"/>
      <c r="F420" s="208" t="s">
        <v>547</v>
      </c>
      <c r="G420" s="38"/>
      <c r="H420" s="38"/>
      <c r="I420" s="117"/>
      <c r="J420" s="38"/>
      <c r="K420" s="38"/>
      <c r="L420" s="41"/>
      <c r="M420" s="209"/>
      <c r="N420" s="210"/>
      <c r="O420" s="66"/>
      <c r="P420" s="66"/>
      <c r="Q420" s="66"/>
      <c r="R420" s="66"/>
      <c r="S420" s="66"/>
      <c r="T420" s="67"/>
      <c r="U420" s="36"/>
      <c r="V420" s="36"/>
      <c r="W420" s="36"/>
      <c r="X420" s="36"/>
      <c r="Y420" s="36"/>
      <c r="Z420" s="36"/>
      <c r="AA420" s="36"/>
      <c r="AB420" s="36"/>
      <c r="AC420" s="36"/>
      <c r="AD420" s="36"/>
      <c r="AE420" s="36"/>
      <c r="AT420" s="19" t="s">
        <v>166</v>
      </c>
      <c r="AU420" s="19" t="s">
        <v>81</v>
      </c>
    </row>
    <row r="421" spans="2:51" s="13" customFormat="1" ht="12">
      <c r="B421" s="211"/>
      <c r="C421" s="212"/>
      <c r="D421" s="207" t="s">
        <v>168</v>
      </c>
      <c r="E421" s="213" t="s">
        <v>21</v>
      </c>
      <c r="F421" s="214" t="s">
        <v>548</v>
      </c>
      <c r="G421" s="212"/>
      <c r="H421" s="215">
        <v>1.8</v>
      </c>
      <c r="I421" s="216"/>
      <c r="J421" s="212"/>
      <c r="K421" s="212"/>
      <c r="L421" s="217"/>
      <c r="M421" s="218"/>
      <c r="N421" s="219"/>
      <c r="O421" s="219"/>
      <c r="P421" s="219"/>
      <c r="Q421" s="219"/>
      <c r="R421" s="219"/>
      <c r="S421" s="219"/>
      <c r="T421" s="220"/>
      <c r="AT421" s="221" t="s">
        <v>168</v>
      </c>
      <c r="AU421" s="221" t="s">
        <v>81</v>
      </c>
      <c r="AV421" s="13" t="s">
        <v>81</v>
      </c>
      <c r="AW421" s="13" t="s">
        <v>34</v>
      </c>
      <c r="AX421" s="13" t="s">
        <v>79</v>
      </c>
      <c r="AY421" s="221" t="s">
        <v>157</v>
      </c>
    </row>
    <row r="422" spans="1:65" s="2" customFormat="1" ht="21.75" customHeight="1">
      <c r="A422" s="36"/>
      <c r="B422" s="37"/>
      <c r="C422" s="194" t="s">
        <v>549</v>
      </c>
      <c r="D422" s="194" t="s">
        <v>159</v>
      </c>
      <c r="E422" s="195" t="s">
        <v>550</v>
      </c>
      <c r="F422" s="196" t="s">
        <v>551</v>
      </c>
      <c r="G422" s="197" t="s">
        <v>162</v>
      </c>
      <c r="H422" s="198">
        <v>187.96</v>
      </c>
      <c r="I422" s="199"/>
      <c r="J422" s="200">
        <f>ROUND(I422*H422,2)</f>
        <v>0</v>
      </c>
      <c r="K422" s="196" t="s">
        <v>163</v>
      </c>
      <c r="L422" s="41"/>
      <c r="M422" s="201" t="s">
        <v>21</v>
      </c>
      <c r="N422" s="202" t="s">
        <v>44</v>
      </c>
      <c r="O422" s="66"/>
      <c r="P422" s="203">
        <f>O422*H422</f>
        <v>0</v>
      </c>
      <c r="Q422" s="203">
        <v>0</v>
      </c>
      <c r="R422" s="203">
        <f>Q422*H422</f>
        <v>0</v>
      </c>
      <c r="S422" s="203">
        <v>0.05</v>
      </c>
      <c r="T422" s="204">
        <f>S422*H422</f>
        <v>9.398000000000001</v>
      </c>
      <c r="U422" s="36"/>
      <c r="V422" s="36"/>
      <c r="W422" s="36"/>
      <c r="X422" s="36"/>
      <c r="Y422" s="36"/>
      <c r="Z422" s="36"/>
      <c r="AA422" s="36"/>
      <c r="AB422" s="36"/>
      <c r="AC422" s="36"/>
      <c r="AD422" s="36"/>
      <c r="AE422" s="36"/>
      <c r="AR422" s="205" t="s">
        <v>164</v>
      </c>
      <c r="AT422" s="205" t="s">
        <v>159</v>
      </c>
      <c r="AU422" s="205" t="s">
        <v>81</v>
      </c>
      <c r="AY422" s="19" t="s">
        <v>157</v>
      </c>
      <c r="BE422" s="206">
        <f>IF(N422="základní",J422,0)</f>
        <v>0</v>
      </c>
      <c r="BF422" s="206">
        <f>IF(N422="snížená",J422,0)</f>
        <v>0</v>
      </c>
      <c r="BG422" s="206">
        <f>IF(N422="zákl. přenesená",J422,0)</f>
        <v>0</v>
      </c>
      <c r="BH422" s="206">
        <f>IF(N422="sníž. přenesená",J422,0)</f>
        <v>0</v>
      </c>
      <c r="BI422" s="206">
        <f>IF(N422="nulová",J422,0)</f>
        <v>0</v>
      </c>
      <c r="BJ422" s="19" t="s">
        <v>79</v>
      </c>
      <c r="BK422" s="206">
        <f>ROUND(I422*H422,2)</f>
        <v>0</v>
      </c>
      <c r="BL422" s="19" t="s">
        <v>164</v>
      </c>
      <c r="BM422" s="205" t="s">
        <v>552</v>
      </c>
    </row>
    <row r="423" spans="2:51" s="14" customFormat="1" ht="12">
      <c r="B423" s="222"/>
      <c r="C423" s="223"/>
      <c r="D423" s="207" t="s">
        <v>168</v>
      </c>
      <c r="E423" s="224" t="s">
        <v>21</v>
      </c>
      <c r="F423" s="225" t="s">
        <v>451</v>
      </c>
      <c r="G423" s="223"/>
      <c r="H423" s="224" t="s">
        <v>21</v>
      </c>
      <c r="I423" s="226"/>
      <c r="J423" s="223"/>
      <c r="K423" s="223"/>
      <c r="L423" s="227"/>
      <c r="M423" s="228"/>
      <c r="N423" s="229"/>
      <c r="O423" s="229"/>
      <c r="P423" s="229"/>
      <c r="Q423" s="229"/>
      <c r="R423" s="229"/>
      <c r="S423" s="229"/>
      <c r="T423" s="230"/>
      <c r="AT423" s="231" t="s">
        <v>168</v>
      </c>
      <c r="AU423" s="231" t="s">
        <v>81</v>
      </c>
      <c r="AV423" s="14" t="s">
        <v>79</v>
      </c>
      <c r="AW423" s="14" t="s">
        <v>34</v>
      </c>
      <c r="AX423" s="14" t="s">
        <v>73</v>
      </c>
      <c r="AY423" s="231" t="s">
        <v>157</v>
      </c>
    </row>
    <row r="424" spans="2:51" s="13" customFormat="1" ht="12">
      <c r="B424" s="211"/>
      <c r="C424" s="212"/>
      <c r="D424" s="207" t="s">
        <v>168</v>
      </c>
      <c r="E424" s="213" t="s">
        <v>21</v>
      </c>
      <c r="F424" s="214" t="s">
        <v>452</v>
      </c>
      <c r="G424" s="212"/>
      <c r="H424" s="215">
        <v>147.4</v>
      </c>
      <c r="I424" s="216"/>
      <c r="J424" s="212"/>
      <c r="K424" s="212"/>
      <c r="L424" s="217"/>
      <c r="M424" s="218"/>
      <c r="N424" s="219"/>
      <c r="O424" s="219"/>
      <c r="P424" s="219"/>
      <c r="Q424" s="219"/>
      <c r="R424" s="219"/>
      <c r="S424" s="219"/>
      <c r="T424" s="220"/>
      <c r="AT424" s="221" t="s">
        <v>168</v>
      </c>
      <c r="AU424" s="221" t="s">
        <v>81</v>
      </c>
      <c r="AV424" s="13" t="s">
        <v>81</v>
      </c>
      <c r="AW424" s="13" t="s">
        <v>34</v>
      </c>
      <c r="AX424" s="13" t="s">
        <v>73</v>
      </c>
      <c r="AY424" s="221" t="s">
        <v>157</v>
      </c>
    </row>
    <row r="425" spans="2:51" s="13" customFormat="1" ht="12">
      <c r="B425" s="211"/>
      <c r="C425" s="212"/>
      <c r="D425" s="207" t="s">
        <v>168</v>
      </c>
      <c r="E425" s="213" t="s">
        <v>21</v>
      </c>
      <c r="F425" s="214" t="s">
        <v>453</v>
      </c>
      <c r="G425" s="212"/>
      <c r="H425" s="215">
        <v>10.56</v>
      </c>
      <c r="I425" s="216"/>
      <c r="J425" s="212"/>
      <c r="K425" s="212"/>
      <c r="L425" s="217"/>
      <c r="M425" s="218"/>
      <c r="N425" s="219"/>
      <c r="O425" s="219"/>
      <c r="P425" s="219"/>
      <c r="Q425" s="219"/>
      <c r="R425" s="219"/>
      <c r="S425" s="219"/>
      <c r="T425" s="220"/>
      <c r="AT425" s="221" t="s">
        <v>168</v>
      </c>
      <c r="AU425" s="221" t="s">
        <v>81</v>
      </c>
      <c r="AV425" s="13" t="s">
        <v>81</v>
      </c>
      <c r="AW425" s="13" t="s">
        <v>34</v>
      </c>
      <c r="AX425" s="13" t="s">
        <v>73</v>
      </c>
      <c r="AY425" s="221" t="s">
        <v>157</v>
      </c>
    </row>
    <row r="426" spans="2:51" s="15" customFormat="1" ht="12">
      <c r="B426" s="232"/>
      <c r="C426" s="233"/>
      <c r="D426" s="207" t="s">
        <v>168</v>
      </c>
      <c r="E426" s="234" t="s">
        <v>21</v>
      </c>
      <c r="F426" s="235" t="s">
        <v>179</v>
      </c>
      <c r="G426" s="233"/>
      <c r="H426" s="236">
        <v>157.96</v>
      </c>
      <c r="I426" s="237"/>
      <c r="J426" s="233"/>
      <c r="K426" s="233"/>
      <c r="L426" s="238"/>
      <c r="M426" s="239"/>
      <c r="N426" s="240"/>
      <c r="O426" s="240"/>
      <c r="P426" s="240"/>
      <c r="Q426" s="240"/>
      <c r="R426" s="240"/>
      <c r="S426" s="240"/>
      <c r="T426" s="241"/>
      <c r="AT426" s="242" t="s">
        <v>168</v>
      </c>
      <c r="AU426" s="242" t="s">
        <v>81</v>
      </c>
      <c r="AV426" s="15" t="s">
        <v>96</v>
      </c>
      <c r="AW426" s="15" t="s">
        <v>34</v>
      </c>
      <c r="AX426" s="15" t="s">
        <v>73</v>
      </c>
      <c r="AY426" s="242" t="s">
        <v>157</v>
      </c>
    </row>
    <row r="427" spans="2:51" s="13" customFormat="1" ht="12">
      <c r="B427" s="211"/>
      <c r="C427" s="212"/>
      <c r="D427" s="207" t="s">
        <v>168</v>
      </c>
      <c r="E427" s="213" t="s">
        <v>21</v>
      </c>
      <c r="F427" s="214" t="s">
        <v>308</v>
      </c>
      <c r="G427" s="212"/>
      <c r="H427" s="215">
        <v>30</v>
      </c>
      <c r="I427" s="216"/>
      <c r="J427" s="212"/>
      <c r="K427" s="212"/>
      <c r="L427" s="217"/>
      <c r="M427" s="218"/>
      <c r="N427" s="219"/>
      <c r="O427" s="219"/>
      <c r="P427" s="219"/>
      <c r="Q427" s="219"/>
      <c r="R427" s="219"/>
      <c r="S427" s="219"/>
      <c r="T427" s="220"/>
      <c r="AT427" s="221" t="s">
        <v>168</v>
      </c>
      <c r="AU427" s="221" t="s">
        <v>81</v>
      </c>
      <c r="AV427" s="13" t="s">
        <v>81</v>
      </c>
      <c r="AW427" s="13" t="s">
        <v>34</v>
      </c>
      <c r="AX427" s="13" t="s">
        <v>73</v>
      </c>
      <c r="AY427" s="221" t="s">
        <v>157</v>
      </c>
    </row>
    <row r="428" spans="2:51" s="16" customFormat="1" ht="12">
      <c r="B428" s="243"/>
      <c r="C428" s="244"/>
      <c r="D428" s="207" t="s">
        <v>168</v>
      </c>
      <c r="E428" s="245" t="s">
        <v>21</v>
      </c>
      <c r="F428" s="246" t="s">
        <v>181</v>
      </c>
      <c r="G428" s="244"/>
      <c r="H428" s="247">
        <v>187.96</v>
      </c>
      <c r="I428" s="248"/>
      <c r="J428" s="244"/>
      <c r="K428" s="244"/>
      <c r="L428" s="249"/>
      <c r="M428" s="250"/>
      <c r="N428" s="251"/>
      <c r="O428" s="251"/>
      <c r="P428" s="251"/>
      <c r="Q428" s="251"/>
      <c r="R428" s="251"/>
      <c r="S428" s="251"/>
      <c r="T428" s="252"/>
      <c r="AT428" s="253" t="s">
        <v>168</v>
      </c>
      <c r="AU428" s="253" t="s">
        <v>81</v>
      </c>
      <c r="AV428" s="16" t="s">
        <v>164</v>
      </c>
      <c r="AW428" s="16" t="s">
        <v>34</v>
      </c>
      <c r="AX428" s="16" t="s">
        <v>79</v>
      </c>
      <c r="AY428" s="253" t="s">
        <v>157</v>
      </c>
    </row>
    <row r="429" spans="2:63" s="12" customFormat="1" ht="22.9" customHeight="1">
      <c r="B429" s="178"/>
      <c r="C429" s="179"/>
      <c r="D429" s="180" t="s">
        <v>72</v>
      </c>
      <c r="E429" s="192" t="s">
        <v>553</v>
      </c>
      <c r="F429" s="192" t="s">
        <v>554</v>
      </c>
      <c r="G429" s="179"/>
      <c r="H429" s="179"/>
      <c r="I429" s="182"/>
      <c r="J429" s="193">
        <f>BK429</f>
        <v>0</v>
      </c>
      <c r="K429" s="179"/>
      <c r="L429" s="184"/>
      <c r="M429" s="185"/>
      <c r="N429" s="186"/>
      <c r="O429" s="186"/>
      <c r="P429" s="187">
        <f>SUM(P430:P455)</f>
        <v>0</v>
      </c>
      <c r="Q429" s="186"/>
      <c r="R429" s="187">
        <f>SUM(R430:R455)</f>
        <v>0</v>
      </c>
      <c r="S429" s="186"/>
      <c r="T429" s="188">
        <f>SUM(T430:T455)</f>
        <v>0</v>
      </c>
      <c r="AR429" s="189" t="s">
        <v>79</v>
      </c>
      <c r="AT429" s="190" t="s">
        <v>72</v>
      </c>
      <c r="AU429" s="190" t="s">
        <v>79</v>
      </c>
      <c r="AY429" s="189" t="s">
        <v>157</v>
      </c>
      <c r="BK429" s="191">
        <f>SUM(BK430:BK455)</f>
        <v>0</v>
      </c>
    </row>
    <row r="430" spans="1:65" s="2" customFormat="1" ht="21.75" customHeight="1">
      <c r="A430" s="36"/>
      <c r="B430" s="37"/>
      <c r="C430" s="194" t="s">
        <v>555</v>
      </c>
      <c r="D430" s="194" t="s">
        <v>159</v>
      </c>
      <c r="E430" s="195" t="s">
        <v>556</v>
      </c>
      <c r="F430" s="196" t="s">
        <v>557</v>
      </c>
      <c r="G430" s="197" t="s">
        <v>247</v>
      </c>
      <c r="H430" s="198">
        <v>425</v>
      </c>
      <c r="I430" s="199"/>
      <c r="J430" s="200">
        <f>ROUND(I430*H430,2)</f>
        <v>0</v>
      </c>
      <c r="K430" s="196" t="s">
        <v>163</v>
      </c>
      <c r="L430" s="41"/>
      <c r="M430" s="201" t="s">
        <v>21</v>
      </c>
      <c r="N430" s="202" t="s">
        <v>44</v>
      </c>
      <c r="O430" s="66"/>
      <c r="P430" s="203">
        <f>O430*H430</f>
        <v>0</v>
      </c>
      <c r="Q430" s="203">
        <v>0</v>
      </c>
      <c r="R430" s="203">
        <f>Q430*H430</f>
        <v>0</v>
      </c>
      <c r="S430" s="203">
        <v>0</v>
      </c>
      <c r="T430" s="204">
        <f>S430*H430</f>
        <v>0</v>
      </c>
      <c r="U430" s="36"/>
      <c r="V430" s="36"/>
      <c r="W430" s="36"/>
      <c r="X430" s="36"/>
      <c r="Y430" s="36"/>
      <c r="Z430" s="36"/>
      <c r="AA430" s="36"/>
      <c r="AB430" s="36"/>
      <c r="AC430" s="36"/>
      <c r="AD430" s="36"/>
      <c r="AE430" s="36"/>
      <c r="AR430" s="205" t="s">
        <v>164</v>
      </c>
      <c r="AT430" s="205" t="s">
        <v>159</v>
      </c>
      <c r="AU430" s="205" t="s">
        <v>81</v>
      </c>
      <c r="AY430" s="19" t="s">
        <v>157</v>
      </c>
      <c r="BE430" s="206">
        <f>IF(N430="základní",J430,0)</f>
        <v>0</v>
      </c>
      <c r="BF430" s="206">
        <f>IF(N430="snížená",J430,0)</f>
        <v>0</v>
      </c>
      <c r="BG430" s="206">
        <f>IF(N430="zákl. přenesená",J430,0)</f>
        <v>0</v>
      </c>
      <c r="BH430" s="206">
        <f>IF(N430="sníž. přenesená",J430,0)</f>
        <v>0</v>
      </c>
      <c r="BI430" s="206">
        <f>IF(N430="nulová",J430,0)</f>
        <v>0</v>
      </c>
      <c r="BJ430" s="19" t="s">
        <v>79</v>
      </c>
      <c r="BK430" s="206">
        <f>ROUND(I430*H430,2)</f>
        <v>0</v>
      </c>
      <c r="BL430" s="19" t="s">
        <v>164</v>
      </c>
      <c r="BM430" s="205" t="s">
        <v>558</v>
      </c>
    </row>
    <row r="431" spans="1:47" s="2" customFormat="1" ht="107.25">
      <c r="A431" s="36"/>
      <c r="B431" s="37"/>
      <c r="C431" s="38"/>
      <c r="D431" s="207" t="s">
        <v>166</v>
      </c>
      <c r="E431" s="38"/>
      <c r="F431" s="208" t="s">
        <v>559</v>
      </c>
      <c r="G431" s="38"/>
      <c r="H431" s="38"/>
      <c r="I431" s="117"/>
      <c r="J431" s="38"/>
      <c r="K431" s="38"/>
      <c r="L431" s="41"/>
      <c r="M431" s="209"/>
      <c r="N431" s="210"/>
      <c r="O431" s="66"/>
      <c r="P431" s="66"/>
      <c r="Q431" s="66"/>
      <c r="R431" s="66"/>
      <c r="S431" s="66"/>
      <c r="T431" s="67"/>
      <c r="U431" s="36"/>
      <c r="V431" s="36"/>
      <c r="W431" s="36"/>
      <c r="X431" s="36"/>
      <c r="Y431" s="36"/>
      <c r="Z431" s="36"/>
      <c r="AA431" s="36"/>
      <c r="AB431" s="36"/>
      <c r="AC431" s="36"/>
      <c r="AD431" s="36"/>
      <c r="AE431" s="36"/>
      <c r="AT431" s="19" t="s">
        <v>166</v>
      </c>
      <c r="AU431" s="19" t="s">
        <v>81</v>
      </c>
    </row>
    <row r="432" spans="2:51" s="13" customFormat="1" ht="12">
      <c r="B432" s="211"/>
      <c r="C432" s="212"/>
      <c r="D432" s="207" t="s">
        <v>168</v>
      </c>
      <c r="E432" s="213" t="s">
        <v>21</v>
      </c>
      <c r="F432" s="214" t="s">
        <v>560</v>
      </c>
      <c r="G432" s="212"/>
      <c r="H432" s="215">
        <v>425</v>
      </c>
      <c r="I432" s="216"/>
      <c r="J432" s="212"/>
      <c r="K432" s="212"/>
      <c r="L432" s="217"/>
      <c r="M432" s="218"/>
      <c r="N432" s="219"/>
      <c r="O432" s="219"/>
      <c r="P432" s="219"/>
      <c r="Q432" s="219"/>
      <c r="R432" s="219"/>
      <c r="S432" s="219"/>
      <c r="T432" s="220"/>
      <c r="AT432" s="221" t="s">
        <v>168</v>
      </c>
      <c r="AU432" s="221" t="s">
        <v>81</v>
      </c>
      <c r="AV432" s="13" t="s">
        <v>81</v>
      </c>
      <c r="AW432" s="13" t="s">
        <v>34</v>
      </c>
      <c r="AX432" s="13" t="s">
        <v>79</v>
      </c>
      <c r="AY432" s="221" t="s">
        <v>157</v>
      </c>
    </row>
    <row r="433" spans="1:65" s="2" customFormat="1" ht="21.75" customHeight="1">
      <c r="A433" s="36"/>
      <c r="B433" s="37"/>
      <c r="C433" s="194" t="s">
        <v>561</v>
      </c>
      <c r="D433" s="194" t="s">
        <v>159</v>
      </c>
      <c r="E433" s="195" t="s">
        <v>562</v>
      </c>
      <c r="F433" s="196" t="s">
        <v>563</v>
      </c>
      <c r="G433" s="197" t="s">
        <v>247</v>
      </c>
      <c r="H433" s="198">
        <v>2125</v>
      </c>
      <c r="I433" s="199"/>
      <c r="J433" s="200">
        <f>ROUND(I433*H433,2)</f>
        <v>0</v>
      </c>
      <c r="K433" s="196" t="s">
        <v>163</v>
      </c>
      <c r="L433" s="41"/>
      <c r="M433" s="201" t="s">
        <v>21</v>
      </c>
      <c r="N433" s="202" t="s">
        <v>44</v>
      </c>
      <c r="O433" s="66"/>
      <c r="P433" s="203">
        <f>O433*H433</f>
        <v>0</v>
      </c>
      <c r="Q433" s="203">
        <v>0</v>
      </c>
      <c r="R433" s="203">
        <f>Q433*H433</f>
        <v>0</v>
      </c>
      <c r="S433" s="203">
        <v>0</v>
      </c>
      <c r="T433" s="204">
        <f>S433*H433</f>
        <v>0</v>
      </c>
      <c r="U433" s="36"/>
      <c r="V433" s="36"/>
      <c r="W433" s="36"/>
      <c r="X433" s="36"/>
      <c r="Y433" s="36"/>
      <c r="Z433" s="36"/>
      <c r="AA433" s="36"/>
      <c r="AB433" s="36"/>
      <c r="AC433" s="36"/>
      <c r="AD433" s="36"/>
      <c r="AE433" s="36"/>
      <c r="AR433" s="205" t="s">
        <v>164</v>
      </c>
      <c r="AT433" s="205" t="s">
        <v>159</v>
      </c>
      <c r="AU433" s="205" t="s">
        <v>81</v>
      </c>
      <c r="AY433" s="19" t="s">
        <v>157</v>
      </c>
      <c r="BE433" s="206">
        <f>IF(N433="základní",J433,0)</f>
        <v>0</v>
      </c>
      <c r="BF433" s="206">
        <f>IF(N433="snížená",J433,0)</f>
        <v>0</v>
      </c>
      <c r="BG433" s="206">
        <f>IF(N433="zákl. přenesená",J433,0)</f>
        <v>0</v>
      </c>
      <c r="BH433" s="206">
        <f>IF(N433="sníž. přenesená",J433,0)</f>
        <v>0</v>
      </c>
      <c r="BI433" s="206">
        <f>IF(N433="nulová",J433,0)</f>
        <v>0</v>
      </c>
      <c r="BJ433" s="19" t="s">
        <v>79</v>
      </c>
      <c r="BK433" s="206">
        <f>ROUND(I433*H433,2)</f>
        <v>0</v>
      </c>
      <c r="BL433" s="19" t="s">
        <v>164</v>
      </c>
      <c r="BM433" s="205" t="s">
        <v>564</v>
      </c>
    </row>
    <row r="434" spans="1:47" s="2" customFormat="1" ht="107.25">
      <c r="A434" s="36"/>
      <c r="B434" s="37"/>
      <c r="C434" s="38"/>
      <c r="D434" s="207" t="s">
        <v>166</v>
      </c>
      <c r="E434" s="38"/>
      <c r="F434" s="208" t="s">
        <v>559</v>
      </c>
      <c r="G434" s="38"/>
      <c r="H434" s="38"/>
      <c r="I434" s="117"/>
      <c r="J434" s="38"/>
      <c r="K434" s="38"/>
      <c r="L434" s="41"/>
      <c r="M434" s="209"/>
      <c r="N434" s="210"/>
      <c r="O434" s="66"/>
      <c r="P434" s="66"/>
      <c r="Q434" s="66"/>
      <c r="R434" s="66"/>
      <c r="S434" s="66"/>
      <c r="T434" s="67"/>
      <c r="U434" s="36"/>
      <c r="V434" s="36"/>
      <c r="W434" s="36"/>
      <c r="X434" s="36"/>
      <c r="Y434" s="36"/>
      <c r="Z434" s="36"/>
      <c r="AA434" s="36"/>
      <c r="AB434" s="36"/>
      <c r="AC434" s="36"/>
      <c r="AD434" s="36"/>
      <c r="AE434" s="36"/>
      <c r="AT434" s="19" t="s">
        <v>166</v>
      </c>
      <c r="AU434" s="19" t="s">
        <v>81</v>
      </c>
    </row>
    <row r="435" spans="2:51" s="13" customFormat="1" ht="12">
      <c r="B435" s="211"/>
      <c r="C435" s="212"/>
      <c r="D435" s="207" t="s">
        <v>168</v>
      </c>
      <c r="E435" s="213" t="s">
        <v>21</v>
      </c>
      <c r="F435" s="214" t="s">
        <v>560</v>
      </c>
      <c r="G435" s="212"/>
      <c r="H435" s="215">
        <v>425</v>
      </c>
      <c r="I435" s="216"/>
      <c r="J435" s="212"/>
      <c r="K435" s="212"/>
      <c r="L435" s="217"/>
      <c r="M435" s="218"/>
      <c r="N435" s="219"/>
      <c r="O435" s="219"/>
      <c r="P435" s="219"/>
      <c r="Q435" s="219"/>
      <c r="R435" s="219"/>
      <c r="S435" s="219"/>
      <c r="T435" s="220"/>
      <c r="AT435" s="221" t="s">
        <v>168</v>
      </c>
      <c r="AU435" s="221" t="s">
        <v>81</v>
      </c>
      <c r="AV435" s="13" t="s">
        <v>81</v>
      </c>
      <c r="AW435" s="13" t="s">
        <v>34</v>
      </c>
      <c r="AX435" s="13" t="s">
        <v>79</v>
      </c>
      <c r="AY435" s="221" t="s">
        <v>157</v>
      </c>
    </row>
    <row r="436" spans="2:51" s="13" customFormat="1" ht="12">
      <c r="B436" s="211"/>
      <c r="C436" s="212"/>
      <c r="D436" s="207" t="s">
        <v>168</v>
      </c>
      <c r="E436" s="212"/>
      <c r="F436" s="214" t="s">
        <v>565</v>
      </c>
      <c r="G436" s="212"/>
      <c r="H436" s="215">
        <v>2125</v>
      </c>
      <c r="I436" s="216"/>
      <c r="J436" s="212"/>
      <c r="K436" s="212"/>
      <c r="L436" s="217"/>
      <c r="M436" s="218"/>
      <c r="N436" s="219"/>
      <c r="O436" s="219"/>
      <c r="P436" s="219"/>
      <c r="Q436" s="219"/>
      <c r="R436" s="219"/>
      <c r="S436" s="219"/>
      <c r="T436" s="220"/>
      <c r="AT436" s="221" t="s">
        <v>168</v>
      </c>
      <c r="AU436" s="221" t="s">
        <v>81</v>
      </c>
      <c r="AV436" s="13" t="s">
        <v>81</v>
      </c>
      <c r="AW436" s="13" t="s">
        <v>4</v>
      </c>
      <c r="AX436" s="13" t="s">
        <v>79</v>
      </c>
      <c r="AY436" s="221" t="s">
        <v>157</v>
      </c>
    </row>
    <row r="437" spans="1:65" s="2" customFormat="1" ht="16.5" customHeight="1">
      <c r="A437" s="36"/>
      <c r="B437" s="37"/>
      <c r="C437" s="194" t="s">
        <v>566</v>
      </c>
      <c r="D437" s="194" t="s">
        <v>159</v>
      </c>
      <c r="E437" s="195" t="s">
        <v>567</v>
      </c>
      <c r="F437" s="196" t="s">
        <v>568</v>
      </c>
      <c r="G437" s="197" t="s">
        <v>247</v>
      </c>
      <c r="H437" s="198">
        <v>425</v>
      </c>
      <c r="I437" s="199"/>
      <c r="J437" s="200">
        <f>ROUND(I437*H437,2)</f>
        <v>0</v>
      </c>
      <c r="K437" s="196" t="s">
        <v>163</v>
      </c>
      <c r="L437" s="41"/>
      <c r="M437" s="201" t="s">
        <v>21</v>
      </c>
      <c r="N437" s="202" t="s">
        <v>44</v>
      </c>
      <c r="O437" s="66"/>
      <c r="P437" s="203">
        <f>O437*H437</f>
        <v>0</v>
      </c>
      <c r="Q437" s="203">
        <v>0</v>
      </c>
      <c r="R437" s="203">
        <f>Q437*H437</f>
        <v>0</v>
      </c>
      <c r="S437" s="203">
        <v>0</v>
      </c>
      <c r="T437" s="204">
        <f>S437*H437</f>
        <v>0</v>
      </c>
      <c r="U437" s="36"/>
      <c r="V437" s="36"/>
      <c r="W437" s="36"/>
      <c r="X437" s="36"/>
      <c r="Y437" s="36"/>
      <c r="Z437" s="36"/>
      <c r="AA437" s="36"/>
      <c r="AB437" s="36"/>
      <c r="AC437" s="36"/>
      <c r="AD437" s="36"/>
      <c r="AE437" s="36"/>
      <c r="AR437" s="205" t="s">
        <v>164</v>
      </c>
      <c r="AT437" s="205" t="s">
        <v>159</v>
      </c>
      <c r="AU437" s="205" t="s">
        <v>81</v>
      </c>
      <c r="AY437" s="19" t="s">
        <v>157</v>
      </c>
      <c r="BE437" s="206">
        <f>IF(N437="základní",J437,0)</f>
        <v>0</v>
      </c>
      <c r="BF437" s="206">
        <f>IF(N437="snížená",J437,0)</f>
        <v>0</v>
      </c>
      <c r="BG437" s="206">
        <f>IF(N437="zákl. přenesená",J437,0)</f>
        <v>0</v>
      </c>
      <c r="BH437" s="206">
        <f>IF(N437="sníž. přenesená",J437,0)</f>
        <v>0</v>
      </c>
      <c r="BI437" s="206">
        <f>IF(N437="nulová",J437,0)</f>
        <v>0</v>
      </c>
      <c r="BJ437" s="19" t="s">
        <v>79</v>
      </c>
      <c r="BK437" s="206">
        <f>ROUND(I437*H437,2)</f>
        <v>0</v>
      </c>
      <c r="BL437" s="19" t="s">
        <v>164</v>
      </c>
      <c r="BM437" s="205" t="s">
        <v>569</v>
      </c>
    </row>
    <row r="438" spans="1:47" s="2" customFormat="1" ht="58.5">
      <c r="A438" s="36"/>
      <c r="B438" s="37"/>
      <c r="C438" s="38"/>
      <c r="D438" s="207" t="s">
        <v>166</v>
      </c>
      <c r="E438" s="38"/>
      <c r="F438" s="208" t="s">
        <v>570</v>
      </c>
      <c r="G438" s="38"/>
      <c r="H438" s="38"/>
      <c r="I438" s="117"/>
      <c r="J438" s="38"/>
      <c r="K438" s="38"/>
      <c r="L438" s="41"/>
      <c r="M438" s="209"/>
      <c r="N438" s="210"/>
      <c r="O438" s="66"/>
      <c r="P438" s="66"/>
      <c r="Q438" s="66"/>
      <c r="R438" s="66"/>
      <c r="S438" s="66"/>
      <c r="T438" s="67"/>
      <c r="U438" s="36"/>
      <c r="V438" s="36"/>
      <c r="W438" s="36"/>
      <c r="X438" s="36"/>
      <c r="Y438" s="36"/>
      <c r="Z438" s="36"/>
      <c r="AA438" s="36"/>
      <c r="AB438" s="36"/>
      <c r="AC438" s="36"/>
      <c r="AD438" s="36"/>
      <c r="AE438" s="36"/>
      <c r="AT438" s="19" t="s">
        <v>166</v>
      </c>
      <c r="AU438" s="19" t="s">
        <v>81</v>
      </c>
    </row>
    <row r="439" spans="2:51" s="13" customFormat="1" ht="12">
      <c r="B439" s="211"/>
      <c r="C439" s="212"/>
      <c r="D439" s="207" t="s">
        <v>168</v>
      </c>
      <c r="E439" s="213" t="s">
        <v>21</v>
      </c>
      <c r="F439" s="214" t="s">
        <v>560</v>
      </c>
      <c r="G439" s="212"/>
      <c r="H439" s="215">
        <v>425</v>
      </c>
      <c r="I439" s="216"/>
      <c r="J439" s="212"/>
      <c r="K439" s="212"/>
      <c r="L439" s="217"/>
      <c r="M439" s="218"/>
      <c r="N439" s="219"/>
      <c r="O439" s="219"/>
      <c r="P439" s="219"/>
      <c r="Q439" s="219"/>
      <c r="R439" s="219"/>
      <c r="S439" s="219"/>
      <c r="T439" s="220"/>
      <c r="AT439" s="221" t="s">
        <v>168</v>
      </c>
      <c r="AU439" s="221" t="s">
        <v>81</v>
      </c>
      <c r="AV439" s="13" t="s">
        <v>81</v>
      </c>
      <c r="AW439" s="13" t="s">
        <v>34</v>
      </c>
      <c r="AX439" s="13" t="s">
        <v>79</v>
      </c>
      <c r="AY439" s="221" t="s">
        <v>157</v>
      </c>
    </row>
    <row r="440" spans="1:65" s="2" customFormat="1" ht="21.75" customHeight="1">
      <c r="A440" s="36"/>
      <c r="B440" s="37"/>
      <c r="C440" s="194" t="s">
        <v>571</v>
      </c>
      <c r="D440" s="194" t="s">
        <v>159</v>
      </c>
      <c r="E440" s="195" t="s">
        <v>572</v>
      </c>
      <c r="F440" s="196" t="s">
        <v>573</v>
      </c>
      <c r="G440" s="197" t="s">
        <v>247</v>
      </c>
      <c r="H440" s="198">
        <v>1700</v>
      </c>
      <c r="I440" s="199"/>
      <c r="J440" s="200">
        <f>ROUND(I440*H440,2)</f>
        <v>0</v>
      </c>
      <c r="K440" s="196" t="s">
        <v>163</v>
      </c>
      <c r="L440" s="41"/>
      <c r="M440" s="201" t="s">
        <v>21</v>
      </c>
      <c r="N440" s="202" t="s">
        <v>44</v>
      </c>
      <c r="O440" s="66"/>
      <c r="P440" s="203">
        <f>O440*H440</f>
        <v>0</v>
      </c>
      <c r="Q440" s="203">
        <v>0</v>
      </c>
      <c r="R440" s="203">
        <f>Q440*H440</f>
        <v>0</v>
      </c>
      <c r="S440" s="203">
        <v>0</v>
      </c>
      <c r="T440" s="204">
        <f>S440*H440</f>
        <v>0</v>
      </c>
      <c r="U440" s="36"/>
      <c r="V440" s="36"/>
      <c r="W440" s="36"/>
      <c r="X440" s="36"/>
      <c r="Y440" s="36"/>
      <c r="Z440" s="36"/>
      <c r="AA440" s="36"/>
      <c r="AB440" s="36"/>
      <c r="AC440" s="36"/>
      <c r="AD440" s="36"/>
      <c r="AE440" s="36"/>
      <c r="AR440" s="205" t="s">
        <v>164</v>
      </c>
      <c r="AT440" s="205" t="s">
        <v>159</v>
      </c>
      <c r="AU440" s="205" t="s">
        <v>81</v>
      </c>
      <c r="AY440" s="19" t="s">
        <v>157</v>
      </c>
      <c r="BE440" s="206">
        <f>IF(N440="základní",J440,0)</f>
        <v>0</v>
      </c>
      <c r="BF440" s="206">
        <f>IF(N440="snížená",J440,0)</f>
        <v>0</v>
      </c>
      <c r="BG440" s="206">
        <f>IF(N440="zákl. přenesená",J440,0)</f>
        <v>0</v>
      </c>
      <c r="BH440" s="206">
        <f>IF(N440="sníž. přenesená",J440,0)</f>
        <v>0</v>
      </c>
      <c r="BI440" s="206">
        <f>IF(N440="nulová",J440,0)</f>
        <v>0</v>
      </c>
      <c r="BJ440" s="19" t="s">
        <v>79</v>
      </c>
      <c r="BK440" s="206">
        <f>ROUND(I440*H440,2)</f>
        <v>0</v>
      </c>
      <c r="BL440" s="19" t="s">
        <v>164</v>
      </c>
      <c r="BM440" s="205" t="s">
        <v>574</v>
      </c>
    </row>
    <row r="441" spans="1:47" s="2" customFormat="1" ht="58.5">
      <c r="A441" s="36"/>
      <c r="B441" s="37"/>
      <c r="C441" s="38"/>
      <c r="D441" s="207" t="s">
        <v>166</v>
      </c>
      <c r="E441" s="38"/>
      <c r="F441" s="208" t="s">
        <v>570</v>
      </c>
      <c r="G441" s="38"/>
      <c r="H441" s="38"/>
      <c r="I441" s="117"/>
      <c r="J441" s="38"/>
      <c r="K441" s="38"/>
      <c r="L441" s="41"/>
      <c r="M441" s="209"/>
      <c r="N441" s="210"/>
      <c r="O441" s="66"/>
      <c r="P441" s="66"/>
      <c r="Q441" s="66"/>
      <c r="R441" s="66"/>
      <c r="S441" s="66"/>
      <c r="T441" s="67"/>
      <c r="U441" s="36"/>
      <c r="V441" s="36"/>
      <c r="W441" s="36"/>
      <c r="X441" s="36"/>
      <c r="Y441" s="36"/>
      <c r="Z441" s="36"/>
      <c r="AA441" s="36"/>
      <c r="AB441" s="36"/>
      <c r="AC441" s="36"/>
      <c r="AD441" s="36"/>
      <c r="AE441" s="36"/>
      <c r="AT441" s="19" t="s">
        <v>166</v>
      </c>
      <c r="AU441" s="19" t="s">
        <v>81</v>
      </c>
    </row>
    <row r="442" spans="2:51" s="13" customFormat="1" ht="12">
      <c r="B442" s="211"/>
      <c r="C442" s="212"/>
      <c r="D442" s="207" t="s">
        <v>168</v>
      </c>
      <c r="E442" s="213" t="s">
        <v>21</v>
      </c>
      <c r="F442" s="214" t="s">
        <v>560</v>
      </c>
      <c r="G442" s="212"/>
      <c r="H442" s="215">
        <v>425</v>
      </c>
      <c r="I442" s="216"/>
      <c r="J442" s="212"/>
      <c r="K442" s="212"/>
      <c r="L442" s="217"/>
      <c r="M442" s="218"/>
      <c r="N442" s="219"/>
      <c r="O442" s="219"/>
      <c r="P442" s="219"/>
      <c r="Q442" s="219"/>
      <c r="R442" s="219"/>
      <c r="S442" s="219"/>
      <c r="T442" s="220"/>
      <c r="AT442" s="221" t="s">
        <v>168</v>
      </c>
      <c r="AU442" s="221" t="s">
        <v>81</v>
      </c>
      <c r="AV442" s="13" t="s">
        <v>81</v>
      </c>
      <c r="AW442" s="13" t="s">
        <v>34</v>
      </c>
      <c r="AX442" s="13" t="s">
        <v>79</v>
      </c>
      <c r="AY442" s="221" t="s">
        <v>157</v>
      </c>
    </row>
    <row r="443" spans="2:51" s="13" customFormat="1" ht="12">
      <c r="B443" s="211"/>
      <c r="C443" s="212"/>
      <c r="D443" s="207" t="s">
        <v>168</v>
      </c>
      <c r="E443" s="212"/>
      <c r="F443" s="214" t="s">
        <v>575</v>
      </c>
      <c r="G443" s="212"/>
      <c r="H443" s="215">
        <v>1700</v>
      </c>
      <c r="I443" s="216"/>
      <c r="J443" s="212"/>
      <c r="K443" s="212"/>
      <c r="L443" s="217"/>
      <c r="M443" s="218"/>
      <c r="N443" s="219"/>
      <c r="O443" s="219"/>
      <c r="P443" s="219"/>
      <c r="Q443" s="219"/>
      <c r="R443" s="219"/>
      <c r="S443" s="219"/>
      <c r="T443" s="220"/>
      <c r="AT443" s="221" t="s">
        <v>168</v>
      </c>
      <c r="AU443" s="221" t="s">
        <v>81</v>
      </c>
      <c r="AV443" s="13" t="s">
        <v>81</v>
      </c>
      <c r="AW443" s="13" t="s">
        <v>4</v>
      </c>
      <c r="AX443" s="13" t="s">
        <v>79</v>
      </c>
      <c r="AY443" s="221" t="s">
        <v>157</v>
      </c>
    </row>
    <row r="444" spans="1:65" s="2" customFormat="1" ht="21.75" customHeight="1">
      <c r="A444" s="36"/>
      <c r="B444" s="37"/>
      <c r="C444" s="194" t="s">
        <v>576</v>
      </c>
      <c r="D444" s="194" t="s">
        <v>159</v>
      </c>
      <c r="E444" s="195" t="s">
        <v>577</v>
      </c>
      <c r="F444" s="196" t="s">
        <v>578</v>
      </c>
      <c r="G444" s="197" t="s">
        <v>247</v>
      </c>
      <c r="H444" s="198">
        <v>181.051</v>
      </c>
      <c r="I444" s="199"/>
      <c r="J444" s="200">
        <f>ROUND(I444*H444,2)</f>
        <v>0</v>
      </c>
      <c r="K444" s="196" t="s">
        <v>163</v>
      </c>
      <c r="L444" s="41"/>
      <c r="M444" s="201" t="s">
        <v>21</v>
      </c>
      <c r="N444" s="202" t="s">
        <v>44</v>
      </c>
      <c r="O444" s="66"/>
      <c r="P444" s="203">
        <f>O444*H444</f>
        <v>0</v>
      </c>
      <c r="Q444" s="203">
        <v>0</v>
      </c>
      <c r="R444" s="203">
        <f>Q444*H444</f>
        <v>0</v>
      </c>
      <c r="S444" s="203">
        <v>0</v>
      </c>
      <c r="T444" s="204">
        <f>S444*H444</f>
        <v>0</v>
      </c>
      <c r="U444" s="36"/>
      <c r="V444" s="36"/>
      <c r="W444" s="36"/>
      <c r="X444" s="36"/>
      <c r="Y444" s="36"/>
      <c r="Z444" s="36"/>
      <c r="AA444" s="36"/>
      <c r="AB444" s="36"/>
      <c r="AC444" s="36"/>
      <c r="AD444" s="36"/>
      <c r="AE444" s="36"/>
      <c r="AR444" s="205" t="s">
        <v>164</v>
      </c>
      <c r="AT444" s="205" t="s">
        <v>159</v>
      </c>
      <c r="AU444" s="205" t="s">
        <v>81</v>
      </c>
      <c r="AY444" s="19" t="s">
        <v>157</v>
      </c>
      <c r="BE444" s="206">
        <f>IF(N444="základní",J444,0)</f>
        <v>0</v>
      </c>
      <c r="BF444" s="206">
        <f>IF(N444="snížená",J444,0)</f>
        <v>0</v>
      </c>
      <c r="BG444" s="206">
        <f>IF(N444="zákl. přenesená",J444,0)</f>
        <v>0</v>
      </c>
      <c r="BH444" s="206">
        <f>IF(N444="sníž. přenesená",J444,0)</f>
        <v>0</v>
      </c>
      <c r="BI444" s="206">
        <f>IF(N444="nulová",J444,0)</f>
        <v>0</v>
      </c>
      <c r="BJ444" s="19" t="s">
        <v>79</v>
      </c>
      <c r="BK444" s="206">
        <f>ROUND(I444*H444,2)</f>
        <v>0</v>
      </c>
      <c r="BL444" s="19" t="s">
        <v>164</v>
      </c>
      <c r="BM444" s="205" t="s">
        <v>579</v>
      </c>
    </row>
    <row r="445" spans="1:47" s="2" customFormat="1" ht="58.5">
      <c r="A445" s="36"/>
      <c r="B445" s="37"/>
      <c r="C445" s="38"/>
      <c r="D445" s="207" t="s">
        <v>166</v>
      </c>
      <c r="E445" s="38"/>
      <c r="F445" s="208" t="s">
        <v>580</v>
      </c>
      <c r="G445" s="38"/>
      <c r="H445" s="38"/>
      <c r="I445" s="117"/>
      <c r="J445" s="38"/>
      <c r="K445" s="38"/>
      <c r="L445" s="41"/>
      <c r="M445" s="209"/>
      <c r="N445" s="210"/>
      <c r="O445" s="66"/>
      <c r="P445" s="66"/>
      <c r="Q445" s="66"/>
      <c r="R445" s="66"/>
      <c r="S445" s="66"/>
      <c r="T445" s="67"/>
      <c r="U445" s="36"/>
      <c r="V445" s="36"/>
      <c r="W445" s="36"/>
      <c r="X445" s="36"/>
      <c r="Y445" s="36"/>
      <c r="Z445" s="36"/>
      <c r="AA445" s="36"/>
      <c r="AB445" s="36"/>
      <c r="AC445" s="36"/>
      <c r="AD445" s="36"/>
      <c r="AE445" s="36"/>
      <c r="AT445" s="19" t="s">
        <v>166</v>
      </c>
      <c r="AU445" s="19" t="s">
        <v>81</v>
      </c>
    </row>
    <row r="446" spans="2:51" s="13" customFormat="1" ht="12">
      <c r="B446" s="211"/>
      <c r="C446" s="212"/>
      <c r="D446" s="207" t="s">
        <v>168</v>
      </c>
      <c r="E446" s="213" t="s">
        <v>21</v>
      </c>
      <c r="F446" s="214" t="s">
        <v>581</v>
      </c>
      <c r="G446" s="212"/>
      <c r="H446" s="215">
        <v>66.3</v>
      </c>
      <c r="I446" s="216"/>
      <c r="J446" s="212"/>
      <c r="K446" s="212"/>
      <c r="L446" s="217"/>
      <c r="M446" s="218"/>
      <c r="N446" s="219"/>
      <c r="O446" s="219"/>
      <c r="P446" s="219"/>
      <c r="Q446" s="219"/>
      <c r="R446" s="219"/>
      <c r="S446" s="219"/>
      <c r="T446" s="220"/>
      <c r="AT446" s="221" t="s">
        <v>168</v>
      </c>
      <c r="AU446" s="221" t="s">
        <v>81</v>
      </c>
      <c r="AV446" s="13" t="s">
        <v>81</v>
      </c>
      <c r="AW446" s="13" t="s">
        <v>34</v>
      </c>
      <c r="AX446" s="13" t="s">
        <v>73</v>
      </c>
      <c r="AY446" s="221" t="s">
        <v>157</v>
      </c>
    </row>
    <row r="447" spans="2:51" s="13" customFormat="1" ht="12">
      <c r="B447" s="211"/>
      <c r="C447" s="212"/>
      <c r="D447" s="207" t="s">
        <v>168</v>
      </c>
      <c r="E447" s="213" t="s">
        <v>21</v>
      </c>
      <c r="F447" s="214" t="s">
        <v>582</v>
      </c>
      <c r="G447" s="212"/>
      <c r="H447" s="215">
        <v>111.6</v>
      </c>
      <c r="I447" s="216"/>
      <c r="J447" s="212"/>
      <c r="K447" s="212"/>
      <c r="L447" s="217"/>
      <c r="M447" s="218"/>
      <c r="N447" s="219"/>
      <c r="O447" s="219"/>
      <c r="P447" s="219"/>
      <c r="Q447" s="219"/>
      <c r="R447" s="219"/>
      <c r="S447" s="219"/>
      <c r="T447" s="220"/>
      <c r="AT447" s="221" t="s">
        <v>168</v>
      </c>
      <c r="AU447" s="221" t="s">
        <v>81</v>
      </c>
      <c r="AV447" s="13" t="s">
        <v>81</v>
      </c>
      <c r="AW447" s="13" t="s">
        <v>34</v>
      </c>
      <c r="AX447" s="13" t="s">
        <v>73</v>
      </c>
      <c r="AY447" s="221" t="s">
        <v>157</v>
      </c>
    </row>
    <row r="448" spans="2:51" s="13" customFormat="1" ht="12">
      <c r="B448" s="211"/>
      <c r="C448" s="212"/>
      <c r="D448" s="207" t="s">
        <v>168</v>
      </c>
      <c r="E448" s="213" t="s">
        <v>21</v>
      </c>
      <c r="F448" s="214" t="s">
        <v>583</v>
      </c>
      <c r="G448" s="212"/>
      <c r="H448" s="215">
        <v>3.151</v>
      </c>
      <c r="I448" s="216"/>
      <c r="J448" s="212"/>
      <c r="K448" s="212"/>
      <c r="L448" s="217"/>
      <c r="M448" s="218"/>
      <c r="N448" s="219"/>
      <c r="O448" s="219"/>
      <c r="P448" s="219"/>
      <c r="Q448" s="219"/>
      <c r="R448" s="219"/>
      <c r="S448" s="219"/>
      <c r="T448" s="220"/>
      <c r="AT448" s="221" t="s">
        <v>168</v>
      </c>
      <c r="AU448" s="221" t="s">
        <v>81</v>
      </c>
      <c r="AV448" s="13" t="s">
        <v>81</v>
      </c>
      <c r="AW448" s="13" t="s">
        <v>34</v>
      </c>
      <c r="AX448" s="13" t="s">
        <v>73</v>
      </c>
      <c r="AY448" s="221" t="s">
        <v>157</v>
      </c>
    </row>
    <row r="449" spans="2:51" s="15" customFormat="1" ht="12">
      <c r="B449" s="232"/>
      <c r="C449" s="233"/>
      <c r="D449" s="207" t="s">
        <v>168</v>
      </c>
      <c r="E449" s="234" t="s">
        <v>21</v>
      </c>
      <c r="F449" s="235" t="s">
        <v>179</v>
      </c>
      <c r="G449" s="233"/>
      <c r="H449" s="236">
        <v>181.051</v>
      </c>
      <c r="I449" s="237"/>
      <c r="J449" s="233"/>
      <c r="K449" s="233"/>
      <c r="L449" s="238"/>
      <c r="M449" s="239"/>
      <c r="N449" s="240"/>
      <c r="O449" s="240"/>
      <c r="P449" s="240"/>
      <c r="Q449" s="240"/>
      <c r="R449" s="240"/>
      <c r="S449" s="240"/>
      <c r="T449" s="241"/>
      <c r="AT449" s="242" t="s">
        <v>168</v>
      </c>
      <c r="AU449" s="242" t="s">
        <v>81</v>
      </c>
      <c r="AV449" s="15" t="s">
        <v>96</v>
      </c>
      <c r="AW449" s="15" t="s">
        <v>34</v>
      </c>
      <c r="AX449" s="15" t="s">
        <v>79</v>
      </c>
      <c r="AY449" s="242" t="s">
        <v>157</v>
      </c>
    </row>
    <row r="450" spans="1:65" s="2" customFormat="1" ht="21.75" customHeight="1">
      <c r="A450" s="36"/>
      <c r="B450" s="37"/>
      <c r="C450" s="194" t="s">
        <v>584</v>
      </c>
      <c r="D450" s="194" t="s">
        <v>159</v>
      </c>
      <c r="E450" s="195" t="s">
        <v>585</v>
      </c>
      <c r="F450" s="196" t="s">
        <v>586</v>
      </c>
      <c r="G450" s="197" t="s">
        <v>247</v>
      </c>
      <c r="H450" s="198">
        <v>241.711</v>
      </c>
      <c r="I450" s="199"/>
      <c r="J450" s="200">
        <f>ROUND(I450*H450,2)</f>
        <v>0</v>
      </c>
      <c r="K450" s="196" t="s">
        <v>163</v>
      </c>
      <c r="L450" s="41"/>
      <c r="M450" s="201" t="s">
        <v>21</v>
      </c>
      <c r="N450" s="202" t="s">
        <v>44</v>
      </c>
      <c r="O450" s="66"/>
      <c r="P450" s="203">
        <f>O450*H450</f>
        <v>0</v>
      </c>
      <c r="Q450" s="203">
        <v>0</v>
      </c>
      <c r="R450" s="203">
        <f>Q450*H450</f>
        <v>0</v>
      </c>
      <c r="S450" s="203">
        <v>0</v>
      </c>
      <c r="T450" s="204">
        <f>S450*H450</f>
        <v>0</v>
      </c>
      <c r="U450" s="36"/>
      <c r="V450" s="36"/>
      <c r="W450" s="36"/>
      <c r="X450" s="36"/>
      <c r="Y450" s="36"/>
      <c r="Z450" s="36"/>
      <c r="AA450" s="36"/>
      <c r="AB450" s="36"/>
      <c r="AC450" s="36"/>
      <c r="AD450" s="36"/>
      <c r="AE450" s="36"/>
      <c r="AR450" s="205" t="s">
        <v>164</v>
      </c>
      <c r="AT450" s="205" t="s">
        <v>159</v>
      </c>
      <c r="AU450" s="205" t="s">
        <v>81</v>
      </c>
      <c r="AY450" s="19" t="s">
        <v>157</v>
      </c>
      <c r="BE450" s="206">
        <f>IF(N450="základní",J450,0)</f>
        <v>0</v>
      </c>
      <c r="BF450" s="206">
        <f>IF(N450="snížená",J450,0)</f>
        <v>0</v>
      </c>
      <c r="BG450" s="206">
        <f>IF(N450="zákl. přenesená",J450,0)</f>
        <v>0</v>
      </c>
      <c r="BH450" s="206">
        <f>IF(N450="sníž. přenesená",J450,0)</f>
        <v>0</v>
      </c>
      <c r="BI450" s="206">
        <f>IF(N450="nulová",J450,0)</f>
        <v>0</v>
      </c>
      <c r="BJ450" s="19" t="s">
        <v>79</v>
      </c>
      <c r="BK450" s="206">
        <f>ROUND(I450*H450,2)</f>
        <v>0</v>
      </c>
      <c r="BL450" s="19" t="s">
        <v>164</v>
      </c>
      <c r="BM450" s="205" t="s">
        <v>587</v>
      </c>
    </row>
    <row r="451" spans="1:47" s="2" customFormat="1" ht="58.5">
      <c r="A451" s="36"/>
      <c r="B451" s="37"/>
      <c r="C451" s="38"/>
      <c r="D451" s="207" t="s">
        <v>166</v>
      </c>
      <c r="E451" s="38"/>
      <c r="F451" s="208" t="s">
        <v>580</v>
      </c>
      <c r="G451" s="38"/>
      <c r="H451" s="38"/>
      <c r="I451" s="117"/>
      <c r="J451" s="38"/>
      <c r="K451" s="38"/>
      <c r="L451" s="41"/>
      <c r="M451" s="209"/>
      <c r="N451" s="210"/>
      <c r="O451" s="66"/>
      <c r="P451" s="66"/>
      <c r="Q451" s="66"/>
      <c r="R451" s="66"/>
      <c r="S451" s="66"/>
      <c r="T451" s="67"/>
      <c r="U451" s="36"/>
      <c r="V451" s="36"/>
      <c r="W451" s="36"/>
      <c r="X451" s="36"/>
      <c r="Y451" s="36"/>
      <c r="Z451" s="36"/>
      <c r="AA451" s="36"/>
      <c r="AB451" s="36"/>
      <c r="AC451" s="36"/>
      <c r="AD451" s="36"/>
      <c r="AE451" s="36"/>
      <c r="AT451" s="19" t="s">
        <v>166</v>
      </c>
      <c r="AU451" s="19" t="s">
        <v>81</v>
      </c>
    </row>
    <row r="452" spans="2:51" s="13" customFormat="1" ht="12">
      <c r="B452" s="211"/>
      <c r="C452" s="212"/>
      <c r="D452" s="207" t="s">
        <v>168</v>
      </c>
      <c r="E452" s="213" t="s">
        <v>21</v>
      </c>
      <c r="F452" s="214" t="s">
        <v>588</v>
      </c>
      <c r="G452" s="212"/>
      <c r="H452" s="215">
        <v>241.711</v>
      </c>
      <c r="I452" s="216"/>
      <c r="J452" s="212"/>
      <c r="K452" s="212"/>
      <c r="L452" s="217"/>
      <c r="M452" s="218"/>
      <c r="N452" s="219"/>
      <c r="O452" s="219"/>
      <c r="P452" s="219"/>
      <c r="Q452" s="219"/>
      <c r="R452" s="219"/>
      <c r="S452" s="219"/>
      <c r="T452" s="220"/>
      <c r="AT452" s="221" t="s">
        <v>168</v>
      </c>
      <c r="AU452" s="221" t="s">
        <v>81</v>
      </c>
      <c r="AV452" s="13" t="s">
        <v>81</v>
      </c>
      <c r="AW452" s="13" t="s">
        <v>34</v>
      </c>
      <c r="AX452" s="13" t="s">
        <v>79</v>
      </c>
      <c r="AY452" s="221" t="s">
        <v>157</v>
      </c>
    </row>
    <row r="453" spans="1:65" s="2" customFormat="1" ht="21.75" customHeight="1">
      <c r="A453" s="36"/>
      <c r="B453" s="37"/>
      <c r="C453" s="194" t="s">
        <v>589</v>
      </c>
      <c r="D453" s="194" t="s">
        <v>159</v>
      </c>
      <c r="E453" s="195" t="s">
        <v>590</v>
      </c>
      <c r="F453" s="196" t="s">
        <v>591</v>
      </c>
      <c r="G453" s="197" t="s">
        <v>247</v>
      </c>
      <c r="H453" s="198">
        <v>0.557</v>
      </c>
      <c r="I453" s="199"/>
      <c r="J453" s="200">
        <f>ROUND(I453*H453,2)</f>
        <v>0</v>
      </c>
      <c r="K453" s="196" t="s">
        <v>163</v>
      </c>
      <c r="L453" s="41"/>
      <c r="M453" s="201" t="s">
        <v>21</v>
      </c>
      <c r="N453" s="202" t="s">
        <v>44</v>
      </c>
      <c r="O453" s="66"/>
      <c r="P453" s="203">
        <f>O453*H453</f>
        <v>0</v>
      </c>
      <c r="Q453" s="203">
        <v>0</v>
      </c>
      <c r="R453" s="203">
        <f>Q453*H453</f>
        <v>0</v>
      </c>
      <c r="S453" s="203">
        <v>0</v>
      </c>
      <c r="T453" s="204">
        <f>S453*H453</f>
        <v>0</v>
      </c>
      <c r="U453" s="36"/>
      <c r="V453" s="36"/>
      <c r="W453" s="36"/>
      <c r="X453" s="36"/>
      <c r="Y453" s="36"/>
      <c r="Z453" s="36"/>
      <c r="AA453" s="36"/>
      <c r="AB453" s="36"/>
      <c r="AC453" s="36"/>
      <c r="AD453" s="36"/>
      <c r="AE453" s="36"/>
      <c r="AR453" s="205" t="s">
        <v>164</v>
      </c>
      <c r="AT453" s="205" t="s">
        <v>159</v>
      </c>
      <c r="AU453" s="205" t="s">
        <v>81</v>
      </c>
      <c r="AY453" s="19" t="s">
        <v>157</v>
      </c>
      <c r="BE453" s="206">
        <f>IF(N453="základní",J453,0)</f>
        <v>0</v>
      </c>
      <c r="BF453" s="206">
        <f>IF(N453="snížená",J453,0)</f>
        <v>0</v>
      </c>
      <c r="BG453" s="206">
        <f>IF(N453="zákl. přenesená",J453,0)</f>
        <v>0</v>
      </c>
      <c r="BH453" s="206">
        <f>IF(N453="sníž. přenesená",J453,0)</f>
        <v>0</v>
      </c>
      <c r="BI453" s="206">
        <f>IF(N453="nulová",J453,0)</f>
        <v>0</v>
      </c>
      <c r="BJ453" s="19" t="s">
        <v>79</v>
      </c>
      <c r="BK453" s="206">
        <f>ROUND(I453*H453,2)</f>
        <v>0</v>
      </c>
      <c r="BL453" s="19" t="s">
        <v>164</v>
      </c>
      <c r="BM453" s="205" t="s">
        <v>592</v>
      </c>
    </row>
    <row r="454" spans="1:47" s="2" customFormat="1" ht="58.5">
      <c r="A454" s="36"/>
      <c r="B454" s="37"/>
      <c r="C454" s="38"/>
      <c r="D454" s="207" t="s">
        <v>166</v>
      </c>
      <c r="E454" s="38"/>
      <c r="F454" s="208" t="s">
        <v>580</v>
      </c>
      <c r="G454" s="38"/>
      <c r="H454" s="38"/>
      <c r="I454" s="117"/>
      <c r="J454" s="38"/>
      <c r="K454" s="38"/>
      <c r="L454" s="41"/>
      <c r="M454" s="209"/>
      <c r="N454" s="210"/>
      <c r="O454" s="66"/>
      <c r="P454" s="66"/>
      <c r="Q454" s="66"/>
      <c r="R454" s="66"/>
      <c r="S454" s="66"/>
      <c r="T454" s="67"/>
      <c r="U454" s="36"/>
      <c r="V454" s="36"/>
      <c r="W454" s="36"/>
      <c r="X454" s="36"/>
      <c r="Y454" s="36"/>
      <c r="Z454" s="36"/>
      <c r="AA454" s="36"/>
      <c r="AB454" s="36"/>
      <c r="AC454" s="36"/>
      <c r="AD454" s="36"/>
      <c r="AE454" s="36"/>
      <c r="AT454" s="19" t="s">
        <v>166</v>
      </c>
      <c r="AU454" s="19" t="s">
        <v>81</v>
      </c>
    </row>
    <row r="455" spans="2:51" s="13" customFormat="1" ht="12">
      <c r="B455" s="211"/>
      <c r="C455" s="212"/>
      <c r="D455" s="207" t="s">
        <v>168</v>
      </c>
      <c r="E455" s="213" t="s">
        <v>21</v>
      </c>
      <c r="F455" s="214" t="s">
        <v>593</v>
      </c>
      <c r="G455" s="212"/>
      <c r="H455" s="215">
        <v>0.557</v>
      </c>
      <c r="I455" s="216"/>
      <c r="J455" s="212"/>
      <c r="K455" s="212"/>
      <c r="L455" s="217"/>
      <c r="M455" s="218"/>
      <c r="N455" s="219"/>
      <c r="O455" s="219"/>
      <c r="P455" s="219"/>
      <c r="Q455" s="219"/>
      <c r="R455" s="219"/>
      <c r="S455" s="219"/>
      <c r="T455" s="220"/>
      <c r="AT455" s="221" t="s">
        <v>168</v>
      </c>
      <c r="AU455" s="221" t="s">
        <v>81</v>
      </c>
      <c r="AV455" s="13" t="s">
        <v>81</v>
      </c>
      <c r="AW455" s="13" t="s">
        <v>34</v>
      </c>
      <c r="AX455" s="13" t="s">
        <v>79</v>
      </c>
      <c r="AY455" s="221" t="s">
        <v>157</v>
      </c>
    </row>
    <row r="456" spans="2:63" s="12" customFormat="1" ht="22.9" customHeight="1">
      <c r="B456" s="178"/>
      <c r="C456" s="179"/>
      <c r="D456" s="180" t="s">
        <v>72</v>
      </c>
      <c r="E456" s="192" t="s">
        <v>594</v>
      </c>
      <c r="F456" s="192" t="s">
        <v>595</v>
      </c>
      <c r="G456" s="179"/>
      <c r="H456" s="179"/>
      <c r="I456" s="182"/>
      <c r="J456" s="193">
        <f>BK456</f>
        <v>0</v>
      </c>
      <c r="K456" s="179"/>
      <c r="L456" s="184"/>
      <c r="M456" s="185"/>
      <c r="N456" s="186"/>
      <c r="O456" s="186"/>
      <c r="P456" s="187">
        <f>SUM(P457:P460)</f>
        <v>0</v>
      </c>
      <c r="Q456" s="186"/>
      <c r="R456" s="187">
        <f>SUM(R457:R460)</f>
        <v>0</v>
      </c>
      <c r="S456" s="186"/>
      <c r="T456" s="188">
        <f>SUM(T457:T460)</f>
        <v>0</v>
      </c>
      <c r="AR456" s="189" t="s">
        <v>79</v>
      </c>
      <c r="AT456" s="190" t="s">
        <v>72</v>
      </c>
      <c r="AU456" s="190" t="s">
        <v>79</v>
      </c>
      <c r="AY456" s="189" t="s">
        <v>157</v>
      </c>
      <c r="BK456" s="191">
        <f>SUM(BK457:BK460)</f>
        <v>0</v>
      </c>
    </row>
    <row r="457" spans="1:65" s="2" customFormat="1" ht="21.75" customHeight="1">
      <c r="A457" s="36"/>
      <c r="B457" s="37"/>
      <c r="C457" s="194" t="s">
        <v>596</v>
      </c>
      <c r="D457" s="194" t="s">
        <v>159</v>
      </c>
      <c r="E457" s="195" t="s">
        <v>597</v>
      </c>
      <c r="F457" s="196" t="s">
        <v>598</v>
      </c>
      <c r="G457" s="197" t="s">
        <v>247</v>
      </c>
      <c r="H457" s="198">
        <v>606.067</v>
      </c>
      <c r="I457" s="199"/>
      <c r="J457" s="200">
        <f>ROUND(I457*H457,2)</f>
        <v>0</v>
      </c>
      <c r="K457" s="196" t="s">
        <v>163</v>
      </c>
      <c r="L457" s="41"/>
      <c r="M457" s="201" t="s">
        <v>21</v>
      </c>
      <c r="N457" s="202" t="s">
        <v>44</v>
      </c>
      <c r="O457" s="66"/>
      <c r="P457" s="203">
        <f>O457*H457</f>
        <v>0</v>
      </c>
      <c r="Q457" s="203">
        <v>0</v>
      </c>
      <c r="R457" s="203">
        <f>Q457*H457</f>
        <v>0</v>
      </c>
      <c r="S457" s="203">
        <v>0</v>
      </c>
      <c r="T457" s="204">
        <f>S457*H457</f>
        <v>0</v>
      </c>
      <c r="U457" s="36"/>
      <c r="V457" s="36"/>
      <c r="W457" s="36"/>
      <c r="X457" s="36"/>
      <c r="Y457" s="36"/>
      <c r="Z457" s="36"/>
      <c r="AA457" s="36"/>
      <c r="AB457" s="36"/>
      <c r="AC457" s="36"/>
      <c r="AD457" s="36"/>
      <c r="AE457" s="36"/>
      <c r="AR457" s="205" t="s">
        <v>164</v>
      </c>
      <c r="AT457" s="205" t="s">
        <v>159</v>
      </c>
      <c r="AU457" s="205" t="s">
        <v>81</v>
      </c>
      <c r="AY457" s="19" t="s">
        <v>157</v>
      </c>
      <c r="BE457" s="206">
        <f>IF(N457="základní",J457,0)</f>
        <v>0</v>
      </c>
      <c r="BF457" s="206">
        <f>IF(N457="snížená",J457,0)</f>
        <v>0</v>
      </c>
      <c r="BG457" s="206">
        <f>IF(N457="zákl. přenesená",J457,0)</f>
        <v>0</v>
      </c>
      <c r="BH457" s="206">
        <f>IF(N457="sníž. přenesená",J457,0)</f>
        <v>0</v>
      </c>
      <c r="BI457" s="206">
        <f>IF(N457="nulová",J457,0)</f>
        <v>0</v>
      </c>
      <c r="BJ457" s="19" t="s">
        <v>79</v>
      </c>
      <c r="BK457" s="206">
        <f>ROUND(I457*H457,2)</f>
        <v>0</v>
      </c>
      <c r="BL457" s="19" t="s">
        <v>164</v>
      </c>
      <c r="BM457" s="205" t="s">
        <v>599</v>
      </c>
    </row>
    <row r="458" spans="1:47" s="2" customFormat="1" ht="29.25">
      <c r="A458" s="36"/>
      <c r="B458" s="37"/>
      <c r="C458" s="38"/>
      <c r="D458" s="207" t="s">
        <v>166</v>
      </c>
      <c r="E458" s="38"/>
      <c r="F458" s="208" t="s">
        <v>600</v>
      </c>
      <c r="G458" s="38"/>
      <c r="H458" s="38"/>
      <c r="I458" s="117"/>
      <c r="J458" s="38"/>
      <c r="K458" s="38"/>
      <c r="L458" s="41"/>
      <c r="M458" s="209"/>
      <c r="N458" s="210"/>
      <c r="O458" s="66"/>
      <c r="P458" s="66"/>
      <c r="Q458" s="66"/>
      <c r="R458" s="66"/>
      <c r="S458" s="66"/>
      <c r="T458" s="67"/>
      <c r="U458" s="36"/>
      <c r="V458" s="36"/>
      <c r="W458" s="36"/>
      <c r="X458" s="36"/>
      <c r="Y458" s="36"/>
      <c r="Z458" s="36"/>
      <c r="AA458" s="36"/>
      <c r="AB458" s="36"/>
      <c r="AC458" s="36"/>
      <c r="AD458" s="36"/>
      <c r="AE458" s="36"/>
      <c r="AT458" s="19" t="s">
        <v>166</v>
      </c>
      <c r="AU458" s="19" t="s">
        <v>81</v>
      </c>
    </row>
    <row r="459" spans="1:65" s="2" customFormat="1" ht="21.75" customHeight="1">
      <c r="A459" s="36"/>
      <c r="B459" s="37"/>
      <c r="C459" s="194" t="s">
        <v>601</v>
      </c>
      <c r="D459" s="194" t="s">
        <v>159</v>
      </c>
      <c r="E459" s="195" t="s">
        <v>602</v>
      </c>
      <c r="F459" s="196" t="s">
        <v>603</v>
      </c>
      <c r="G459" s="197" t="s">
        <v>247</v>
      </c>
      <c r="H459" s="198">
        <v>606.067</v>
      </c>
      <c r="I459" s="199"/>
      <c r="J459" s="200">
        <f>ROUND(I459*H459,2)</f>
        <v>0</v>
      </c>
      <c r="K459" s="196" t="s">
        <v>163</v>
      </c>
      <c r="L459" s="41"/>
      <c r="M459" s="201" t="s">
        <v>21</v>
      </c>
      <c r="N459" s="202" t="s">
        <v>44</v>
      </c>
      <c r="O459" s="66"/>
      <c r="P459" s="203">
        <f>O459*H459</f>
        <v>0</v>
      </c>
      <c r="Q459" s="203">
        <v>0</v>
      </c>
      <c r="R459" s="203">
        <f>Q459*H459</f>
        <v>0</v>
      </c>
      <c r="S459" s="203">
        <v>0</v>
      </c>
      <c r="T459" s="204">
        <f>S459*H459</f>
        <v>0</v>
      </c>
      <c r="U459" s="36"/>
      <c r="V459" s="36"/>
      <c r="W459" s="36"/>
      <c r="X459" s="36"/>
      <c r="Y459" s="36"/>
      <c r="Z459" s="36"/>
      <c r="AA459" s="36"/>
      <c r="AB459" s="36"/>
      <c r="AC459" s="36"/>
      <c r="AD459" s="36"/>
      <c r="AE459" s="36"/>
      <c r="AR459" s="205" t="s">
        <v>164</v>
      </c>
      <c r="AT459" s="205" t="s">
        <v>159</v>
      </c>
      <c r="AU459" s="205" t="s">
        <v>81</v>
      </c>
      <c r="AY459" s="19" t="s">
        <v>157</v>
      </c>
      <c r="BE459" s="206">
        <f>IF(N459="základní",J459,0)</f>
        <v>0</v>
      </c>
      <c r="BF459" s="206">
        <f>IF(N459="snížená",J459,0)</f>
        <v>0</v>
      </c>
      <c r="BG459" s="206">
        <f>IF(N459="zákl. přenesená",J459,0)</f>
        <v>0</v>
      </c>
      <c r="BH459" s="206">
        <f>IF(N459="sníž. přenesená",J459,0)</f>
        <v>0</v>
      </c>
      <c r="BI459" s="206">
        <f>IF(N459="nulová",J459,0)</f>
        <v>0</v>
      </c>
      <c r="BJ459" s="19" t="s">
        <v>79</v>
      </c>
      <c r="BK459" s="206">
        <f>ROUND(I459*H459,2)</f>
        <v>0</v>
      </c>
      <c r="BL459" s="19" t="s">
        <v>164</v>
      </c>
      <c r="BM459" s="205" t="s">
        <v>604</v>
      </c>
    </row>
    <row r="460" spans="1:47" s="2" customFormat="1" ht="29.25">
      <c r="A460" s="36"/>
      <c r="B460" s="37"/>
      <c r="C460" s="38"/>
      <c r="D460" s="207" t="s">
        <v>166</v>
      </c>
      <c r="E460" s="38"/>
      <c r="F460" s="208" t="s">
        <v>600</v>
      </c>
      <c r="G460" s="38"/>
      <c r="H460" s="38"/>
      <c r="I460" s="117"/>
      <c r="J460" s="38"/>
      <c r="K460" s="38"/>
      <c r="L460" s="41"/>
      <c r="M460" s="209"/>
      <c r="N460" s="210"/>
      <c r="O460" s="66"/>
      <c r="P460" s="66"/>
      <c r="Q460" s="66"/>
      <c r="R460" s="66"/>
      <c r="S460" s="66"/>
      <c r="T460" s="67"/>
      <c r="U460" s="36"/>
      <c r="V460" s="36"/>
      <c r="W460" s="36"/>
      <c r="X460" s="36"/>
      <c r="Y460" s="36"/>
      <c r="Z460" s="36"/>
      <c r="AA460" s="36"/>
      <c r="AB460" s="36"/>
      <c r="AC460" s="36"/>
      <c r="AD460" s="36"/>
      <c r="AE460" s="36"/>
      <c r="AT460" s="19" t="s">
        <v>166</v>
      </c>
      <c r="AU460" s="19" t="s">
        <v>81</v>
      </c>
    </row>
    <row r="461" spans="2:63" s="12" customFormat="1" ht="25.9" customHeight="1">
      <c r="B461" s="178"/>
      <c r="C461" s="179"/>
      <c r="D461" s="180" t="s">
        <v>72</v>
      </c>
      <c r="E461" s="181" t="s">
        <v>605</v>
      </c>
      <c r="F461" s="181" t="s">
        <v>606</v>
      </c>
      <c r="G461" s="179"/>
      <c r="H461" s="179"/>
      <c r="I461" s="182"/>
      <c r="J461" s="183">
        <f>BK461</f>
        <v>0</v>
      </c>
      <c r="K461" s="179"/>
      <c r="L461" s="184"/>
      <c r="M461" s="185"/>
      <c r="N461" s="186"/>
      <c r="O461" s="186"/>
      <c r="P461" s="187">
        <f>P462+P507+P523+P545+P605+P621+P644</f>
        <v>0</v>
      </c>
      <c r="Q461" s="186"/>
      <c r="R461" s="187">
        <f>R462+R507+R523+R545+R605+R621+R644</f>
        <v>3.810802830000001</v>
      </c>
      <c r="S461" s="186"/>
      <c r="T461" s="188">
        <f>T462+T507+T523+T545+T605+T621+T644</f>
        <v>0</v>
      </c>
      <c r="AR461" s="189" t="s">
        <v>81</v>
      </c>
      <c r="AT461" s="190" t="s">
        <v>72</v>
      </c>
      <c r="AU461" s="190" t="s">
        <v>73</v>
      </c>
      <c r="AY461" s="189" t="s">
        <v>157</v>
      </c>
      <c r="BK461" s="191">
        <f>BK462+BK507+BK523+BK545+BK605+BK621+BK644</f>
        <v>0</v>
      </c>
    </row>
    <row r="462" spans="2:63" s="12" customFormat="1" ht="22.9" customHeight="1">
      <c r="B462" s="178"/>
      <c r="C462" s="179"/>
      <c r="D462" s="180" t="s">
        <v>72</v>
      </c>
      <c r="E462" s="192" t="s">
        <v>607</v>
      </c>
      <c r="F462" s="192" t="s">
        <v>608</v>
      </c>
      <c r="G462" s="179"/>
      <c r="H462" s="179"/>
      <c r="I462" s="182"/>
      <c r="J462" s="193">
        <f>BK462</f>
        <v>0</v>
      </c>
      <c r="K462" s="179"/>
      <c r="L462" s="184"/>
      <c r="M462" s="185"/>
      <c r="N462" s="186"/>
      <c r="O462" s="186"/>
      <c r="P462" s="187">
        <f>SUM(P463:P506)</f>
        <v>0</v>
      </c>
      <c r="Q462" s="186"/>
      <c r="R462" s="187">
        <f>SUM(R463:R506)</f>
        <v>0.81532091</v>
      </c>
      <c r="S462" s="186"/>
      <c r="T462" s="188">
        <f>SUM(T463:T506)</f>
        <v>0</v>
      </c>
      <c r="AR462" s="189" t="s">
        <v>81</v>
      </c>
      <c r="AT462" s="190" t="s">
        <v>72</v>
      </c>
      <c r="AU462" s="190" t="s">
        <v>79</v>
      </c>
      <c r="AY462" s="189" t="s">
        <v>157</v>
      </c>
      <c r="BK462" s="191">
        <f>SUM(BK463:BK506)</f>
        <v>0</v>
      </c>
    </row>
    <row r="463" spans="1:65" s="2" customFormat="1" ht="21.75" customHeight="1">
      <c r="A463" s="36"/>
      <c r="B463" s="37"/>
      <c r="C463" s="194" t="s">
        <v>609</v>
      </c>
      <c r="D463" s="194" t="s">
        <v>159</v>
      </c>
      <c r="E463" s="195" t="s">
        <v>610</v>
      </c>
      <c r="F463" s="196" t="s">
        <v>611</v>
      </c>
      <c r="G463" s="197" t="s">
        <v>162</v>
      </c>
      <c r="H463" s="198">
        <v>197.279</v>
      </c>
      <c r="I463" s="199"/>
      <c r="J463" s="200">
        <f>ROUND(I463*H463,2)</f>
        <v>0</v>
      </c>
      <c r="K463" s="196" t="s">
        <v>163</v>
      </c>
      <c r="L463" s="41"/>
      <c r="M463" s="201" t="s">
        <v>21</v>
      </c>
      <c r="N463" s="202" t="s">
        <v>44</v>
      </c>
      <c r="O463" s="66"/>
      <c r="P463" s="203">
        <f>O463*H463</f>
        <v>0</v>
      </c>
      <c r="Q463" s="203">
        <v>0.00079</v>
      </c>
      <c r="R463" s="203">
        <f>Q463*H463</f>
        <v>0.15585041</v>
      </c>
      <c r="S463" s="203">
        <v>0</v>
      </c>
      <c r="T463" s="204">
        <f>S463*H463</f>
        <v>0</v>
      </c>
      <c r="U463" s="36"/>
      <c r="V463" s="36"/>
      <c r="W463" s="36"/>
      <c r="X463" s="36"/>
      <c r="Y463" s="36"/>
      <c r="Z463" s="36"/>
      <c r="AA463" s="36"/>
      <c r="AB463" s="36"/>
      <c r="AC463" s="36"/>
      <c r="AD463" s="36"/>
      <c r="AE463" s="36"/>
      <c r="AR463" s="205" t="s">
        <v>281</v>
      </c>
      <c r="AT463" s="205" t="s">
        <v>159</v>
      </c>
      <c r="AU463" s="205" t="s">
        <v>81</v>
      </c>
      <c r="AY463" s="19" t="s">
        <v>157</v>
      </c>
      <c r="BE463" s="206">
        <f>IF(N463="základní",J463,0)</f>
        <v>0</v>
      </c>
      <c r="BF463" s="206">
        <f>IF(N463="snížená",J463,0)</f>
        <v>0</v>
      </c>
      <c r="BG463" s="206">
        <f>IF(N463="zákl. přenesená",J463,0)</f>
        <v>0</v>
      </c>
      <c r="BH463" s="206">
        <f>IF(N463="sníž. přenesená",J463,0)</f>
        <v>0</v>
      </c>
      <c r="BI463" s="206">
        <f>IF(N463="nulová",J463,0)</f>
        <v>0</v>
      </c>
      <c r="BJ463" s="19" t="s">
        <v>79</v>
      </c>
      <c r="BK463" s="206">
        <f>ROUND(I463*H463,2)</f>
        <v>0</v>
      </c>
      <c r="BL463" s="19" t="s">
        <v>281</v>
      </c>
      <c r="BM463" s="205" t="s">
        <v>612</v>
      </c>
    </row>
    <row r="464" spans="2:51" s="14" customFormat="1" ht="12">
      <c r="B464" s="222"/>
      <c r="C464" s="223"/>
      <c r="D464" s="207" t="s">
        <v>168</v>
      </c>
      <c r="E464" s="224" t="s">
        <v>21</v>
      </c>
      <c r="F464" s="225" t="s">
        <v>613</v>
      </c>
      <c r="G464" s="223"/>
      <c r="H464" s="224" t="s">
        <v>21</v>
      </c>
      <c r="I464" s="226"/>
      <c r="J464" s="223"/>
      <c r="K464" s="223"/>
      <c r="L464" s="227"/>
      <c r="M464" s="228"/>
      <c r="N464" s="229"/>
      <c r="O464" s="229"/>
      <c r="P464" s="229"/>
      <c r="Q464" s="229"/>
      <c r="R464" s="229"/>
      <c r="S464" s="229"/>
      <c r="T464" s="230"/>
      <c r="AT464" s="231" t="s">
        <v>168</v>
      </c>
      <c r="AU464" s="231" t="s">
        <v>81</v>
      </c>
      <c r="AV464" s="14" t="s">
        <v>79</v>
      </c>
      <c r="AW464" s="14" t="s">
        <v>34</v>
      </c>
      <c r="AX464" s="14" t="s">
        <v>73</v>
      </c>
      <c r="AY464" s="231" t="s">
        <v>157</v>
      </c>
    </row>
    <row r="465" spans="2:51" s="14" customFormat="1" ht="12">
      <c r="B465" s="222"/>
      <c r="C465" s="223"/>
      <c r="D465" s="207" t="s">
        <v>168</v>
      </c>
      <c r="E465" s="224" t="s">
        <v>21</v>
      </c>
      <c r="F465" s="225" t="s">
        <v>200</v>
      </c>
      <c r="G465" s="223"/>
      <c r="H465" s="224" t="s">
        <v>21</v>
      </c>
      <c r="I465" s="226"/>
      <c r="J465" s="223"/>
      <c r="K465" s="223"/>
      <c r="L465" s="227"/>
      <c r="M465" s="228"/>
      <c r="N465" s="229"/>
      <c r="O465" s="229"/>
      <c r="P465" s="229"/>
      <c r="Q465" s="229"/>
      <c r="R465" s="229"/>
      <c r="S465" s="229"/>
      <c r="T465" s="230"/>
      <c r="AT465" s="231" t="s">
        <v>168</v>
      </c>
      <c r="AU465" s="231" t="s">
        <v>81</v>
      </c>
      <c r="AV465" s="14" t="s">
        <v>79</v>
      </c>
      <c r="AW465" s="14" t="s">
        <v>34</v>
      </c>
      <c r="AX465" s="14" t="s">
        <v>73</v>
      </c>
      <c r="AY465" s="231" t="s">
        <v>157</v>
      </c>
    </row>
    <row r="466" spans="2:51" s="13" customFormat="1" ht="12">
      <c r="B466" s="211"/>
      <c r="C466" s="212"/>
      <c r="D466" s="207" t="s">
        <v>168</v>
      </c>
      <c r="E466" s="213" t="s">
        <v>21</v>
      </c>
      <c r="F466" s="214" t="s">
        <v>614</v>
      </c>
      <c r="G466" s="212"/>
      <c r="H466" s="215">
        <v>17.159</v>
      </c>
      <c r="I466" s="216"/>
      <c r="J466" s="212"/>
      <c r="K466" s="212"/>
      <c r="L466" s="217"/>
      <c r="M466" s="218"/>
      <c r="N466" s="219"/>
      <c r="O466" s="219"/>
      <c r="P466" s="219"/>
      <c r="Q466" s="219"/>
      <c r="R466" s="219"/>
      <c r="S466" s="219"/>
      <c r="T466" s="220"/>
      <c r="AT466" s="221" t="s">
        <v>168</v>
      </c>
      <c r="AU466" s="221" t="s">
        <v>81</v>
      </c>
      <c r="AV466" s="13" t="s">
        <v>81</v>
      </c>
      <c r="AW466" s="13" t="s">
        <v>34</v>
      </c>
      <c r="AX466" s="13" t="s">
        <v>73</v>
      </c>
      <c r="AY466" s="221" t="s">
        <v>157</v>
      </c>
    </row>
    <row r="467" spans="2:51" s="15" customFormat="1" ht="12">
      <c r="B467" s="232"/>
      <c r="C467" s="233"/>
      <c r="D467" s="207" t="s">
        <v>168</v>
      </c>
      <c r="E467" s="234" t="s">
        <v>21</v>
      </c>
      <c r="F467" s="235" t="s">
        <v>179</v>
      </c>
      <c r="G467" s="233"/>
      <c r="H467" s="236">
        <v>17.159</v>
      </c>
      <c r="I467" s="237"/>
      <c r="J467" s="233"/>
      <c r="K467" s="233"/>
      <c r="L467" s="238"/>
      <c r="M467" s="239"/>
      <c r="N467" s="240"/>
      <c r="O467" s="240"/>
      <c r="P467" s="240"/>
      <c r="Q467" s="240"/>
      <c r="R467" s="240"/>
      <c r="S467" s="240"/>
      <c r="T467" s="241"/>
      <c r="AT467" s="242" t="s">
        <v>168</v>
      </c>
      <c r="AU467" s="242" t="s">
        <v>81</v>
      </c>
      <c r="AV467" s="15" t="s">
        <v>96</v>
      </c>
      <c r="AW467" s="15" t="s">
        <v>34</v>
      </c>
      <c r="AX467" s="15" t="s">
        <v>73</v>
      </c>
      <c r="AY467" s="242" t="s">
        <v>157</v>
      </c>
    </row>
    <row r="468" spans="2:51" s="14" customFormat="1" ht="12">
      <c r="B468" s="222"/>
      <c r="C468" s="223"/>
      <c r="D468" s="207" t="s">
        <v>168</v>
      </c>
      <c r="E468" s="224" t="s">
        <v>21</v>
      </c>
      <c r="F468" s="225" t="s">
        <v>203</v>
      </c>
      <c r="G468" s="223"/>
      <c r="H468" s="224" t="s">
        <v>21</v>
      </c>
      <c r="I468" s="226"/>
      <c r="J468" s="223"/>
      <c r="K468" s="223"/>
      <c r="L468" s="227"/>
      <c r="M468" s="228"/>
      <c r="N468" s="229"/>
      <c r="O468" s="229"/>
      <c r="P468" s="229"/>
      <c r="Q468" s="229"/>
      <c r="R468" s="229"/>
      <c r="S468" s="229"/>
      <c r="T468" s="230"/>
      <c r="AT468" s="231" t="s">
        <v>168</v>
      </c>
      <c r="AU468" s="231" t="s">
        <v>81</v>
      </c>
      <c r="AV468" s="14" t="s">
        <v>79</v>
      </c>
      <c r="AW468" s="14" t="s">
        <v>34</v>
      </c>
      <c r="AX468" s="14" t="s">
        <v>73</v>
      </c>
      <c r="AY468" s="231" t="s">
        <v>157</v>
      </c>
    </row>
    <row r="469" spans="2:51" s="14" customFormat="1" ht="12">
      <c r="B469" s="222"/>
      <c r="C469" s="223"/>
      <c r="D469" s="207" t="s">
        <v>168</v>
      </c>
      <c r="E469" s="224" t="s">
        <v>21</v>
      </c>
      <c r="F469" s="225" t="s">
        <v>295</v>
      </c>
      <c r="G469" s="223"/>
      <c r="H469" s="224" t="s">
        <v>21</v>
      </c>
      <c r="I469" s="226"/>
      <c r="J469" s="223"/>
      <c r="K469" s="223"/>
      <c r="L469" s="227"/>
      <c r="M469" s="228"/>
      <c r="N469" s="229"/>
      <c r="O469" s="229"/>
      <c r="P469" s="229"/>
      <c r="Q469" s="229"/>
      <c r="R469" s="229"/>
      <c r="S469" s="229"/>
      <c r="T469" s="230"/>
      <c r="AT469" s="231" t="s">
        <v>168</v>
      </c>
      <c r="AU469" s="231" t="s">
        <v>81</v>
      </c>
      <c r="AV469" s="14" t="s">
        <v>79</v>
      </c>
      <c r="AW469" s="14" t="s">
        <v>34</v>
      </c>
      <c r="AX469" s="14" t="s">
        <v>73</v>
      </c>
      <c r="AY469" s="231" t="s">
        <v>157</v>
      </c>
    </row>
    <row r="470" spans="2:51" s="13" customFormat="1" ht="12">
      <c r="B470" s="211"/>
      <c r="C470" s="212"/>
      <c r="D470" s="207" t="s">
        <v>168</v>
      </c>
      <c r="E470" s="213" t="s">
        <v>21</v>
      </c>
      <c r="F470" s="214" t="s">
        <v>615</v>
      </c>
      <c r="G470" s="212"/>
      <c r="H470" s="215">
        <v>104.28</v>
      </c>
      <c r="I470" s="216"/>
      <c r="J470" s="212"/>
      <c r="K470" s="212"/>
      <c r="L470" s="217"/>
      <c r="M470" s="218"/>
      <c r="N470" s="219"/>
      <c r="O470" s="219"/>
      <c r="P470" s="219"/>
      <c r="Q470" s="219"/>
      <c r="R470" s="219"/>
      <c r="S470" s="219"/>
      <c r="T470" s="220"/>
      <c r="AT470" s="221" t="s">
        <v>168</v>
      </c>
      <c r="AU470" s="221" t="s">
        <v>81</v>
      </c>
      <c r="AV470" s="13" t="s">
        <v>81</v>
      </c>
      <c r="AW470" s="13" t="s">
        <v>34</v>
      </c>
      <c r="AX470" s="13" t="s">
        <v>73</v>
      </c>
      <c r="AY470" s="221" t="s">
        <v>157</v>
      </c>
    </row>
    <row r="471" spans="2:51" s="13" customFormat="1" ht="12">
      <c r="B471" s="211"/>
      <c r="C471" s="212"/>
      <c r="D471" s="207" t="s">
        <v>168</v>
      </c>
      <c r="E471" s="213" t="s">
        <v>21</v>
      </c>
      <c r="F471" s="214" t="s">
        <v>616</v>
      </c>
      <c r="G471" s="212"/>
      <c r="H471" s="215">
        <v>2.76</v>
      </c>
      <c r="I471" s="216"/>
      <c r="J471" s="212"/>
      <c r="K471" s="212"/>
      <c r="L471" s="217"/>
      <c r="M471" s="218"/>
      <c r="N471" s="219"/>
      <c r="O471" s="219"/>
      <c r="P471" s="219"/>
      <c r="Q471" s="219"/>
      <c r="R471" s="219"/>
      <c r="S471" s="219"/>
      <c r="T471" s="220"/>
      <c r="AT471" s="221" t="s">
        <v>168</v>
      </c>
      <c r="AU471" s="221" t="s">
        <v>81</v>
      </c>
      <c r="AV471" s="13" t="s">
        <v>81</v>
      </c>
      <c r="AW471" s="13" t="s">
        <v>34</v>
      </c>
      <c r="AX471" s="13" t="s">
        <v>73</v>
      </c>
      <c r="AY471" s="221" t="s">
        <v>157</v>
      </c>
    </row>
    <row r="472" spans="2:51" s="14" customFormat="1" ht="12">
      <c r="B472" s="222"/>
      <c r="C472" s="223"/>
      <c r="D472" s="207" t="s">
        <v>168</v>
      </c>
      <c r="E472" s="224" t="s">
        <v>21</v>
      </c>
      <c r="F472" s="225" t="s">
        <v>207</v>
      </c>
      <c r="G472" s="223"/>
      <c r="H472" s="224" t="s">
        <v>21</v>
      </c>
      <c r="I472" s="226"/>
      <c r="J472" s="223"/>
      <c r="K472" s="223"/>
      <c r="L472" s="227"/>
      <c r="M472" s="228"/>
      <c r="N472" s="229"/>
      <c r="O472" s="229"/>
      <c r="P472" s="229"/>
      <c r="Q472" s="229"/>
      <c r="R472" s="229"/>
      <c r="S472" s="229"/>
      <c r="T472" s="230"/>
      <c r="AT472" s="231" t="s">
        <v>168</v>
      </c>
      <c r="AU472" s="231" t="s">
        <v>81</v>
      </c>
      <c r="AV472" s="14" t="s">
        <v>79</v>
      </c>
      <c r="AW472" s="14" t="s">
        <v>34</v>
      </c>
      <c r="AX472" s="14" t="s">
        <v>73</v>
      </c>
      <c r="AY472" s="231" t="s">
        <v>157</v>
      </c>
    </row>
    <row r="473" spans="2:51" s="13" customFormat="1" ht="12">
      <c r="B473" s="211"/>
      <c r="C473" s="212"/>
      <c r="D473" s="207" t="s">
        <v>168</v>
      </c>
      <c r="E473" s="213" t="s">
        <v>21</v>
      </c>
      <c r="F473" s="214" t="s">
        <v>617</v>
      </c>
      <c r="G473" s="212"/>
      <c r="H473" s="215">
        <v>40.2</v>
      </c>
      <c r="I473" s="216"/>
      <c r="J473" s="212"/>
      <c r="K473" s="212"/>
      <c r="L473" s="217"/>
      <c r="M473" s="218"/>
      <c r="N473" s="219"/>
      <c r="O473" s="219"/>
      <c r="P473" s="219"/>
      <c r="Q473" s="219"/>
      <c r="R473" s="219"/>
      <c r="S473" s="219"/>
      <c r="T473" s="220"/>
      <c r="AT473" s="221" t="s">
        <v>168</v>
      </c>
      <c r="AU473" s="221" t="s">
        <v>81</v>
      </c>
      <c r="AV473" s="13" t="s">
        <v>81</v>
      </c>
      <c r="AW473" s="13" t="s">
        <v>34</v>
      </c>
      <c r="AX473" s="13" t="s">
        <v>73</v>
      </c>
      <c r="AY473" s="221" t="s">
        <v>157</v>
      </c>
    </row>
    <row r="474" spans="2:51" s="15" customFormat="1" ht="12">
      <c r="B474" s="232"/>
      <c r="C474" s="233"/>
      <c r="D474" s="207" t="s">
        <v>168</v>
      </c>
      <c r="E474" s="234" t="s">
        <v>21</v>
      </c>
      <c r="F474" s="235" t="s">
        <v>179</v>
      </c>
      <c r="G474" s="233"/>
      <c r="H474" s="236">
        <v>147.24</v>
      </c>
      <c r="I474" s="237"/>
      <c r="J474" s="233"/>
      <c r="K474" s="233"/>
      <c r="L474" s="238"/>
      <c r="M474" s="239"/>
      <c r="N474" s="240"/>
      <c r="O474" s="240"/>
      <c r="P474" s="240"/>
      <c r="Q474" s="240"/>
      <c r="R474" s="240"/>
      <c r="S474" s="240"/>
      <c r="T474" s="241"/>
      <c r="AT474" s="242" t="s">
        <v>168</v>
      </c>
      <c r="AU474" s="242" t="s">
        <v>81</v>
      </c>
      <c r="AV474" s="15" t="s">
        <v>96</v>
      </c>
      <c r="AW474" s="15" t="s">
        <v>34</v>
      </c>
      <c r="AX474" s="15" t="s">
        <v>73</v>
      </c>
      <c r="AY474" s="242" t="s">
        <v>157</v>
      </c>
    </row>
    <row r="475" spans="2:51" s="13" customFormat="1" ht="12">
      <c r="B475" s="211"/>
      <c r="C475" s="212"/>
      <c r="D475" s="207" t="s">
        <v>168</v>
      </c>
      <c r="E475" s="213" t="s">
        <v>21</v>
      </c>
      <c r="F475" s="214" t="s">
        <v>618</v>
      </c>
      <c r="G475" s="212"/>
      <c r="H475" s="215">
        <v>32.88</v>
      </c>
      <c r="I475" s="216"/>
      <c r="J475" s="212"/>
      <c r="K475" s="212"/>
      <c r="L475" s="217"/>
      <c r="M475" s="218"/>
      <c r="N475" s="219"/>
      <c r="O475" s="219"/>
      <c r="P475" s="219"/>
      <c r="Q475" s="219"/>
      <c r="R475" s="219"/>
      <c r="S475" s="219"/>
      <c r="T475" s="220"/>
      <c r="AT475" s="221" t="s">
        <v>168</v>
      </c>
      <c r="AU475" s="221" t="s">
        <v>81</v>
      </c>
      <c r="AV475" s="13" t="s">
        <v>81</v>
      </c>
      <c r="AW475" s="13" t="s">
        <v>34</v>
      </c>
      <c r="AX475" s="13" t="s">
        <v>73</v>
      </c>
      <c r="AY475" s="221" t="s">
        <v>157</v>
      </c>
    </row>
    <row r="476" spans="2:51" s="16" customFormat="1" ht="12">
      <c r="B476" s="243"/>
      <c r="C476" s="244"/>
      <c r="D476" s="207" t="s">
        <v>168</v>
      </c>
      <c r="E476" s="245" t="s">
        <v>21</v>
      </c>
      <c r="F476" s="246" t="s">
        <v>181</v>
      </c>
      <c r="G476" s="244"/>
      <c r="H476" s="247">
        <v>197.279</v>
      </c>
      <c r="I476" s="248"/>
      <c r="J476" s="244"/>
      <c r="K476" s="244"/>
      <c r="L476" s="249"/>
      <c r="M476" s="250"/>
      <c r="N476" s="251"/>
      <c r="O476" s="251"/>
      <c r="P476" s="251"/>
      <c r="Q476" s="251"/>
      <c r="R476" s="251"/>
      <c r="S476" s="251"/>
      <c r="T476" s="252"/>
      <c r="AT476" s="253" t="s">
        <v>168</v>
      </c>
      <c r="AU476" s="253" t="s">
        <v>81</v>
      </c>
      <c r="AV476" s="16" t="s">
        <v>164</v>
      </c>
      <c r="AW476" s="16" t="s">
        <v>34</v>
      </c>
      <c r="AX476" s="16" t="s">
        <v>79</v>
      </c>
      <c r="AY476" s="253" t="s">
        <v>157</v>
      </c>
    </row>
    <row r="477" spans="1:65" s="2" customFormat="1" ht="16.5" customHeight="1">
      <c r="A477" s="36"/>
      <c r="B477" s="37"/>
      <c r="C477" s="194" t="s">
        <v>619</v>
      </c>
      <c r="D477" s="194" t="s">
        <v>159</v>
      </c>
      <c r="E477" s="195" t="s">
        <v>620</v>
      </c>
      <c r="F477" s="196" t="s">
        <v>621</v>
      </c>
      <c r="G477" s="197" t="s">
        <v>284</v>
      </c>
      <c r="H477" s="198">
        <v>572.575</v>
      </c>
      <c r="I477" s="199"/>
      <c r="J477" s="200">
        <f>ROUND(I477*H477,2)</f>
        <v>0</v>
      </c>
      <c r="K477" s="196" t="s">
        <v>163</v>
      </c>
      <c r="L477" s="41"/>
      <c r="M477" s="201" t="s">
        <v>21</v>
      </c>
      <c r="N477" s="202" t="s">
        <v>44</v>
      </c>
      <c r="O477" s="66"/>
      <c r="P477" s="203">
        <f>O477*H477</f>
        <v>0</v>
      </c>
      <c r="Q477" s="203">
        <v>0.00026</v>
      </c>
      <c r="R477" s="203">
        <f>Q477*H477</f>
        <v>0.1488695</v>
      </c>
      <c r="S477" s="203">
        <v>0</v>
      </c>
      <c r="T477" s="204">
        <f>S477*H477</f>
        <v>0</v>
      </c>
      <c r="U477" s="36"/>
      <c r="V477" s="36"/>
      <c r="W477" s="36"/>
      <c r="X477" s="36"/>
      <c r="Y477" s="36"/>
      <c r="Z477" s="36"/>
      <c r="AA477" s="36"/>
      <c r="AB477" s="36"/>
      <c r="AC477" s="36"/>
      <c r="AD477" s="36"/>
      <c r="AE477" s="36"/>
      <c r="AR477" s="205" t="s">
        <v>281</v>
      </c>
      <c r="AT477" s="205" t="s">
        <v>159</v>
      </c>
      <c r="AU477" s="205" t="s">
        <v>81</v>
      </c>
      <c r="AY477" s="19" t="s">
        <v>157</v>
      </c>
      <c r="BE477" s="206">
        <f>IF(N477="základní",J477,0)</f>
        <v>0</v>
      </c>
      <c r="BF477" s="206">
        <f>IF(N477="snížená",J477,0)</f>
        <v>0</v>
      </c>
      <c r="BG477" s="206">
        <f>IF(N477="zákl. přenesená",J477,0)</f>
        <v>0</v>
      </c>
      <c r="BH477" s="206">
        <f>IF(N477="sníž. přenesená",J477,0)</f>
        <v>0</v>
      </c>
      <c r="BI477" s="206">
        <f>IF(N477="nulová",J477,0)</f>
        <v>0</v>
      </c>
      <c r="BJ477" s="19" t="s">
        <v>79</v>
      </c>
      <c r="BK477" s="206">
        <f>ROUND(I477*H477,2)</f>
        <v>0</v>
      </c>
      <c r="BL477" s="19" t="s">
        <v>281</v>
      </c>
      <c r="BM477" s="205" t="s">
        <v>622</v>
      </c>
    </row>
    <row r="478" spans="2:51" s="14" customFormat="1" ht="12">
      <c r="B478" s="222"/>
      <c r="C478" s="223"/>
      <c r="D478" s="207" t="s">
        <v>168</v>
      </c>
      <c r="E478" s="224" t="s">
        <v>21</v>
      </c>
      <c r="F478" s="225" t="s">
        <v>623</v>
      </c>
      <c r="G478" s="223"/>
      <c r="H478" s="224" t="s">
        <v>21</v>
      </c>
      <c r="I478" s="226"/>
      <c r="J478" s="223"/>
      <c r="K478" s="223"/>
      <c r="L478" s="227"/>
      <c r="M478" s="228"/>
      <c r="N478" s="229"/>
      <c r="O478" s="229"/>
      <c r="P478" s="229"/>
      <c r="Q478" s="229"/>
      <c r="R478" s="229"/>
      <c r="S478" s="229"/>
      <c r="T478" s="230"/>
      <c r="AT478" s="231" t="s">
        <v>168</v>
      </c>
      <c r="AU478" s="231" t="s">
        <v>81</v>
      </c>
      <c r="AV478" s="14" t="s">
        <v>79</v>
      </c>
      <c r="AW478" s="14" t="s">
        <v>34</v>
      </c>
      <c r="AX478" s="14" t="s">
        <v>73</v>
      </c>
      <c r="AY478" s="231" t="s">
        <v>157</v>
      </c>
    </row>
    <row r="479" spans="2:51" s="14" customFormat="1" ht="12">
      <c r="B479" s="222"/>
      <c r="C479" s="223"/>
      <c r="D479" s="207" t="s">
        <v>168</v>
      </c>
      <c r="E479" s="224" t="s">
        <v>21</v>
      </c>
      <c r="F479" s="225" t="s">
        <v>200</v>
      </c>
      <c r="G479" s="223"/>
      <c r="H479" s="224" t="s">
        <v>21</v>
      </c>
      <c r="I479" s="226"/>
      <c r="J479" s="223"/>
      <c r="K479" s="223"/>
      <c r="L479" s="227"/>
      <c r="M479" s="228"/>
      <c r="N479" s="229"/>
      <c r="O479" s="229"/>
      <c r="P479" s="229"/>
      <c r="Q479" s="229"/>
      <c r="R479" s="229"/>
      <c r="S479" s="229"/>
      <c r="T479" s="230"/>
      <c r="AT479" s="231" t="s">
        <v>168</v>
      </c>
      <c r="AU479" s="231" t="s">
        <v>81</v>
      </c>
      <c r="AV479" s="14" t="s">
        <v>79</v>
      </c>
      <c r="AW479" s="14" t="s">
        <v>34</v>
      </c>
      <c r="AX479" s="14" t="s">
        <v>73</v>
      </c>
      <c r="AY479" s="231" t="s">
        <v>157</v>
      </c>
    </row>
    <row r="480" spans="2:51" s="13" customFormat="1" ht="12">
      <c r="B480" s="211"/>
      <c r="C480" s="212"/>
      <c r="D480" s="207" t="s">
        <v>168</v>
      </c>
      <c r="E480" s="213" t="s">
        <v>21</v>
      </c>
      <c r="F480" s="214" t="s">
        <v>624</v>
      </c>
      <c r="G480" s="212"/>
      <c r="H480" s="215">
        <v>31.775</v>
      </c>
      <c r="I480" s="216"/>
      <c r="J480" s="212"/>
      <c r="K480" s="212"/>
      <c r="L480" s="217"/>
      <c r="M480" s="218"/>
      <c r="N480" s="219"/>
      <c r="O480" s="219"/>
      <c r="P480" s="219"/>
      <c r="Q480" s="219"/>
      <c r="R480" s="219"/>
      <c r="S480" s="219"/>
      <c r="T480" s="220"/>
      <c r="AT480" s="221" t="s">
        <v>168</v>
      </c>
      <c r="AU480" s="221" t="s">
        <v>81</v>
      </c>
      <c r="AV480" s="13" t="s">
        <v>81</v>
      </c>
      <c r="AW480" s="13" t="s">
        <v>34</v>
      </c>
      <c r="AX480" s="13" t="s">
        <v>73</v>
      </c>
      <c r="AY480" s="221" t="s">
        <v>157</v>
      </c>
    </row>
    <row r="481" spans="2:51" s="15" customFormat="1" ht="12">
      <c r="B481" s="232"/>
      <c r="C481" s="233"/>
      <c r="D481" s="207" t="s">
        <v>168</v>
      </c>
      <c r="E481" s="234" t="s">
        <v>21</v>
      </c>
      <c r="F481" s="235" t="s">
        <v>179</v>
      </c>
      <c r="G481" s="233"/>
      <c r="H481" s="236">
        <v>31.775</v>
      </c>
      <c r="I481" s="237"/>
      <c r="J481" s="233"/>
      <c r="K481" s="233"/>
      <c r="L481" s="238"/>
      <c r="M481" s="239"/>
      <c r="N481" s="240"/>
      <c r="O481" s="240"/>
      <c r="P481" s="240"/>
      <c r="Q481" s="240"/>
      <c r="R481" s="240"/>
      <c r="S481" s="240"/>
      <c r="T481" s="241"/>
      <c r="AT481" s="242" t="s">
        <v>168</v>
      </c>
      <c r="AU481" s="242" t="s">
        <v>81</v>
      </c>
      <c r="AV481" s="15" t="s">
        <v>96</v>
      </c>
      <c r="AW481" s="15" t="s">
        <v>34</v>
      </c>
      <c r="AX481" s="15" t="s">
        <v>73</v>
      </c>
      <c r="AY481" s="242" t="s">
        <v>157</v>
      </c>
    </row>
    <row r="482" spans="2:51" s="14" customFormat="1" ht="12">
      <c r="B482" s="222"/>
      <c r="C482" s="223"/>
      <c r="D482" s="207" t="s">
        <v>168</v>
      </c>
      <c r="E482" s="224" t="s">
        <v>21</v>
      </c>
      <c r="F482" s="225" t="s">
        <v>203</v>
      </c>
      <c r="G482" s="223"/>
      <c r="H482" s="224" t="s">
        <v>21</v>
      </c>
      <c r="I482" s="226"/>
      <c r="J482" s="223"/>
      <c r="K482" s="223"/>
      <c r="L482" s="227"/>
      <c r="M482" s="228"/>
      <c r="N482" s="229"/>
      <c r="O482" s="229"/>
      <c r="P482" s="229"/>
      <c r="Q482" s="229"/>
      <c r="R482" s="229"/>
      <c r="S482" s="229"/>
      <c r="T482" s="230"/>
      <c r="AT482" s="231" t="s">
        <v>168</v>
      </c>
      <c r="AU482" s="231" t="s">
        <v>81</v>
      </c>
      <c r="AV482" s="14" t="s">
        <v>79</v>
      </c>
      <c r="AW482" s="14" t="s">
        <v>34</v>
      </c>
      <c r="AX482" s="14" t="s">
        <v>73</v>
      </c>
      <c r="AY482" s="231" t="s">
        <v>157</v>
      </c>
    </row>
    <row r="483" spans="2:51" s="14" customFormat="1" ht="12">
      <c r="B483" s="222"/>
      <c r="C483" s="223"/>
      <c r="D483" s="207" t="s">
        <v>168</v>
      </c>
      <c r="E483" s="224" t="s">
        <v>21</v>
      </c>
      <c r="F483" s="225" t="s">
        <v>295</v>
      </c>
      <c r="G483" s="223"/>
      <c r="H483" s="224" t="s">
        <v>21</v>
      </c>
      <c r="I483" s="226"/>
      <c r="J483" s="223"/>
      <c r="K483" s="223"/>
      <c r="L483" s="227"/>
      <c r="M483" s="228"/>
      <c r="N483" s="229"/>
      <c r="O483" s="229"/>
      <c r="P483" s="229"/>
      <c r="Q483" s="229"/>
      <c r="R483" s="229"/>
      <c r="S483" s="229"/>
      <c r="T483" s="230"/>
      <c r="AT483" s="231" t="s">
        <v>168</v>
      </c>
      <c r="AU483" s="231" t="s">
        <v>81</v>
      </c>
      <c r="AV483" s="14" t="s">
        <v>79</v>
      </c>
      <c r="AW483" s="14" t="s">
        <v>34</v>
      </c>
      <c r="AX483" s="14" t="s">
        <v>73</v>
      </c>
      <c r="AY483" s="231" t="s">
        <v>157</v>
      </c>
    </row>
    <row r="484" spans="2:51" s="13" customFormat="1" ht="12">
      <c r="B484" s="211"/>
      <c r="C484" s="212"/>
      <c r="D484" s="207" t="s">
        <v>168</v>
      </c>
      <c r="E484" s="213" t="s">
        <v>21</v>
      </c>
      <c r="F484" s="214" t="s">
        <v>625</v>
      </c>
      <c r="G484" s="212"/>
      <c r="H484" s="215">
        <v>347.6</v>
      </c>
      <c r="I484" s="216"/>
      <c r="J484" s="212"/>
      <c r="K484" s="212"/>
      <c r="L484" s="217"/>
      <c r="M484" s="218"/>
      <c r="N484" s="219"/>
      <c r="O484" s="219"/>
      <c r="P484" s="219"/>
      <c r="Q484" s="219"/>
      <c r="R484" s="219"/>
      <c r="S484" s="219"/>
      <c r="T484" s="220"/>
      <c r="AT484" s="221" t="s">
        <v>168</v>
      </c>
      <c r="AU484" s="221" t="s">
        <v>81</v>
      </c>
      <c r="AV484" s="13" t="s">
        <v>81</v>
      </c>
      <c r="AW484" s="13" t="s">
        <v>34</v>
      </c>
      <c r="AX484" s="13" t="s">
        <v>73</v>
      </c>
      <c r="AY484" s="221" t="s">
        <v>157</v>
      </c>
    </row>
    <row r="485" spans="2:51" s="13" customFormat="1" ht="12">
      <c r="B485" s="211"/>
      <c r="C485" s="212"/>
      <c r="D485" s="207" t="s">
        <v>168</v>
      </c>
      <c r="E485" s="213" t="s">
        <v>21</v>
      </c>
      <c r="F485" s="214" t="s">
        <v>626</v>
      </c>
      <c r="G485" s="212"/>
      <c r="H485" s="215">
        <v>9.2</v>
      </c>
      <c r="I485" s="216"/>
      <c r="J485" s="212"/>
      <c r="K485" s="212"/>
      <c r="L485" s="217"/>
      <c r="M485" s="218"/>
      <c r="N485" s="219"/>
      <c r="O485" s="219"/>
      <c r="P485" s="219"/>
      <c r="Q485" s="219"/>
      <c r="R485" s="219"/>
      <c r="S485" s="219"/>
      <c r="T485" s="220"/>
      <c r="AT485" s="221" t="s">
        <v>168</v>
      </c>
      <c r="AU485" s="221" t="s">
        <v>81</v>
      </c>
      <c r="AV485" s="13" t="s">
        <v>81</v>
      </c>
      <c r="AW485" s="13" t="s">
        <v>34</v>
      </c>
      <c r="AX485" s="13" t="s">
        <v>73</v>
      </c>
      <c r="AY485" s="221" t="s">
        <v>157</v>
      </c>
    </row>
    <row r="486" spans="2:51" s="14" customFormat="1" ht="12">
      <c r="B486" s="222"/>
      <c r="C486" s="223"/>
      <c r="D486" s="207" t="s">
        <v>168</v>
      </c>
      <c r="E486" s="224" t="s">
        <v>21</v>
      </c>
      <c r="F486" s="225" t="s">
        <v>207</v>
      </c>
      <c r="G486" s="223"/>
      <c r="H486" s="224" t="s">
        <v>21</v>
      </c>
      <c r="I486" s="226"/>
      <c r="J486" s="223"/>
      <c r="K486" s="223"/>
      <c r="L486" s="227"/>
      <c r="M486" s="228"/>
      <c r="N486" s="229"/>
      <c r="O486" s="229"/>
      <c r="P486" s="229"/>
      <c r="Q486" s="229"/>
      <c r="R486" s="229"/>
      <c r="S486" s="229"/>
      <c r="T486" s="230"/>
      <c r="AT486" s="231" t="s">
        <v>168</v>
      </c>
      <c r="AU486" s="231" t="s">
        <v>81</v>
      </c>
      <c r="AV486" s="14" t="s">
        <v>79</v>
      </c>
      <c r="AW486" s="14" t="s">
        <v>34</v>
      </c>
      <c r="AX486" s="14" t="s">
        <v>73</v>
      </c>
      <c r="AY486" s="231" t="s">
        <v>157</v>
      </c>
    </row>
    <row r="487" spans="2:51" s="13" customFormat="1" ht="12">
      <c r="B487" s="211"/>
      <c r="C487" s="212"/>
      <c r="D487" s="207" t="s">
        <v>168</v>
      </c>
      <c r="E487" s="213" t="s">
        <v>21</v>
      </c>
      <c r="F487" s="214" t="s">
        <v>627</v>
      </c>
      <c r="G487" s="212"/>
      <c r="H487" s="215">
        <v>134</v>
      </c>
      <c r="I487" s="216"/>
      <c r="J487" s="212"/>
      <c r="K487" s="212"/>
      <c r="L487" s="217"/>
      <c r="M487" s="218"/>
      <c r="N487" s="219"/>
      <c r="O487" s="219"/>
      <c r="P487" s="219"/>
      <c r="Q487" s="219"/>
      <c r="R487" s="219"/>
      <c r="S487" s="219"/>
      <c r="T487" s="220"/>
      <c r="AT487" s="221" t="s">
        <v>168</v>
      </c>
      <c r="AU487" s="221" t="s">
        <v>81</v>
      </c>
      <c r="AV487" s="13" t="s">
        <v>81</v>
      </c>
      <c r="AW487" s="13" t="s">
        <v>34</v>
      </c>
      <c r="AX487" s="13" t="s">
        <v>73</v>
      </c>
      <c r="AY487" s="221" t="s">
        <v>157</v>
      </c>
    </row>
    <row r="488" spans="2:51" s="15" customFormat="1" ht="12">
      <c r="B488" s="232"/>
      <c r="C488" s="233"/>
      <c r="D488" s="207" t="s">
        <v>168</v>
      </c>
      <c r="E488" s="234" t="s">
        <v>21</v>
      </c>
      <c r="F488" s="235" t="s">
        <v>179</v>
      </c>
      <c r="G488" s="233"/>
      <c r="H488" s="236">
        <v>490.8</v>
      </c>
      <c r="I488" s="237"/>
      <c r="J488" s="233"/>
      <c r="K488" s="233"/>
      <c r="L488" s="238"/>
      <c r="M488" s="239"/>
      <c r="N488" s="240"/>
      <c r="O488" s="240"/>
      <c r="P488" s="240"/>
      <c r="Q488" s="240"/>
      <c r="R488" s="240"/>
      <c r="S488" s="240"/>
      <c r="T488" s="241"/>
      <c r="AT488" s="242" t="s">
        <v>168</v>
      </c>
      <c r="AU488" s="242" t="s">
        <v>81</v>
      </c>
      <c r="AV488" s="15" t="s">
        <v>96</v>
      </c>
      <c r="AW488" s="15" t="s">
        <v>34</v>
      </c>
      <c r="AX488" s="15" t="s">
        <v>73</v>
      </c>
      <c r="AY488" s="242" t="s">
        <v>157</v>
      </c>
    </row>
    <row r="489" spans="2:51" s="13" customFormat="1" ht="12">
      <c r="B489" s="211"/>
      <c r="C489" s="212"/>
      <c r="D489" s="207" t="s">
        <v>168</v>
      </c>
      <c r="E489" s="213" t="s">
        <v>21</v>
      </c>
      <c r="F489" s="214" t="s">
        <v>505</v>
      </c>
      <c r="G489" s="212"/>
      <c r="H489" s="215">
        <v>50</v>
      </c>
      <c r="I489" s="216"/>
      <c r="J489" s="212"/>
      <c r="K489" s="212"/>
      <c r="L489" s="217"/>
      <c r="M489" s="218"/>
      <c r="N489" s="219"/>
      <c r="O489" s="219"/>
      <c r="P489" s="219"/>
      <c r="Q489" s="219"/>
      <c r="R489" s="219"/>
      <c r="S489" s="219"/>
      <c r="T489" s="220"/>
      <c r="AT489" s="221" t="s">
        <v>168</v>
      </c>
      <c r="AU489" s="221" t="s">
        <v>81</v>
      </c>
      <c r="AV489" s="13" t="s">
        <v>81</v>
      </c>
      <c r="AW489" s="13" t="s">
        <v>34</v>
      </c>
      <c r="AX489" s="13" t="s">
        <v>73</v>
      </c>
      <c r="AY489" s="221" t="s">
        <v>157</v>
      </c>
    </row>
    <row r="490" spans="2:51" s="16" customFormat="1" ht="12">
      <c r="B490" s="243"/>
      <c r="C490" s="244"/>
      <c r="D490" s="207" t="s">
        <v>168</v>
      </c>
      <c r="E490" s="245" t="s">
        <v>21</v>
      </c>
      <c r="F490" s="246" t="s">
        <v>181</v>
      </c>
      <c r="G490" s="244"/>
      <c r="H490" s="247">
        <v>572.575</v>
      </c>
      <c r="I490" s="248"/>
      <c r="J490" s="244"/>
      <c r="K490" s="244"/>
      <c r="L490" s="249"/>
      <c r="M490" s="250"/>
      <c r="N490" s="251"/>
      <c r="O490" s="251"/>
      <c r="P490" s="251"/>
      <c r="Q490" s="251"/>
      <c r="R490" s="251"/>
      <c r="S490" s="251"/>
      <c r="T490" s="252"/>
      <c r="AT490" s="253" t="s">
        <v>168</v>
      </c>
      <c r="AU490" s="253" t="s">
        <v>81</v>
      </c>
      <c r="AV490" s="16" t="s">
        <v>164</v>
      </c>
      <c r="AW490" s="16" t="s">
        <v>34</v>
      </c>
      <c r="AX490" s="16" t="s">
        <v>79</v>
      </c>
      <c r="AY490" s="253" t="s">
        <v>157</v>
      </c>
    </row>
    <row r="491" spans="1:65" s="2" customFormat="1" ht="16.5" customHeight="1">
      <c r="A491" s="36"/>
      <c r="B491" s="37"/>
      <c r="C491" s="194" t="s">
        <v>628</v>
      </c>
      <c r="D491" s="194" t="s">
        <v>159</v>
      </c>
      <c r="E491" s="195" t="s">
        <v>629</v>
      </c>
      <c r="F491" s="196" t="s">
        <v>630</v>
      </c>
      <c r="G491" s="197" t="s">
        <v>162</v>
      </c>
      <c r="H491" s="198">
        <v>145.886</v>
      </c>
      <c r="I491" s="199"/>
      <c r="J491" s="200">
        <f>ROUND(I491*H491,2)</f>
        <v>0</v>
      </c>
      <c r="K491" s="196" t="s">
        <v>163</v>
      </c>
      <c r="L491" s="41"/>
      <c r="M491" s="201" t="s">
        <v>21</v>
      </c>
      <c r="N491" s="202" t="s">
        <v>44</v>
      </c>
      <c r="O491" s="66"/>
      <c r="P491" s="203">
        <f>O491*H491</f>
        <v>0</v>
      </c>
      <c r="Q491" s="203">
        <v>0.0035</v>
      </c>
      <c r="R491" s="203">
        <f>Q491*H491</f>
        <v>0.510601</v>
      </c>
      <c r="S491" s="203">
        <v>0</v>
      </c>
      <c r="T491" s="204">
        <f>S491*H491</f>
        <v>0</v>
      </c>
      <c r="U491" s="36"/>
      <c r="V491" s="36"/>
      <c r="W491" s="36"/>
      <c r="X491" s="36"/>
      <c r="Y491" s="36"/>
      <c r="Z491" s="36"/>
      <c r="AA491" s="36"/>
      <c r="AB491" s="36"/>
      <c r="AC491" s="36"/>
      <c r="AD491" s="36"/>
      <c r="AE491" s="36"/>
      <c r="AR491" s="205" t="s">
        <v>281</v>
      </c>
      <c r="AT491" s="205" t="s">
        <v>159</v>
      </c>
      <c r="AU491" s="205" t="s">
        <v>81</v>
      </c>
      <c r="AY491" s="19" t="s">
        <v>157</v>
      </c>
      <c r="BE491" s="206">
        <f>IF(N491="základní",J491,0)</f>
        <v>0</v>
      </c>
      <c r="BF491" s="206">
        <f>IF(N491="snížená",J491,0)</f>
        <v>0</v>
      </c>
      <c r="BG491" s="206">
        <f>IF(N491="zákl. přenesená",J491,0)</f>
        <v>0</v>
      </c>
      <c r="BH491" s="206">
        <f>IF(N491="sníž. přenesená",J491,0)</f>
        <v>0</v>
      </c>
      <c r="BI491" s="206">
        <f>IF(N491="nulová",J491,0)</f>
        <v>0</v>
      </c>
      <c r="BJ491" s="19" t="s">
        <v>79</v>
      </c>
      <c r="BK491" s="206">
        <f>ROUND(I491*H491,2)</f>
        <v>0</v>
      </c>
      <c r="BL491" s="19" t="s">
        <v>281</v>
      </c>
      <c r="BM491" s="205" t="s">
        <v>631</v>
      </c>
    </row>
    <row r="492" spans="2:51" s="14" customFormat="1" ht="12">
      <c r="B492" s="222"/>
      <c r="C492" s="223"/>
      <c r="D492" s="207" t="s">
        <v>168</v>
      </c>
      <c r="E492" s="224" t="s">
        <v>21</v>
      </c>
      <c r="F492" s="225" t="s">
        <v>632</v>
      </c>
      <c r="G492" s="223"/>
      <c r="H492" s="224" t="s">
        <v>21</v>
      </c>
      <c r="I492" s="226"/>
      <c r="J492" s="223"/>
      <c r="K492" s="223"/>
      <c r="L492" s="227"/>
      <c r="M492" s="228"/>
      <c r="N492" s="229"/>
      <c r="O492" s="229"/>
      <c r="P492" s="229"/>
      <c r="Q492" s="229"/>
      <c r="R492" s="229"/>
      <c r="S492" s="229"/>
      <c r="T492" s="230"/>
      <c r="AT492" s="231" t="s">
        <v>168</v>
      </c>
      <c r="AU492" s="231" t="s">
        <v>81</v>
      </c>
      <c r="AV492" s="14" t="s">
        <v>79</v>
      </c>
      <c r="AW492" s="14" t="s">
        <v>34</v>
      </c>
      <c r="AX492" s="14" t="s">
        <v>73</v>
      </c>
      <c r="AY492" s="231" t="s">
        <v>157</v>
      </c>
    </row>
    <row r="493" spans="2:51" s="14" customFormat="1" ht="12">
      <c r="B493" s="222"/>
      <c r="C493" s="223"/>
      <c r="D493" s="207" t="s">
        <v>168</v>
      </c>
      <c r="E493" s="224" t="s">
        <v>21</v>
      </c>
      <c r="F493" s="225" t="s">
        <v>200</v>
      </c>
      <c r="G493" s="223"/>
      <c r="H493" s="224" t="s">
        <v>21</v>
      </c>
      <c r="I493" s="226"/>
      <c r="J493" s="223"/>
      <c r="K493" s="223"/>
      <c r="L493" s="227"/>
      <c r="M493" s="228"/>
      <c r="N493" s="229"/>
      <c r="O493" s="229"/>
      <c r="P493" s="229"/>
      <c r="Q493" s="229"/>
      <c r="R493" s="229"/>
      <c r="S493" s="229"/>
      <c r="T493" s="230"/>
      <c r="AT493" s="231" t="s">
        <v>168</v>
      </c>
      <c r="AU493" s="231" t="s">
        <v>81</v>
      </c>
      <c r="AV493" s="14" t="s">
        <v>79</v>
      </c>
      <c r="AW493" s="14" t="s">
        <v>34</v>
      </c>
      <c r="AX493" s="14" t="s">
        <v>73</v>
      </c>
      <c r="AY493" s="231" t="s">
        <v>157</v>
      </c>
    </row>
    <row r="494" spans="2:51" s="13" customFormat="1" ht="12">
      <c r="B494" s="211"/>
      <c r="C494" s="212"/>
      <c r="D494" s="207" t="s">
        <v>168</v>
      </c>
      <c r="E494" s="213" t="s">
        <v>21</v>
      </c>
      <c r="F494" s="214" t="s">
        <v>633</v>
      </c>
      <c r="G494" s="212"/>
      <c r="H494" s="215">
        <v>7.626</v>
      </c>
      <c r="I494" s="216"/>
      <c r="J494" s="212"/>
      <c r="K494" s="212"/>
      <c r="L494" s="217"/>
      <c r="M494" s="218"/>
      <c r="N494" s="219"/>
      <c r="O494" s="219"/>
      <c r="P494" s="219"/>
      <c r="Q494" s="219"/>
      <c r="R494" s="219"/>
      <c r="S494" s="219"/>
      <c r="T494" s="220"/>
      <c r="AT494" s="221" t="s">
        <v>168</v>
      </c>
      <c r="AU494" s="221" t="s">
        <v>81</v>
      </c>
      <c r="AV494" s="13" t="s">
        <v>81</v>
      </c>
      <c r="AW494" s="13" t="s">
        <v>34</v>
      </c>
      <c r="AX494" s="13" t="s">
        <v>73</v>
      </c>
      <c r="AY494" s="221" t="s">
        <v>157</v>
      </c>
    </row>
    <row r="495" spans="2:51" s="15" customFormat="1" ht="12">
      <c r="B495" s="232"/>
      <c r="C495" s="233"/>
      <c r="D495" s="207" t="s">
        <v>168</v>
      </c>
      <c r="E495" s="234" t="s">
        <v>21</v>
      </c>
      <c r="F495" s="235" t="s">
        <v>179</v>
      </c>
      <c r="G495" s="233"/>
      <c r="H495" s="236">
        <v>7.626</v>
      </c>
      <c r="I495" s="237"/>
      <c r="J495" s="233"/>
      <c r="K495" s="233"/>
      <c r="L495" s="238"/>
      <c r="M495" s="239"/>
      <c r="N495" s="240"/>
      <c r="O495" s="240"/>
      <c r="P495" s="240"/>
      <c r="Q495" s="240"/>
      <c r="R495" s="240"/>
      <c r="S495" s="240"/>
      <c r="T495" s="241"/>
      <c r="AT495" s="242" t="s">
        <v>168</v>
      </c>
      <c r="AU495" s="242" t="s">
        <v>81</v>
      </c>
      <c r="AV495" s="15" t="s">
        <v>96</v>
      </c>
      <c r="AW495" s="15" t="s">
        <v>34</v>
      </c>
      <c r="AX495" s="15" t="s">
        <v>73</v>
      </c>
      <c r="AY495" s="242" t="s">
        <v>157</v>
      </c>
    </row>
    <row r="496" spans="2:51" s="14" customFormat="1" ht="12">
      <c r="B496" s="222"/>
      <c r="C496" s="223"/>
      <c r="D496" s="207" t="s">
        <v>168</v>
      </c>
      <c r="E496" s="224" t="s">
        <v>21</v>
      </c>
      <c r="F496" s="225" t="s">
        <v>203</v>
      </c>
      <c r="G496" s="223"/>
      <c r="H496" s="224" t="s">
        <v>21</v>
      </c>
      <c r="I496" s="226"/>
      <c r="J496" s="223"/>
      <c r="K496" s="223"/>
      <c r="L496" s="227"/>
      <c r="M496" s="228"/>
      <c r="N496" s="229"/>
      <c r="O496" s="229"/>
      <c r="P496" s="229"/>
      <c r="Q496" s="229"/>
      <c r="R496" s="229"/>
      <c r="S496" s="229"/>
      <c r="T496" s="230"/>
      <c r="AT496" s="231" t="s">
        <v>168</v>
      </c>
      <c r="AU496" s="231" t="s">
        <v>81</v>
      </c>
      <c r="AV496" s="14" t="s">
        <v>79</v>
      </c>
      <c r="AW496" s="14" t="s">
        <v>34</v>
      </c>
      <c r="AX496" s="14" t="s">
        <v>73</v>
      </c>
      <c r="AY496" s="231" t="s">
        <v>157</v>
      </c>
    </row>
    <row r="497" spans="2:51" s="14" customFormat="1" ht="12">
      <c r="B497" s="222"/>
      <c r="C497" s="223"/>
      <c r="D497" s="207" t="s">
        <v>168</v>
      </c>
      <c r="E497" s="224" t="s">
        <v>21</v>
      </c>
      <c r="F497" s="225" t="s">
        <v>295</v>
      </c>
      <c r="G497" s="223"/>
      <c r="H497" s="224" t="s">
        <v>21</v>
      </c>
      <c r="I497" s="226"/>
      <c r="J497" s="223"/>
      <c r="K497" s="223"/>
      <c r="L497" s="227"/>
      <c r="M497" s="228"/>
      <c r="N497" s="229"/>
      <c r="O497" s="229"/>
      <c r="P497" s="229"/>
      <c r="Q497" s="229"/>
      <c r="R497" s="229"/>
      <c r="S497" s="229"/>
      <c r="T497" s="230"/>
      <c r="AT497" s="231" t="s">
        <v>168</v>
      </c>
      <c r="AU497" s="231" t="s">
        <v>81</v>
      </c>
      <c r="AV497" s="14" t="s">
        <v>79</v>
      </c>
      <c r="AW497" s="14" t="s">
        <v>34</v>
      </c>
      <c r="AX497" s="14" t="s">
        <v>73</v>
      </c>
      <c r="AY497" s="231" t="s">
        <v>157</v>
      </c>
    </row>
    <row r="498" spans="2:51" s="13" customFormat="1" ht="12">
      <c r="B498" s="211"/>
      <c r="C498" s="212"/>
      <c r="D498" s="207" t="s">
        <v>168</v>
      </c>
      <c r="E498" s="213" t="s">
        <v>21</v>
      </c>
      <c r="F498" s="214" t="s">
        <v>634</v>
      </c>
      <c r="G498" s="212"/>
      <c r="H498" s="215">
        <v>69.52</v>
      </c>
      <c r="I498" s="216"/>
      <c r="J498" s="212"/>
      <c r="K498" s="212"/>
      <c r="L498" s="217"/>
      <c r="M498" s="218"/>
      <c r="N498" s="219"/>
      <c r="O498" s="219"/>
      <c r="P498" s="219"/>
      <c r="Q498" s="219"/>
      <c r="R498" s="219"/>
      <c r="S498" s="219"/>
      <c r="T498" s="220"/>
      <c r="AT498" s="221" t="s">
        <v>168</v>
      </c>
      <c r="AU498" s="221" t="s">
        <v>81</v>
      </c>
      <c r="AV498" s="13" t="s">
        <v>81</v>
      </c>
      <c r="AW498" s="13" t="s">
        <v>34</v>
      </c>
      <c r="AX498" s="13" t="s">
        <v>73</v>
      </c>
      <c r="AY498" s="221" t="s">
        <v>157</v>
      </c>
    </row>
    <row r="499" spans="2:51" s="13" customFormat="1" ht="12">
      <c r="B499" s="211"/>
      <c r="C499" s="212"/>
      <c r="D499" s="207" t="s">
        <v>168</v>
      </c>
      <c r="E499" s="213" t="s">
        <v>21</v>
      </c>
      <c r="F499" s="214" t="s">
        <v>635</v>
      </c>
      <c r="G499" s="212"/>
      <c r="H499" s="215">
        <v>1.84</v>
      </c>
      <c r="I499" s="216"/>
      <c r="J499" s="212"/>
      <c r="K499" s="212"/>
      <c r="L499" s="217"/>
      <c r="M499" s="218"/>
      <c r="N499" s="219"/>
      <c r="O499" s="219"/>
      <c r="P499" s="219"/>
      <c r="Q499" s="219"/>
      <c r="R499" s="219"/>
      <c r="S499" s="219"/>
      <c r="T499" s="220"/>
      <c r="AT499" s="221" t="s">
        <v>168</v>
      </c>
      <c r="AU499" s="221" t="s">
        <v>81</v>
      </c>
      <c r="AV499" s="13" t="s">
        <v>81</v>
      </c>
      <c r="AW499" s="13" t="s">
        <v>34</v>
      </c>
      <c r="AX499" s="13" t="s">
        <v>73</v>
      </c>
      <c r="AY499" s="221" t="s">
        <v>157</v>
      </c>
    </row>
    <row r="500" spans="2:51" s="14" customFormat="1" ht="12">
      <c r="B500" s="222"/>
      <c r="C500" s="223"/>
      <c r="D500" s="207" t="s">
        <v>168</v>
      </c>
      <c r="E500" s="224" t="s">
        <v>21</v>
      </c>
      <c r="F500" s="225" t="s">
        <v>207</v>
      </c>
      <c r="G500" s="223"/>
      <c r="H500" s="224" t="s">
        <v>21</v>
      </c>
      <c r="I500" s="226"/>
      <c r="J500" s="223"/>
      <c r="K500" s="223"/>
      <c r="L500" s="227"/>
      <c r="M500" s="228"/>
      <c r="N500" s="229"/>
      <c r="O500" s="229"/>
      <c r="P500" s="229"/>
      <c r="Q500" s="229"/>
      <c r="R500" s="229"/>
      <c r="S500" s="229"/>
      <c r="T500" s="230"/>
      <c r="AT500" s="231" t="s">
        <v>168</v>
      </c>
      <c r="AU500" s="231" t="s">
        <v>81</v>
      </c>
      <c r="AV500" s="14" t="s">
        <v>79</v>
      </c>
      <c r="AW500" s="14" t="s">
        <v>34</v>
      </c>
      <c r="AX500" s="14" t="s">
        <v>73</v>
      </c>
      <c r="AY500" s="231" t="s">
        <v>157</v>
      </c>
    </row>
    <row r="501" spans="2:51" s="13" customFormat="1" ht="12">
      <c r="B501" s="211"/>
      <c r="C501" s="212"/>
      <c r="D501" s="207" t="s">
        <v>168</v>
      </c>
      <c r="E501" s="213" t="s">
        <v>21</v>
      </c>
      <c r="F501" s="214" t="s">
        <v>636</v>
      </c>
      <c r="G501" s="212"/>
      <c r="H501" s="215">
        <v>46.9</v>
      </c>
      <c r="I501" s="216"/>
      <c r="J501" s="212"/>
      <c r="K501" s="212"/>
      <c r="L501" s="217"/>
      <c r="M501" s="218"/>
      <c r="N501" s="219"/>
      <c r="O501" s="219"/>
      <c r="P501" s="219"/>
      <c r="Q501" s="219"/>
      <c r="R501" s="219"/>
      <c r="S501" s="219"/>
      <c r="T501" s="220"/>
      <c r="AT501" s="221" t="s">
        <v>168</v>
      </c>
      <c r="AU501" s="221" t="s">
        <v>81</v>
      </c>
      <c r="AV501" s="13" t="s">
        <v>81</v>
      </c>
      <c r="AW501" s="13" t="s">
        <v>34</v>
      </c>
      <c r="AX501" s="13" t="s">
        <v>73</v>
      </c>
      <c r="AY501" s="221" t="s">
        <v>157</v>
      </c>
    </row>
    <row r="502" spans="2:51" s="15" customFormat="1" ht="12">
      <c r="B502" s="232"/>
      <c r="C502" s="233"/>
      <c r="D502" s="207" t="s">
        <v>168</v>
      </c>
      <c r="E502" s="234" t="s">
        <v>21</v>
      </c>
      <c r="F502" s="235" t="s">
        <v>179</v>
      </c>
      <c r="G502" s="233"/>
      <c r="H502" s="236">
        <v>118.26</v>
      </c>
      <c r="I502" s="237"/>
      <c r="J502" s="233"/>
      <c r="K502" s="233"/>
      <c r="L502" s="238"/>
      <c r="M502" s="239"/>
      <c r="N502" s="240"/>
      <c r="O502" s="240"/>
      <c r="P502" s="240"/>
      <c r="Q502" s="240"/>
      <c r="R502" s="240"/>
      <c r="S502" s="240"/>
      <c r="T502" s="241"/>
      <c r="AT502" s="242" t="s">
        <v>168</v>
      </c>
      <c r="AU502" s="242" t="s">
        <v>81</v>
      </c>
      <c r="AV502" s="15" t="s">
        <v>96</v>
      </c>
      <c r="AW502" s="15" t="s">
        <v>34</v>
      </c>
      <c r="AX502" s="15" t="s">
        <v>73</v>
      </c>
      <c r="AY502" s="242" t="s">
        <v>157</v>
      </c>
    </row>
    <row r="503" spans="2:51" s="13" customFormat="1" ht="12">
      <c r="B503" s="211"/>
      <c r="C503" s="212"/>
      <c r="D503" s="207" t="s">
        <v>168</v>
      </c>
      <c r="E503" s="213" t="s">
        <v>21</v>
      </c>
      <c r="F503" s="214" t="s">
        <v>210</v>
      </c>
      <c r="G503" s="212"/>
      <c r="H503" s="215">
        <v>20</v>
      </c>
      <c r="I503" s="216"/>
      <c r="J503" s="212"/>
      <c r="K503" s="212"/>
      <c r="L503" s="217"/>
      <c r="M503" s="218"/>
      <c r="N503" s="219"/>
      <c r="O503" s="219"/>
      <c r="P503" s="219"/>
      <c r="Q503" s="219"/>
      <c r="R503" s="219"/>
      <c r="S503" s="219"/>
      <c r="T503" s="220"/>
      <c r="AT503" s="221" t="s">
        <v>168</v>
      </c>
      <c r="AU503" s="221" t="s">
        <v>81</v>
      </c>
      <c r="AV503" s="13" t="s">
        <v>81</v>
      </c>
      <c r="AW503" s="13" t="s">
        <v>34</v>
      </c>
      <c r="AX503" s="13" t="s">
        <v>73</v>
      </c>
      <c r="AY503" s="221" t="s">
        <v>157</v>
      </c>
    </row>
    <row r="504" spans="2:51" s="16" customFormat="1" ht="12">
      <c r="B504" s="243"/>
      <c r="C504" s="244"/>
      <c r="D504" s="207" t="s">
        <v>168</v>
      </c>
      <c r="E504" s="245" t="s">
        <v>21</v>
      </c>
      <c r="F504" s="246" t="s">
        <v>181</v>
      </c>
      <c r="G504" s="244"/>
      <c r="H504" s="247">
        <v>145.886</v>
      </c>
      <c r="I504" s="248"/>
      <c r="J504" s="244"/>
      <c r="K504" s="244"/>
      <c r="L504" s="249"/>
      <c r="M504" s="250"/>
      <c r="N504" s="251"/>
      <c r="O504" s="251"/>
      <c r="P504" s="251"/>
      <c r="Q504" s="251"/>
      <c r="R504" s="251"/>
      <c r="S504" s="251"/>
      <c r="T504" s="252"/>
      <c r="AT504" s="253" t="s">
        <v>168</v>
      </c>
      <c r="AU504" s="253" t="s">
        <v>81</v>
      </c>
      <c r="AV504" s="16" t="s">
        <v>164</v>
      </c>
      <c r="AW504" s="16" t="s">
        <v>34</v>
      </c>
      <c r="AX504" s="16" t="s">
        <v>79</v>
      </c>
      <c r="AY504" s="253" t="s">
        <v>157</v>
      </c>
    </row>
    <row r="505" spans="1:65" s="2" customFormat="1" ht="21.75" customHeight="1">
      <c r="A505" s="36"/>
      <c r="B505" s="37"/>
      <c r="C505" s="194" t="s">
        <v>637</v>
      </c>
      <c r="D505" s="194" t="s">
        <v>159</v>
      </c>
      <c r="E505" s="195" t="s">
        <v>638</v>
      </c>
      <c r="F505" s="196" t="s">
        <v>639</v>
      </c>
      <c r="G505" s="197" t="s">
        <v>247</v>
      </c>
      <c r="H505" s="198">
        <v>0.815</v>
      </c>
      <c r="I505" s="199"/>
      <c r="J505" s="200">
        <f>ROUND(I505*H505,2)</f>
        <v>0</v>
      </c>
      <c r="K505" s="196" t="s">
        <v>163</v>
      </c>
      <c r="L505" s="41"/>
      <c r="M505" s="201" t="s">
        <v>21</v>
      </c>
      <c r="N505" s="202" t="s">
        <v>44</v>
      </c>
      <c r="O505" s="66"/>
      <c r="P505" s="203">
        <f>O505*H505</f>
        <v>0</v>
      </c>
      <c r="Q505" s="203">
        <v>0</v>
      </c>
      <c r="R505" s="203">
        <f>Q505*H505</f>
        <v>0</v>
      </c>
      <c r="S505" s="203">
        <v>0</v>
      </c>
      <c r="T505" s="204">
        <f>S505*H505</f>
        <v>0</v>
      </c>
      <c r="U505" s="36"/>
      <c r="V505" s="36"/>
      <c r="W505" s="36"/>
      <c r="X505" s="36"/>
      <c r="Y505" s="36"/>
      <c r="Z505" s="36"/>
      <c r="AA505" s="36"/>
      <c r="AB505" s="36"/>
      <c r="AC505" s="36"/>
      <c r="AD505" s="36"/>
      <c r="AE505" s="36"/>
      <c r="AR505" s="205" t="s">
        <v>281</v>
      </c>
      <c r="AT505" s="205" t="s">
        <v>159</v>
      </c>
      <c r="AU505" s="205" t="s">
        <v>81</v>
      </c>
      <c r="AY505" s="19" t="s">
        <v>157</v>
      </c>
      <c r="BE505" s="206">
        <f>IF(N505="základní",J505,0)</f>
        <v>0</v>
      </c>
      <c r="BF505" s="206">
        <f>IF(N505="snížená",J505,0)</f>
        <v>0</v>
      </c>
      <c r="BG505" s="206">
        <f>IF(N505="zákl. přenesená",J505,0)</f>
        <v>0</v>
      </c>
      <c r="BH505" s="206">
        <f>IF(N505="sníž. přenesená",J505,0)</f>
        <v>0</v>
      </c>
      <c r="BI505" s="206">
        <f>IF(N505="nulová",J505,0)</f>
        <v>0</v>
      </c>
      <c r="BJ505" s="19" t="s">
        <v>79</v>
      </c>
      <c r="BK505" s="206">
        <f>ROUND(I505*H505,2)</f>
        <v>0</v>
      </c>
      <c r="BL505" s="19" t="s">
        <v>281</v>
      </c>
      <c r="BM505" s="205" t="s">
        <v>640</v>
      </c>
    </row>
    <row r="506" spans="1:47" s="2" customFormat="1" ht="78">
      <c r="A506" s="36"/>
      <c r="B506" s="37"/>
      <c r="C506" s="38"/>
      <c r="D506" s="207" t="s">
        <v>166</v>
      </c>
      <c r="E506" s="38"/>
      <c r="F506" s="208" t="s">
        <v>641</v>
      </c>
      <c r="G506" s="38"/>
      <c r="H506" s="38"/>
      <c r="I506" s="117"/>
      <c r="J506" s="38"/>
      <c r="K506" s="38"/>
      <c r="L506" s="41"/>
      <c r="M506" s="209"/>
      <c r="N506" s="210"/>
      <c r="O506" s="66"/>
      <c r="P506" s="66"/>
      <c r="Q506" s="66"/>
      <c r="R506" s="66"/>
      <c r="S506" s="66"/>
      <c r="T506" s="67"/>
      <c r="U506" s="36"/>
      <c r="V506" s="36"/>
      <c r="W506" s="36"/>
      <c r="X506" s="36"/>
      <c r="Y506" s="36"/>
      <c r="Z506" s="36"/>
      <c r="AA506" s="36"/>
      <c r="AB506" s="36"/>
      <c r="AC506" s="36"/>
      <c r="AD506" s="36"/>
      <c r="AE506" s="36"/>
      <c r="AT506" s="19" t="s">
        <v>166</v>
      </c>
      <c r="AU506" s="19" t="s">
        <v>81</v>
      </c>
    </row>
    <row r="507" spans="2:63" s="12" customFormat="1" ht="22.9" customHeight="1">
      <c r="B507" s="178"/>
      <c r="C507" s="179"/>
      <c r="D507" s="180" t="s">
        <v>72</v>
      </c>
      <c r="E507" s="192" t="s">
        <v>642</v>
      </c>
      <c r="F507" s="192" t="s">
        <v>643</v>
      </c>
      <c r="G507" s="179"/>
      <c r="H507" s="179"/>
      <c r="I507" s="182"/>
      <c r="J507" s="193">
        <f>BK507</f>
        <v>0</v>
      </c>
      <c r="K507" s="179"/>
      <c r="L507" s="184"/>
      <c r="M507" s="185"/>
      <c r="N507" s="186"/>
      <c r="O507" s="186"/>
      <c r="P507" s="187">
        <f>SUM(P508:P522)</f>
        <v>0</v>
      </c>
      <c r="Q507" s="186"/>
      <c r="R507" s="187">
        <f>SUM(R508:R522)</f>
        <v>0.0218592</v>
      </c>
      <c r="S507" s="186"/>
      <c r="T507" s="188">
        <f>SUM(T508:T522)</f>
        <v>0</v>
      </c>
      <c r="AR507" s="189" t="s">
        <v>81</v>
      </c>
      <c r="AT507" s="190" t="s">
        <v>72</v>
      </c>
      <c r="AU507" s="190" t="s">
        <v>79</v>
      </c>
      <c r="AY507" s="189" t="s">
        <v>157</v>
      </c>
      <c r="BK507" s="191">
        <f>SUM(BK508:BK522)</f>
        <v>0</v>
      </c>
    </row>
    <row r="508" spans="1:65" s="2" customFormat="1" ht="16.5" customHeight="1">
      <c r="A508" s="36"/>
      <c r="B508" s="37"/>
      <c r="C508" s="194" t="s">
        <v>644</v>
      </c>
      <c r="D508" s="194" t="s">
        <v>159</v>
      </c>
      <c r="E508" s="195" t="s">
        <v>645</v>
      </c>
      <c r="F508" s="196" t="s">
        <v>646</v>
      </c>
      <c r="G508" s="197" t="s">
        <v>162</v>
      </c>
      <c r="H508" s="198">
        <v>8.64</v>
      </c>
      <c r="I508" s="199"/>
      <c r="J508" s="200">
        <f>ROUND(I508*H508,2)</f>
        <v>0</v>
      </c>
      <c r="K508" s="196" t="s">
        <v>21</v>
      </c>
      <c r="L508" s="41"/>
      <c r="M508" s="201" t="s">
        <v>21</v>
      </c>
      <c r="N508" s="202" t="s">
        <v>44</v>
      </c>
      <c r="O508" s="66"/>
      <c r="P508" s="203">
        <f>O508*H508</f>
        <v>0</v>
      </c>
      <c r="Q508" s="203">
        <v>0</v>
      </c>
      <c r="R508" s="203">
        <f>Q508*H508</f>
        <v>0</v>
      </c>
      <c r="S508" s="203">
        <v>0</v>
      </c>
      <c r="T508" s="204">
        <f>S508*H508</f>
        <v>0</v>
      </c>
      <c r="U508" s="36"/>
      <c r="V508" s="36"/>
      <c r="W508" s="36"/>
      <c r="X508" s="36"/>
      <c r="Y508" s="36"/>
      <c r="Z508" s="36"/>
      <c r="AA508" s="36"/>
      <c r="AB508" s="36"/>
      <c r="AC508" s="36"/>
      <c r="AD508" s="36"/>
      <c r="AE508" s="36"/>
      <c r="AR508" s="205" t="s">
        <v>281</v>
      </c>
      <c r="AT508" s="205" t="s">
        <v>159</v>
      </c>
      <c r="AU508" s="205" t="s">
        <v>81</v>
      </c>
      <c r="AY508" s="19" t="s">
        <v>157</v>
      </c>
      <c r="BE508" s="206">
        <f>IF(N508="základní",J508,0)</f>
        <v>0</v>
      </c>
      <c r="BF508" s="206">
        <f>IF(N508="snížená",J508,0)</f>
        <v>0</v>
      </c>
      <c r="BG508" s="206">
        <f>IF(N508="zákl. přenesená",J508,0)</f>
        <v>0</v>
      </c>
      <c r="BH508" s="206">
        <f>IF(N508="sníž. přenesená",J508,0)</f>
        <v>0</v>
      </c>
      <c r="BI508" s="206">
        <f>IF(N508="nulová",J508,0)</f>
        <v>0</v>
      </c>
      <c r="BJ508" s="19" t="s">
        <v>79</v>
      </c>
      <c r="BK508" s="206">
        <f>ROUND(I508*H508,2)</f>
        <v>0</v>
      </c>
      <c r="BL508" s="19" t="s">
        <v>281</v>
      </c>
      <c r="BM508" s="205" t="s">
        <v>647</v>
      </c>
    </row>
    <row r="509" spans="1:47" s="2" customFormat="1" ht="29.25">
      <c r="A509" s="36"/>
      <c r="B509" s="37"/>
      <c r="C509" s="38"/>
      <c r="D509" s="207" t="s">
        <v>327</v>
      </c>
      <c r="E509" s="38"/>
      <c r="F509" s="208" t="s">
        <v>648</v>
      </c>
      <c r="G509" s="38"/>
      <c r="H509" s="38"/>
      <c r="I509" s="117"/>
      <c r="J509" s="38"/>
      <c r="K509" s="38"/>
      <c r="L509" s="41"/>
      <c r="M509" s="209"/>
      <c r="N509" s="210"/>
      <c r="O509" s="66"/>
      <c r="P509" s="66"/>
      <c r="Q509" s="66"/>
      <c r="R509" s="66"/>
      <c r="S509" s="66"/>
      <c r="T509" s="67"/>
      <c r="U509" s="36"/>
      <c r="V509" s="36"/>
      <c r="W509" s="36"/>
      <c r="X509" s="36"/>
      <c r="Y509" s="36"/>
      <c r="Z509" s="36"/>
      <c r="AA509" s="36"/>
      <c r="AB509" s="36"/>
      <c r="AC509" s="36"/>
      <c r="AD509" s="36"/>
      <c r="AE509" s="36"/>
      <c r="AT509" s="19" t="s">
        <v>327</v>
      </c>
      <c r="AU509" s="19" t="s">
        <v>81</v>
      </c>
    </row>
    <row r="510" spans="2:51" s="13" customFormat="1" ht="12">
      <c r="B510" s="211"/>
      <c r="C510" s="212"/>
      <c r="D510" s="207" t="s">
        <v>168</v>
      </c>
      <c r="E510" s="213" t="s">
        <v>21</v>
      </c>
      <c r="F510" s="214" t="s">
        <v>649</v>
      </c>
      <c r="G510" s="212"/>
      <c r="H510" s="215">
        <v>8.64</v>
      </c>
      <c r="I510" s="216"/>
      <c r="J510" s="212"/>
      <c r="K510" s="212"/>
      <c r="L510" s="217"/>
      <c r="M510" s="218"/>
      <c r="N510" s="219"/>
      <c r="O510" s="219"/>
      <c r="P510" s="219"/>
      <c r="Q510" s="219"/>
      <c r="R510" s="219"/>
      <c r="S510" s="219"/>
      <c r="T510" s="220"/>
      <c r="AT510" s="221" t="s">
        <v>168</v>
      </c>
      <c r="AU510" s="221" t="s">
        <v>81</v>
      </c>
      <c r="AV510" s="13" t="s">
        <v>81</v>
      </c>
      <c r="AW510" s="13" t="s">
        <v>34</v>
      </c>
      <c r="AX510" s="13" t="s">
        <v>79</v>
      </c>
      <c r="AY510" s="221" t="s">
        <v>157</v>
      </c>
    </row>
    <row r="511" spans="1:65" s="2" customFormat="1" ht="21.75" customHeight="1">
      <c r="A511" s="36"/>
      <c r="B511" s="37"/>
      <c r="C511" s="194" t="s">
        <v>650</v>
      </c>
      <c r="D511" s="194" t="s">
        <v>159</v>
      </c>
      <c r="E511" s="195" t="s">
        <v>651</v>
      </c>
      <c r="F511" s="196" t="s">
        <v>652</v>
      </c>
      <c r="G511" s="197" t="s">
        <v>162</v>
      </c>
      <c r="H511" s="198">
        <v>8.64</v>
      </c>
      <c r="I511" s="199"/>
      <c r="J511" s="200">
        <f>ROUND(I511*H511,2)</f>
        <v>0</v>
      </c>
      <c r="K511" s="196" t="s">
        <v>163</v>
      </c>
      <c r="L511" s="41"/>
      <c r="M511" s="201" t="s">
        <v>21</v>
      </c>
      <c r="N511" s="202" t="s">
        <v>44</v>
      </c>
      <c r="O511" s="66"/>
      <c r="P511" s="203">
        <f>O511*H511</f>
        <v>0</v>
      </c>
      <c r="Q511" s="203">
        <v>0</v>
      </c>
      <c r="R511" s="203">
        <f>Q511*H511</f>
        <v>0</v>
      </c>
      <c r="S511" s="203">
        <v>0</v>
      </c>
      <c r="T511" s="204">
        <f>S511*H511</f>
        <v>0</v>
      </c>
      <c r="U511" s="36"/>
      <c r="V511" s="36"/>
      <c r="W511" s="36"/>
      <c r="X511" s="36"/>
      <c r="Y511" s="36"/>
      <c r="Z511" s="36"/>
      <c r="AA511" s="36"/>
      <c r="AB511" s="36"/>
      <c r="AC511" s="36"/>
      <c r="AD511" s="36"/>
      <c r="AE511" s="36"/>
      <c r="AR511" s="205" t="s">
        <v>281</v>
      </c>
      <c r="AT511" s="205" t="s">
        <v>159</v>
      </c>
      <c r="AU511" s="205" t="s">
        <v>81</v>
      </c>
      <c r="AY511" s="19" t="s">
        <v>157</v>
      </c>
      <c r="BE511" s="206">
        <f>IF(N511="základní",J511,0)</f>
        <v>0</v>
      </c>
      <c r="BF511" s="206">
        <f>IF(N511="snížená",J511,0)</f>
        <v>0</v>
      </c>
      <c r="BG511" s="206">
        <f>IF(N511="zákl. přenesená",J511,0)</f>
        <v>0</v>
      </c>
      <c r="BH511" s="206">
        <f>IF(N511="sníž. přenesená",J511,0)</f>
        <v>0</v>
      </c>
      <c r="BI511" s="206">
        <f>IF(N511="nulová",J511,0)</f>
        <v>0</v>
      </c>
      <c r="BJ511" s="19" t="s">
        <v>79</v>
      </c>
      <c r="BK511" s="206">
        <f>ROUND(I511*H511,2)</f>
        <v>0</v>
      </c>
      <c r="BL511" s="19" t="s">
        <v>281</v>
      </c>
      <c r="BM511" s="205" t="s">
        <v>653</v>
      </c>
    </row>
    <row r="512" spans="1:47" s="2" customFormat="1" ht="39">
      <c r="A512" s="36"/>
      <c r="B512" s="37"/>
      <c r="C512" s="38"/>
      <c r="D512" s="207" t="s">
        <v>166</v>
      </c>
      <c r="E512" s="38"/>
      <c r="F512" s="208" t="s">
        <v>654</v>
      </c>
      <c r="G512" s="38"/>
      <c r="H512" s="38"/>
      <c r="I512" s="117"/>
      <c r="J512" s="38"/>
      <c r="K512" s="38"/>
      <c r="L512" s="41"/>
      <c r="M512" s="209"/>
      <c r="N512" s="210"/>
      <c r="O512" s="66"/>
      <c r="P512" s="66"/>
      <c r="Q512" s="66"/>
      <c r="R512" s="66"/>
      <c r="S512" s="66"/>
      <c r="T512" s="67"/>
      <c r="U512" s="36"/>
      <c r="V512" s="36"/>
      <c r="W512" s="36"/>
      <c r="X512" s="36"/>
      <c r="Y512" s="36"/>
      <c r="Z512" s="36"/>
      <c r="AA512" s="36"/>
      <c r="AB512" s="36"/>
      <c r="AC512" s="36"/>
      <c r="AD512" s="36"/>
      <c r="AE512" s="36"/>
      <c r="AT512" s="19" t="s">
        <v>166</v>
      </c>
      <c r="AU512" s="19" t="s">
        <v>81</v>
      </c>
    </row>
    <row r="513" spans="2:51" s="13" customFormat="1" ht="12">
      <c r="B513" s="211"/>
      <c r="C513" s="212"/>
      <c r="D513" s="207" t="s">
        <v>168</v>
      </c>
      <c r="E513" s="213" t="s">
        <v>21</v>
      </c>
      <c r="F513" s="214" t="s">
        <v>655</v>
      </c>
      <c r="G513" s="212"/>
      <c r="H513" s="215">
        <v>8.64</v>
      </c>
      <c r="I513" s="216"/>
      <c r="J513" s="212"/>
      <c r="K513" s="212"/>
      <c r="L513" s="217"/>
      <c r="M513" s="218"/>
      <c r="N513" s="219"/>
      <c r="O513" s="219"/>
      <c r="P513" s="219"/>
      <c r="Q513" s="219"/>
      <c r="R513" s="219"/>
      <c r="S513" s="219"/>
      <c r="T513" s="220"/>
      <c r="AT513" s="221" t="s">
        <v>168</v>
      </c>
      <c r="AU513" s="221" t="s">
        <v>81</v>
      </c>
      <c r="AV513" s="13" t="s">
        <v>81</v>
      </c>
      <c r="AW513" s="13" t="s">
        <v>34</v>
      </c>
      <c r="AX513" s="13" t="s">
        <v>79</v>
      </c>
      <c r="AY513" s="221" t="s">
        <v>157</v>
      </c>
    </row>
    <row r="514" spans="1:65" s="2" customFormat="1" ht="16.5" customHeight="1">
      <c r="A514" s="36"/>
      <c r="B514" s="37"/>
      <c r="C514" s="254" t="s">
        <v>656</v>
      </c>
      <c r="D514" s="254" t="s">
        <v>271</v>
      </c>
      <c r="E514" s="255" t="s">
        <v>657</v>
      </c>
      <c r="F514" s="256" t="s">
        <v>658</v>
      </c>
      <c r="G514" s="257" t="s">
        <v>162</v>
      </c>
      <c r="H514" s="258">
        <v>9.936</v>
      </c>
      <c r="I514" s="259"/>
      <c r="J514" s="260">
        <f>ROUND(I514*H514,2)</f>
        <v>0</v>
      </c>
      <c r="K514" s="256" t="s">
        <v>163</v>
      </c>
      <c r="L514" s="261"/>
      <c r="M514" s="262" t="s">
        <v>21</v>
      </c>
      <c r="N514" s="263" t="s">
        <v>44</v>
      </c>
      <c r="O514" s="66"/>
      <c r="P514" s="203">
        <f>O514*H514</f>
        <v>0</v>
      </c>
      <c r="Q514" s="203">
        <v>0.0019</v>
      </c>
      <c r="R514" s="203">
        <f>Q514*H514</f>
        <v>0.0188784</v>
      </c>
      <c r="S514" s="203">
        <v>0</v>
      </c>
      <c r="T514" s="204">
        <f>S514*H514</f>
        <v>0</v>
      </c>
      <c r="U514" s="36"/>
      <c r="V514" s="36"/>
      <c r="W514" s="36"/>
      <c r="X514" s="36"/>
      <c r="Y514" s="36"/>
      <c r="Z514" s="36"/>
      <c r="AA514" s="36"/>
      <c r="AB514" s="36"/>
      <c r="AC514" s="36"/>
      <c r="AD514" s="36"/>
      <c r="AE514" s="36"/>
      <c r="AR514" s="205" t="s">
        <v>391</v>
      </c>
      <c r="AT514" s="205" t="s">
        <v>271</v>
      </c>
      <c r="AU514" s="205" t="s">
        <v>81</v>
      </c>
      <c r="AY514" s="19" t="s">
        <v>157</v>
      </c>
      <c r="BE514" s="206">
        <f>IF(N514="základní",J514,0)</f>
        <v>0</v>
      </c>
      <c r="BF514" s="206">
        <f>IF(N514="snížená",J514,0)</f>
        <v>0</v>
      </c>
      <c r="BG514" s="206">
        <f>IF(N514="zákl. přenesená",J514,0)</f>
        <v>0</v>
      </c>
      <c r="BH514" s="206">
        <f>IF(N514="sníž. přenesená",J514,0)</f>
        <v>0</v>
      </c>
      <c r="BI514" s="206">
        <f>IF(N514="nulová",J514,0)</f>
        <v>0</v>
      </c>
      <c r="BJ514" s="19" t="s">
        <v>79</v>
      </c>
      <c r="BK514" s="206">
        <f>ROUND(I514*H514,2)</f>
        <v>0</v>
      </c>
      <c r="BL514" s="19" t="s">
        <v>281</v>
      </c>
      <c r="BM514" s="205" t="s">
        <v>659</v>
      </c>
    </row>
    <row r="515" spans="2:51" s="13" customFormat="1" ht="12">
      <c r="B515" s="211"/>
      <c r="C515" s="212"/>
      <c r="D515" s="207" t="s">
        <v>168</v>
      </c>
      <c r="E515" s="212"/>
      <c r="F515" s="214" t="s">
        <v>660</v>
      </c>
      <c r="G515" s="212"/>
      <c r="H515" s="215">
        <v>9.936</v>
      </c>
      <c r="I515" s="216"/>
      <c r="J515" s="212"/>
      <c r="K515" s="212"/>
      <c r="L515" s="217"/>
      <c r="M515" s="218"/>
      <c r="N515" s="219"/>
      <c r="O515" s="219"/>
      <c r="P515" s="219"/>
      <c r="Q515" s="219"/>
      <c r="R515" s="219"/>
      <c r="S515" s="219"/>
      <c r="T515" s="220"/>
      <c r="AT515" s="221" t="s">
        <v>168</v>
      </c>
      <c r="AU515" s="221" t="s">
        <v>81</v>
      </c>
      <c r="AV515" s="13" t="s">
        <v>81</v>
      </c>
      <c r="AW515" s="13" t="s">
        <v>4</v>
      </c>
      <c r="AX515" s="13" t="s">
        <v>79</v>
      </c>
      <c r="AY515" s="221" t="s">
        <v>157</v>
      </c>
    </row>
    <row r="516" spans="1:65" s="2" customFormat="1" ht="16.5" customHeight="1">
      <c r="A516" s="36"/>
      <c r="B516" s="37"/>
      <c r="C516" s="194" t="s">
        <v>661</v>
      </c>
      <c r="D516" s="194" t="s">
        <v>159</v>
      </c>
      <c r="E516" s="195" t="s">
        <v>662</v>
      </c>
      <c r="F516" s="196" t="s">
        <v>663</v>
      </c>
      <c r="G516" s="197" t="s">
        <v>162</v>
      </c>
      <c r="H516" s="198">
        <v>8.64</v>
      </c>
      <c r="I516" s="199"/>
      <c r="J516" s="200">
        <f>ROUND(I516*H516,2)</f>
        <v>0</v>
      </c>
      <c r="K516" s="196" t="s">
        <v>163</v>
      </c>
      <c r="L516" s="41"/>
      <c r="M516" s="201" t="s">
        <v>21</v>
      </c>
      <c r="N516" s="202" t="s">
        <v>44</v>
      </c>
      <c r="O516" s="66"/>
      <c r="P516" s="203">
        <f>O516*H516</f>
        <v>0</v>
      </c>
      <c r="Q516" s="203">
        <v>0</v>
      </c>
      <c r="R516" s="203">
        <f>Q516*H516</f>
        <v>0</v>
      </c>
      <c r="S516" s="203">
        <v>0</v>
      </c>
      <c r="T516" s="204">
        <f>S516*H516</f>
        <v>0</v>
      </c>
      <c r="U516" s="36"/>
      <c r="V516" s="36"/>
      <c r="W516" s="36"/>
      <c r="X516" s="36"/>
      <c r="Y516" s="36"/>
      <c r="Z516" s="36"/>
      <c r="AA516" s="36"/>
      <c r="AB516" s="36"/>
      <c r="AC516" s="36"/>
      <c r="AD516" s="36"/>
      <c r="AE516" s="36"/>
      <c r="AR516" s="205" t="s">
        <v>281</v>
      </c>
      <c r="AT516" s="205" t="s">
        <v>159</v>
      </c>
      <c r="AU516" s="205" t="s">
        <v>81</v>
      </c>
      <c r="AY516" s="19" t="s">
        <v>157</v>
      </c>
      <c r="BE516" s="206">
        <f>IF(N516="základní",J516,0)</f>
        <v>0</v>
      </c>
      <c r="BF516" s="206">
        <f>IF(N516="snížená",J516,0)</f>
        <v>0</v>
      </c>
      <c r="BG516" s="206">
        <f>IF(N516="zákl. přenesená",J516,0)</f>
        <v>0</v>
      </c>
      <c r="BH516" s="206">
        <f>IF(N516="sníž. přenesená",J516,0)</f>
        <v>0</v>
      </c>
      <c r="BI516" s="206">
        <f>IF(N516="nulová",J516,0)</f>
        <v>0</v>
      </c>
      <c r="BJ516" s="19" t="s">
        <v>79</v>
      </c>
      <c r="BK516" s="206">
        <f>ROUND(I516*H516,2)</f>
        <v>0</v>
      </c>
      <c r="BL516" s="19" t="s">
        <v>281</v>
      </c>
      <c r="BM516" s="205" t="s">
        <v>664</v>
      </c>
    </row>
    <row r="517" spans="1:47" s="2" customFormat="1" ht="39">
      <c r="A517" s="36"/>
      <c r="B517" s="37"/>
      <c r="C517" s="38"/>
      <c r="D517" s="207" t="s">
        <v>166</v>
      </c>
      <c r="E517" s="38"/>
      <c r="F517" s="208" t="s">
        <v>665</v>
      </c>
      <c r="G517" s="38"/>
      <c r="H517" s="38"/>
      <c r="I517" s="117"/>
      <c r="J517" s="38"/>
      <c r="K517" s="38"/>
      <c r="L517" s="41"/>
      <c r="M517" s="209"/>
      <c r="N517" s="210"/>
      <c r="O517" s="66"/>
      <c r="P517" s="66"/>
      <c r="Q517" s="66"/>
      <c r="R517" s="66"/>
      <c r="S517" s="66"/>
      <c r="T517" s="67"/>
      <c r="U517" s="36"/>
      <c r="V517" s="36"/>
      <c r="W517" s="36"/>
      <c r="X517" s="36"/>
      <c r="Y517" s="36"/>
      <c r="Z517" s="36"/>
      <c r="AA517" s="36"/>
      <c r="AB517" s="36"/>
      <c r="AC517" s="36"/>
      <c r="AD517" s="36"/>
      <c r="AE517" s="36"/>
      <c r="AT517" s="19" t="s">
        <v>166</v>
      </c>
      <c r="AU517" s="19" t="s">
        <v>81</v>
      </c>
    </row>
    <row r="518" spans="2:51" s="13" customFormat="1" ht="12">
      <c r="B518" s="211"/>
      <c r="C518" s="212"/>
      <c r="D518" s="207" t="s">
        <v>168</v>
      </c>
      <c r="E518" s="213" t="s">
        <v>21</v>
      </c>
      <c r="F518" s="214" t="s">
        <v>655</v>
      </c>
      <c r="G518" s="212"/>
      <c r="H518" s="215">
        <v>8.64</v>
      </c>
      <c r="I518" s="216"/>
      <c r="J518" s="212"/>
      <c r="K518" s="212"/>
      <c r="L518" s="217"/>
      <c r="M518" s="218"/>
      <c r="N518" s="219"/>
      <c r="O518" s="219"/>
      <c r="P518" s="219"/>
      <c r="Q518" s="219"/>
      <c r="R518" s="219"/>
      <c r="S518" s="219"/>
      <c r="T518" s="220"/>
      <c r="AT518" s="221" t="s">
        <v>168</v>
      </c>
      <c r="AU518" s="221" t="s">
        <v>81</v>
      </c>
      <c r="AV518" s="13" t="s">
        <v>81</v>
      </c>
      <c r="AW518" s="13" t="s">
        <v>34</v>
      </c>
      <c r="AX518" s="13" t="s">
        <v>79</v>
      </c>
      <c r="AY518" s="221" t="s">
        <v>157</v>
      </c>
    </row>
    <row r="519" spans="1:65" s="2" customFormat="1" ht="16.5" customHeight="1">
      <c r="A519" s="36"/>
      <c r="B519" s="37"/>
      <c r="C519" s="254" t="s">
        <v>666</v>
      </c>
      <c r="D519" s="254" t="s">
        <v>271</v>
      </c>
      <c r="E519" s="255" t="s">
        <v>667</v>
      </c>
      <c r="F519" s="256" t="s">
        <v>668</v>
      </c>
      <c r="G519" s="257" t="s">
        <v>162</v>
      </c>
      <c r="H519" s="258">
        <v>9.936</v>
      </c>
      <c r="I519" s="259"/>
      <c r="J519" s="260">
        <f>ROUND(I519*H519,2)</f>
        <v>0</v>
      </c>
      <c r="K519" s="256" t="s">
        <v>163</v>
      </c>
      <c r="L519" s="261"/>
      <c r="M519" s="262" t="s">
        <v>21</v>
      </c>
      <c r="N519" s="263" t="s">
        <v>44</v>
      </c>
      <c r="O519" s="66"/>
      <c r="P519" s="203">
        <f>O519*H519</f>
        <v>0</v>
      </c>
      <c r="Q519" s="203">
        <v>0.0003</v>
      </c>
      <c r="R519" s="203">
        <f>Q519*H519</f>
        <v>0.0029807999999999996</v>
      </c>
      <c r="S519" s="203">
        <v>0</v>
      </c>
      <c r="T519" s="204">
        <f>S519*H519</f>
        <v>0</v>
      </c>
      <c r="U519" s="36"/>
      <c r="V519" s="36"/>
      <c r="W519" s="36"/>
      <c r="X519" s="36"/>
      <c r="Y519" s="36"/>
      <c r="Z519" s="36"/>
      <c r="AA519" s="36"/>
      <c r="AB519" s="36"/>
      <c r="AC519" s="36"/>
      <c r="AD519" s="36"/>
      <c r="AE519" s="36"/>
      <c r="AR519" s="205" t="s">
        <v>391</v>
      </c>
      <c r="AT519" s="205" t="s">
        <v>271</v>
      </c>
      <c r="AU519" s="205" t="s">
        <v>81</v>
      </c>
      <c r="AY519" s="19" t="s">
        <v>157</v>
      </c>
      <c r="BE519" s="206">
        <f>IF(N519="základní",J519,0)</f>
        <v>0</v>
      </c>
      <c r="BF519" s="206">
        <f>IF(N519="snížená",J519,0)</f>
        <v>0</v>
      </c>
      <c r="BG519" s="206">
        <f>IF(N519="zákl. přenesená",J519,0)</f>
        <v>0</v>
      </c>
      <c r="BH519" s="206">
        <f>IF(N519="sníž. přenesená",J519,0)</f>
        <v>0</v>
      </c>
      <c r="BI519" s="206">
        <f>IF(N519="nulová",J519,0)</f>
        <v>0</v>
      </c>
      <c r="BJ519" s="19" t="s">
        <v>79</v>
      </c>
      <c r="BK519" s="206">
        <f>ROUND(I519*H519,2)</f>
        <v>0</v>
      </c>
      <c r="BL519" s="19" t="s">
        <v>281</v>
      </c>
      <c r="BM519" s="205" t="s">
        <v>669</v>
      </c>
    </row>
    <row r="520" spans="2:51" s="13" customFormat="1" ht="12">
      <c r="B520" s="211"/>
      <c r="C520" s="212"/>
      <c r="D520" s="207" t="s">
        <v>168</v>
      </c>
      <c r="E520" s="212"/>
      <c r="F520" s="214" t="s">
        <v>660</v>
      </c>
      <c r="G520" s="212"/>
      <c r="H520" s="215">
        <v>9.936</v>
      </c>
      <c r="I520" s="216"/>
      <c r="J520" s="212"/>
      <c r="K520" s="212"/>
      <c r="L520" s="217"/>
      <c r="M520" s="218"/>
      <c r="N520" s="219"/>
      <c r="O520" s="219"/>
      <c r="P520" s="219"/>
      <c r="Q520" s="219"/>
      <c r="R520" s="219"/>
      <c r="S520" s="219"/>
      <c r="T520" s="220"/>
      <c r="AT520" s="221" t="s">
        <v>168</v>
      </c>
      <c r="AU520" s="221" t="s">
        <v>81</v>
      </c>
      <c r="AV520" s="13" t="s">
        <v>81</v>
      </c>
      <c r="AW520" s="13" t="s">
        <v>4</v>
      </c>
      <c r="AX520" s="13" t="s">
        <v>79</v>
      </c>
      <c r="AY520" s="221" t="s">
        <v>157</v>
      </c>
    </row>
    <row r="521" spans="1:65" s="2" customFormat="1" ht="21.75" customHeight="1">
      <c r="A521" s="36"/>
      <c r="B521" s="37"/>
      <c r="C521" s="194" t="s">
        <v>670</v>
      </c>
      <c r="D521" s="194" t="s">
        <v>159</v>
      </c>
      <c r="E521" s="195" t="s">
        <v>671</v>
      </c>
      <c r="F521" s="196" t="s">
        <v>672</v>
      </c>
      <c r="G521" s="197" t="s">
        <v>247</v>
      </c>
      <c r="H521" s="198">
        <v>0.022</v>
      </c>
      <c r="I521" s="199"/>
      <c r="J521" s="200">
        <f>ROUND(I521*H521,2)</f>
        <v>0</v>
      </c>
      <c r="K521" s="196" t="s">
        <v>163</v>
      </c>
      <c r="L521" s="41"/>
      <c r="M521" s="201" t="s">
        <v>21</v>
      </c>
      <c r="N521" s="202" t="s">
        <v>44</v>
      </c>
      <c r="O521" s="66"/>
      <c r="P521" s="203">
        <f>O521*H521</f>
        <v>0</v>
      </c>
      <c r="Q521" s="203">
        <v>0</v>
      </c>
      <c r="R521" s="203">
        <f>Q521*H521</f>
        <v>0</v>
      </c>
      <c r="S521" s="203">
        <v>0</v>
      </c>
      <c r="T521" s="204">
        <f>S521*H521</f>
        <v>0</v>
      </c>
      <c r="U521" s="36"/>
      <c r="V521" s="36"/>
      <c r="W521" s="36"/>
      <c r="X521" s="36"/>
      <c r="Y521" s="36"/>
      <c r="Z521" s="36"/>
      <c r="AA521" s="36"/>
      <c r="AB521" s="36"/>
      <c r="AC521" s="36"/>
      <c r="AD521" s="36"/>
      <c r="AE521" s="36"/>
      <c r="AR521" s="205" t="s">
        <v>281</v>
      </c>
      <c r="AT521" s="205" t="s">
        <v>159</v>
      </c>
      <c r="AU521" s="205" t="s">
        <v>81</v>
      </c>
      <c r="AY521" s="19" t="s">
        <v>157</v>
      </c>
      <c r="BE521" s="206">
        <f>IF(N521="základní",J521,0)</f>
        <v>0</v>
      </c>
      <c r="BF521" s="206">
        <f>IF(N521="snížená",J521,0)</f>
        <v>0</v>
      </c>
      <c r="BG521" s="206">
        <f>IF(N521="zákl. přenesená",J521,0)</f>
        <v>0</v>
      </c>
      <c r="BH521" s="206">
        <f>IF(N521="sníž. přenesená",J521,0)</f>
        <v>0</v>
      </c>
      <c r="BI521" s="206">
        <f>IF(N521="nulová",J521,0)</f>
        <v>0</v>
      </c>
      <c r="BJ521" s="19" t="s">
        <v>79</v>
      </c>
      <c r="BK521" s="206">
        <f>ROUND(I521*H521,2)</f>
        <v>0</v>
      </c>
      <c r="BL521" s="19" t="s">
        <v>281</v>
      </c>
      <c r="BM521" s="205" t="s">
        <v>673</v>
      </c>
    </row>
    <row r="522" spans="1:47" s="2" customFormat="1" ht="78">
      <c r="A522" s="36"/>
      <c r="B522" s="37"/>
      <c r="C522" s="38"/>
      <c r="D522" s="207" t="s">
        <v>166</v>
      </c>
      <c r="E522" s="38"/>
      <c r="F522" s="208" t="s">
        <v>674</v>
      </c>
      <c r="G522" s="38"/>
      <c r="H522" s="38"/>
      <c r="I522" s="117"/>
      <c r="J522" s="38"/>
      <c r="K522" s="38"/>
      <c r="L522" s="41"/>
      <c r="M522" s="209"/>
      <c r="N522" s="210"/>
      <c r="O522" s="66"/>
      <c r="P522" s="66"/>
      <c r="Q522" s="66"/>
      <c r="R522" s="66"/>
      <c r="S522" s="66"/>
      <c r="T522" s="67"/>
      <c r="U522" s="36"/>
      <c r="V522" s="36"/>
      <c r="W522" s="36"/>
      <c r="X522" s="36"/>
      <c r="Y522" s="36"/>
      <c r="Z522" s="36"/>
      <c r="AA522" s="36"/>
      <c r="AB522" s="36"/>
      <c r="AC522" s="36"/>
      <c r="AD522" s="36"/>
      <c r="AE522" s="36"/>
      <c r="AT522" s="19" t="s">
        <v>166</v>
      </c>
      <c r="AU522" s="19" t="s">
        <v>81</v>
      </c>
    </row>
    <row r="523" spans="2:63" s="12" customFormat="1" ht="22.9" customHeight="1">
      <c r="B523" s="178"/>
      <c r="C523" s="179"/>
      <c r="D523" s="180" t="s">
        <v>72</v>
      </c>
      <c r="E523" s="192" t="s">
        <v>675</v>
      </c>
      <c r="F523" s="192" t="s">
        <v>676</v>
      </c>
      <c r="G523" s="179"/>
      <c r="H523" s="179"/>
      <c r="I523" s="182"/>
      <c r="J523" s="193">
        <f>BK523</f>
        <v>0</v>
      </c>
      <c r="K523" s="179"/>
      <c r="L523" s="184"/>
      <c r="M523" s="185"/>
      <c r="N523" s="186"/>
      <c r="O523" s="186"/>
      <c r="P523" s="187">
        <f>SUM(P524:P544)</f>
        <v>0</v>
      </c>
      <c r="Q523" s="186"/>
      <c r="R523" s="187">
        <f>SUM(R524:R544)</f>
        <v>0.2592408</v>
      </c>
      <c r="S523" s="186"/>
      <c r="T523" s="188">
        <f>SUM(T524:T544)</f>
        <v>0</v>
      </c>
      <c r="AR523" s="189" t="s">
        <v>81</v>
      </c>
      <c r="AT523" s="190" t="s">
        <v>72</v>
      </c>
      <c r="AU523" s="190" t="s">
        <v>79</v>
      </c>
      <c r="AY523" s="189" t="s">
        <v>157</v>
      </c>
      <c r="BK523" s="191">
        <f>SUM(BK524:BK544)</f>
        <v>0</v>
      </c>
    </row>
    <row r="524" spans="1:65" s="2" customFormat="1" ht="16.5" customHeight="1">
      <c r="A524" s="36"/>
      <c r="B524" s="37"/>
      <c r="C524" s="194" t="s">
        <v>677</v>
      </c>
      <c r="D524" s="194" t="s">
        <v>159</v>
      </c>
      <c r="E524" s="195" t="s">
        <v>678</v>
      </c>
      <c r="F524" s="196" t="s">
        <v>679</v>
      </c>
      <c r="G524" s="197" t="s">
        <v>162</v>
      </c>
      <c r="H524" s="198">
        <v>8.64</v>
      </c>
      <c r="I524" s="199"/>
      <c r="J524" s="200">
        <f>ROUND(I524*H524,2)</f>
        <v>0</v>
      </c>
      <c r="K524" s="196" t="s">
        <v>163</v>
      </c>
      <c r="L524" s="41"/>
      <c r="M524" s="201" t="s">
        <v>21</v>
      </c>
      <c r="N524" s="202" t="s">
        <v>44</v>
      </c>
      <c r="O524" s="66"/>
      <c r="P524" s="203">
        <f>O524*H524</f>
        <v>0</v>
      </c>
      <c r="Q524" s="203">
        <v>0.00058</v>
      </c>
      <c r="R524" s="203">
        <f>Q524*H524</f>
        <v>0.0050112</v>
      </c>
      <c r="S524" s="203">
        <v>0</v>
      </c>
      <c r="T524" s="204">
        <f>S524*H524</f>
        <v>0</v>
      </c>
      <c r="U524" s="36"/>
      <c r="V524" s="36"/>
      <c r="W524" s="36"/>
      <c r="X524" s="36"/>
      <c r="Y524" s="36"/>
      <c r="Z524" s="36"/>
      <c r="AA524" s="36"/>
      <c r="AB524" s="36"/>
      <c r="AC524" s="36"/>
      <c r="AD524" s="36"/>
      <c r="AE524" s="36"/>
      <c r="AR524" s="205" t="s">
        <v>281</v>
      </c>
      <c r="AT524" s="205" t="s">
        <v>159</v>
      </c>
      <c r="AU524" s="205" t="s">
        <v>81</v>
      </c>
      <c r="AY524" s="19" t="s">
        <v>157</v>
      </c>
      <c r="BE524" s="206">
        <f>IF(N524="základní",J524,0)</f>
        <v>0</v>
      </c>
      <c r="BF524" s="206">
        <f>IF(N524="snížená",J524,0)</f>
        <v>0</v>
      </c>
      <c r="BG524" s="206">
        <f>IF(N524="zákl. přenesená",J524,0)</f>
        <v>0</v>
      </c>
      <c r="BH524" s="206">
        <f>IF(N524="sníž. přenesená",J524,0)</f>
        <v>0</v>
      </c>
      <c r="BI524" s="206">
        <f>IF(N524="nulová",J524,0)</f>
        <v>0</v>
      </c>
      <c r="BJ524" s="19" t="s">
        <v>79</v>
      </c>
      <c r="BK524" s="206">
        <f>ROUND(I524*H524,2)</f>
        <v>0</v>
      </c>
      <c r="BL524" s="19" t="s">
        <v>281</v>
      </c>
      <c r="BM524" s="205" t="s">
        <v>680</v>
      </c>
    </row>
    <row r="525" spans="1:47" s="2" customFormat="1" ht="107.25">
      <c r="A525" s="36"/>
      <c r="B525" s="37"/>
      <c r="C525" s="38"/>
      <c r="D525" s="207" t="s">
        <v>166</v>
      </c>
      <c r="E525" s="38"/>
      <c r="F525" s="208" t="s">
        <v>681</v>
      </c>
      <c r="G525" s="38"/>
      <c r="H525" s="38"/>
      <c r="I525" s="117"/>
      <c r="J525" s="38"/>
      <c r="K525" s="38"/>
      <c r="L525" s="41"/>
      <c r="M525" s="209"/>
      <c r="N525" s="210"/>
      <c r="O525" s="66"/>
      <c r="P525" s="66"/>
      <c r="Q525" s="66"/>
      <c r="R525" s="66"/>
      <c r="S525" s="66"/>
      <c r="T525" s="67"/>
      <c r="U525" s="36"/>
      <c r="V525" s="36"/>
      <c r="W525" s="36"/>
      <c r="X525" s="36"/>
      <c r="Y525" s="36"/>
      <c r="Z525" s="36"/>
      <c r="AA525" s="36"/>
      <c r="AB525" s="36"/>
      <c r="AC525" s="36"/>
      <c r="AD525" s="36"/>
      <c r="AE525" s="36"/>
      <c r="AT525" s="19" t="s">
        <v>166</v>
      </c>
      <c r="AU525" s="19" t="s">
        <v>81</v>
      </c>
    </row>
    <row r="526" spans="2:51" s="13" customFormat="1" ht="12">
      <c r="B526" s="211"/>
      <c r="C526" s="212"/>
      <c r="D526" s="207" t="s">
        <v>168</v>
      </c>
      <c r="E526" s="213" t="s">
        <v>21</v>
      </c>
      <c r="F526" s="214" t="s">
        <v>682</v>
      </c>
      <c r="G526" s="212"/>
      <c r="H526" s="215">
        <v>8.64</v>
      </c>
      <c r="I526" s="216"/>
      <c r="J526" s="212"/>
      <c r="K526" s="212"/>
      <c r="L526" s="217"/>
      <c r="M526" s="218"/>
      <c r="N526" s="219"/>
      <c r="O526" s="219"/>
      <c r="P526" s="219"/>
      <c r="Q526" s="219"/>
      <c r="R526" s="219"/>
      <c r="S526" s="219"/>
      <c r="T526" s="220"/>
      <c r="AT526" s="221" t="s">
        <v>168</v>
      </c>
      <c r="AU526" s="221" t="s">
        <v>81</v>
      </c>
      <c r="AV526" s="13" t="s">
        <v>81</v>
      </c>
      <c r="AW526" s="13" t="s">
        <v>34</v>
      </c>
      <c r="AX526" s="13" t="s">
        <v>79</v>
      </c>
      <c r="AY526" s="221" t="s">
        <v>157</v>
      </c>
    </row>
    <row r="527" spans="1:65" s="2" customFormat="1" ht="16.5" customHeight="1">
      <c r="A527" s="36"/>
      <c r="B527" s="37"/>
      <c r="C527" s="254" t="s">
        <v>683</v>
      </c>
      <c r="D527" s="254" t="s">
        <v>271</v>
      </c>
      <c r="E527" s="255" t="s">
        <v>684</v>
      </c>
      <c r="F527" s="256" t="s">
        <v>685</v>
      </c>
      <c r="G527" s="257" t="s">
        <v>172</v>
      </c>
      <c r="H527" s="258">
        <v>0.666</v>
      </c>
      <c r="I527" s="259"/>
      <c r="J527" s="260">
        <f>ROUND(I527*H527,2)</f>
        <v>0</v>
      </c>
      <c r="K527" s="256" t="s">
        <v>163</v>
      </c>
      <c r="L527" s="261"/>
      <c r="M527" s="262" t="s">
        <v>21</v>
      </c>
      <c r="N527" s="263" t="s">
        <v>44</v>
      </c>
      <c r="O527" s="66"/>
      <c r="P527" s="203">
        <f>O527*H527</f>
        <v>0</v>
      </c>
      <c r="Q527" s="203">
        <v>0.02</v>
      </c>
      <c r="R527" s="203">
        <f>Q527*H527</f>
        <v>0.01332</v>
      </c>
      <c r="S527" s="203">
        <v>0</v>
      </c>
      <c r="T527" s="204">
        <f>S527*H527</f>
        <v>0</v>
      </c>
      <c r="U527" s="36"/>
      <c r="V527" s="36"/>
      <c r="W527" s="36"/>
      <c r="X527" s="36"/>
      <c r="Y527" s="36"/>
      <c r="Z527" s="36"/>
      <c r="AA527" s="36"/>
      <c r="AB527" s="36"/>
      <c r="AC527" s="36"/>
      <c r="AD527" s="36"/>
      <c r="AE527" s="36"/>
      <c r="AR527" s="205" t="s">
        <v>391</v>
      </c>
      <c r="AT527" s="205" t="s">
        <v>271</v>
      </c>
      <c r="AU527" s="205" t="s">
        <v>81</v>
      </c>
      <c r="AY527" s="19" t="s">
        <v>157</v>
      </c>
      <c r="BE527" s="206">
        <f>IF(N527="základní",J527,0)</f>
        <v>0</v>
      </c>
      <c r="BF527" s="206">
        <f>IF(N527="snížená",J527,0)</f>
        <v>0</v>
      </c>
      <c r="BG527" s="206">
        <f>IF(N527="zákl. přenesená",J527,0)</f>
        <v>0</v>
      </c>
      <c r="BH527" s="206">
        <f>IF(N527="sníž. přenesená",J527,0)</f>
        <v>0</v>
      </c>
      <c r="BI527" s="206">
        <f>IF(N527="nulová",J527,0)</f>
        <v>0</v>
      </c>
      <c r="BJ527" s="19" t="s">
        <v>79</v>
      </c>
      <c r="BK527" s="206">
        <f>ROUND(I527*H527,2)</f>
        <v>0</v>
      </c>
      <c r="BL527" s="19" t="s">
        <v>281</v>
      </c>
      <c r="BM527" s="205" t="s">
        <v>686</v>
      </c>
    </row>
    <row r="528" spans="2:51" s="13" customFormat="1" ht="12">
      <c r="B528" s="211"/>
      <c r="C528" s="212"/>
      <c r="D528" s="207" t="s">
        <v>168</v>
      </c>
      <c r="E528" s="213" t="s">
        <v>21</v>
      </c>
      <c r="F528" s="214" t="s">
        <v>687</v>
      </c>
      <c r="G528" s="212"/>
      <c r="H528" s="215">
        <v>0.605</v>
      </c>
      <c r="I528" s="216"/>
      <c r="J528" s="212"/>
      <c r="K528" s="212"/>
      <c r="L528" s="217"/>
      <c r="M528" s="218"/>
      <c r="N528" s="219"/>
      <c r="O528" s="219"/>
      <c r="P528" s="219"/>
      <c r="Q528" s="219"/>
      <c r="R528" s="219"/>
      <c r="S528" s="219"/>
      <c r="T528" s="220"/>
      <c r="AT528" s="221" t="s">
        <v>168</v>
      </c>
      <c r="AU528" s="221" t="s">
        <v>81</v>
      </c>
      <c r="AV528" s="13" t="s">
        <v>81</v>
      </c>
      <c r="AW528" s="13" t="s">
        <v>34</v>
      </c>
      <c r="AX528" s="13" t="s">
        <v>79</v>
      </c>
      <c r="AY528" s="221" t="s">
        <v>157</v>
      </c>
    </row>
    <row r="529" spans="2:51" s="13" customFormat="1" ht="12">
      <c r="B529" s="211"/>
      <c r="C529" s="212"/>
      <c r="D529" s="207" t="s">
        <v>168</v>
      </c>
      <c r="E529" s="212"/>
      <c r="F529" s="214" t="s">
        <v>688</v>
      </c>
      <c r="G529" s="212"/>
      <c r="H529" s="215">
        <v>0.666</v>
      </c>
      <c r="I529" s="216"/>
      <c r="J529" s="212"/>
      <c r="K529" s="212"/>
      <c r="L529" s="217"/>
      <c r="M529" s="218"/>
      <c r="N529" s="219"/>
      <c r="O529" s="219"/>
      <c r="P529" s="219"/>
      <c r="Q529" s="219"/>
      <c r="R529" s="219"/>
      <c r="S529" s="219"/>
      <c r="T529" s="220"/>
      <c r="AT529" s="221" t="s">
        <v>168</v>
      </c>
      <c r="AU529" s="221" t="s">
        <v>81</v>
      </c>
      <c r="AV529" s="13" t="s">
        <v>81</v>
      </c>
      <c r="AW529" s="13" t="s">
        <v>4</v>
      </c>
      <c r="AX529" s="13" t="s">
        <v>79</v>
      </c>
      <c r="AY529" s="221" t="s">
        <v>157</v>
      </c>
    </row>
    <row r="530" spans="1:65" s="2" customFormat="1" ht="21.75" customHeight="1">
      <c r="A530" s="36"/>
      <c r="B530" s="37"/>
      <c r="C530" s="194" t="s">
        <v>689</v>
      </c>
      <c r="D530" s="194" t="s">
        <v>159</v>
      </c>
      <c r="E530" s="195" t="s">
        <v>690</v>
      </c>
      <c r="F530" s="196" t="s">
        <v>691</v>
      </c>
      <c r="G530" s="197" t="s">
        <v>162</v>
      </c>
      <c r="H530" s="198">
        <v>46.441</v>
      </c>
      <c r="I530" s="199"/>
      <c r="J530" s="200">
        <f>ROUND(I530*H530,2)</f>
        <v>0</v>
      </c>
      <c r="K530" s="196" t="s">
        <v>163</v>
      </c>
      <c r="L530" s="41"/>
      <c r="M530" s="201" t="s">
        <v>21</v>
      </c>
      <c r="N530" s="202" t="s">
        <v>44</v>
      </c>
      <c r="O530" s="66"/>
      <c r="P530" s="203">
        <f>O530*H530</f>
        <v>0</v>
      </c>
      <c r="Q530" s="203">
        <v>0</v>
      </c>
      <c r="R530" s="203">
        <f>Q530*H530</f>
        <v>0</v>
      </c>
      <c r="S530" s="203">
        <v>0</v>
      </c>
      <c r="T530" s="204">
        <f>S530*H530</f>
        <v>0</v>
      </c>
      <c r="U530" s="36"/>
      <c r="V530" s="36"/>
      <c r="W530" s="36"/>
      <c r="X530" s="36"/>
      <c r="Y530" s="36"/>
      <c r="Z530" s="36"/>
      <c r="AA530" s="36"/>
      <c r="AB530" s="36"/>
      <c r="AC530" s="36"/>
      <c r="AD530" s="36"/>
      <c r="AE530" s="36"/>
      <c r="AR530" s="205" t="s">
        <v>281</v>
      </c>
      <c r="AT530" s="205" t="s">
        <v>159</v>
      </c>
      <c r="AU530" s="205" t="s">
        <v>81</v>
      </c>
      <c r="AY530" s="19" t="s">
        <v>157</v>
      </c>
      <c r="BE530" s="206">
        <f>IF(N530="základní",J530,0)</f>
        <v>0</v>
      </c>
      <c r="BF530" s="206">
        <f>IF(N530="snížená",J530,0)</f>
        <v>0</v>
      </c>
      <c r="BG530" s="206">
        <f>IF(N530="zákl. přenesená",J530,0)</f>
        <v>0</v>
      </c>
      <c r="BH530" s="206">
        <f>IF(N530="sníž. přenesená",J530,0)</f>
        <v>0</v>
      </c>
      <c r="BI530" s="206">
        <f>IF(N530="nulová",J530,0)</f>
        <v>0</v>
      </c>
      <c r="BJ530" s="19" t="s">
        <v>79</v>
      </c>
      <c r="BK530" s="206">
        <f>ROUND(I530*H530,2)</f>
        <v>0</v>
      </c>
      <c r="BL530" s="19" t="s">
        <v>281</v>
      </c>
      <c r="BM530" s="205" t="s">
        <v>692</v>
      </c>
    </row>
    <row r="531" spans="2:51" s="13" customFormat="1" ht="12">
      <c r="B531" s="211"/>
      <c r="C531" s="212"/>
      <c r="D531" s="207" t="s">
        <v>168</v>
      </c>
      <c r="E531" s="213" t="s">
        <v>21</v>
      </c>
      <c r="F531" s="214" t="s">
        <v>693</v>
      </c>
      <c r="G531" s="212"/>
      <c r="H531" s="215">
        <v>46.441</v>
      </c>
      <c r="I531" s="216"/>
      <c r="J531" s="212"/>
      <c r="K531" s="212"/>
      <c r="L531" s="217"/>
      <c r="M531" s="218"/>
      <c r="N531" s="219"/>
      <c r="O531" s="219"/>
      <c r="P531" s="219"/>
      <c r="Q531" s="219"/>
      <c r="R531" s="219"/>
      <c r="S531" s="219"/>
      <c r="T531" s="220"/>
      <c r="AT531" s="221" t="s">
        <v>168</v>
      </c>
      <c r="AU531" s="221" t="s">
        <v>81</v>
      </c>
      <c r="AV531" s="13" t="s">
        <v>81</v>
      </c>
      <c r="AW531" s="13" t="s">
        <v>34</v>
      </c>
      <c r="AX531" s="13" t="s">
        <v>79</v>
      </c>
      <c r="AY531" s="221" t="s">
        <v>157</v>
      </c>
    </row>
    <row r="532" spans="1:65" s="2" customFormat="1" ht="21.75" customHeight="1">
      <c r="A532" s="36"/>
      <c r="B532" s="37"/>
      <c r="C532" s="254" t="s">
        <v>694</v>
      </c>
      <c r="D532" s="254" t="s">
        <v>271</v>
      </c>
      <c r="E532" s="255" t="s">
        <v>695</v>
      </c>
      <c r="F532" s="256" t="s">
        <v>696</v>
      </c>
      <c r="G532" s="257" t="s">
        <v>162</v>
      </c>
      <c r="H532" s="258">
        <v>53.407</v>
      </c>
      <c r="I532" s="259"/>
      <c r="J532" s="260">
        <f>ROUND(I532*H532,2)</f>
        <v>0</v>
      </c>
      <c r="K532" s="256" t="s">
        <v>163</v>
      </c>
      <c r="L532" s="261"/>
      <c r="M532" s="262" t="s">
        <v>21</v>
      </c>
      <c r="N532" s="263" t="s">
        <v>44</v>
      </c>
      <c r="O532" s="66"/>
      <c r="P532" s="203">
        <f>O532*H532</f>
        <v>0</v>
      </c>
      <c r="Q532" s="203">
        <v>0.004</v>
      </c>
      <c r="R532" s="203">
        <f>Q532*H532</f>
        <v>0.21362799999999998</v>
      </c>
      <c r="S532" s="203">
        <v>0</v>
      </c>
      <c r="T532" s="204">
        <f>S532*H532</f>
        <v>0</v>
      </c>
      <c r="U532" s="36"/>
      <c r="V532" s="36"/>
      <c r="W532" s="36"/>
      <c r="X532" s="36"/>
      <c r="Y532" s="36"/>
      <c r="Z532" s="36"/>
      <c r="AA532" s="36"/>
      <c r="AB532" s="36"/>
      <c r="AC532" s="36"/>
      <c r="AD532" s="36"/>
      <c r="AE532" s="36"/>
      <c r="AR532" s="205" t="s">
        <v>391</v>
      </c>
      <c r="AT532" s="205" t="s">
        <v>271</v>
      </c>
      <c r="AU532" s="205" t="s">
        <v>81</v>
      </c>
      <c r="AY532" s="19" t="s">
        <v>157</v>
      </c>
      <c r="BE532" s="206">
        <f>IF(N532="základní",J532,0)</f>
        <v>0</v>
      </c>
      <c r="BF532" s="206">
        <f>IF(N532="snížená",J532,0)</f>
        <v>0</v>
      </c>
      <c r="BG532" s="206">
        <f>IF(N532="zákl. přenesená",J532,0)</f>
        <v>0</v>
      </c>
      <c r="BH532" s="206">
        <f>IF(N532="sníž. přenesená",J532,0)</f>
        <v>0</v>
      </c>
      <c r="BI532" s="206">
        <f>IF(N532="nulová",J532,0)</f>
        <v>0</v>
      </c>
      <c r="BJ532" s="19" t="s">
        <v>79</v>
      </c>
      <c r="BK532" s="206">
        <f>ROUND(I532*H532,2)</f>
        <v>0</v>
      </c>
      <c r="BL532" s="19" t="s">
        <v>281</v>
      </c>
      <c r="BM532" s="205" t="s">
        <v>697</v>
      </c>
    </row>
    <row r="533" spans="2:51" s="13" customFormat="1" ht="12">
      <c r="B533" s="211"/>
      <c r="C533" s="212"/>
      <c r="D533" s="207" t="s">
        <v>168</v>
      </c>
      <c r="E533" s="212"/>
      <c r="F533" s="214" t="s">
        <v>698</v>
      </c>
      <c r="G533" s="212"/>
      <c r="H533" s="215">
        <v>53.407</v>
      </c>
      <c r="I533" s="216"/>
      <c r="J533" s="212"/>
      <c r="K533" s="212"/>
      <c r="L533" s="217"/>
      <c r="M533" s="218"/>
      <c r="N533" s="219"/>
      <c r="O533" s="219"/>
      <c r="P533" s="219"/>
      <c r="Q533" s="219"/>
      <c r="R533" s="219"/>
      <c r="S533" s="219"/>
      <c r="T533" s="220"/>
      <c r="AT533" s="221" t="s">
        <v>168</v>
      </c>
      <c r="AU533" s="221" t="s">
        <v>81</v>
      </c>
      <c r="AV533" s="13" t="s">
        <v>81</v>
      </c>
      <c r="AW533" s="13" t="s">
        <v>4</v>
      </c>
      <c r="AX533" s="13" t="s">
        <v>79</v>
      </c>
      <c r="AY533" s="221" t="s">
        <v>157</v>
      </c>
    </row>
    <row r="534" spans="1:65" s="2" customFormat="1" ht="21.75" customHeight="1">
      <c r="A534" s="36"/>
      <c r="B534" s="37"/>
      <c r="C534" s="194" t="s">
        <v>699</v>
      </c>
      <c r="D534" s="194" t="s">
        <v>159</v>
      </c>
      <c r="E534" s="195" t="s">
        <v>700</v>
      </c>
      <c r="F534" s="196" t="s">
        <v>701</v>
      </c>
      <c r="G534" s="197" t="s">
        <v>162</v>
      </c>
      <c r="H534" s="198">
        <v>8.64</v>
      </c>
      <c r="I534" s="199"/>
      <c r="J534" s="200">
        <f>ROUND(I534*H534,2)</f>
        <v>0</v>
      </c>
      <c r="K534" s="196" t="s">
        <v>163</v>
      </c>
      <c r="L534" s="41"/>
      <c r="M534" s="201" t="s">
        <v>21</v>
      </c>
      <c r="N534" s="202" t="s">
        <v>44</v>
      </c>
      <c r="O534" s="66"/>
      <c r="P534" s="203">
        <f>O534*H534</f>
        <v>0</v>
      </c>
      <c r="Q534" s="203">
        <v>4E-05</v>
      </c>
      <c r="R534" s="203">
        <f>Q534*H534</f>
        <v>0.00034560000000000005</v>
      </c>
      <c r="S534" s="203">
        <v>0</v>
      </c>
      <c r="T534" s="204">
        <f>S534*H534</f>
        <v>0</v>
      </c>
      <c r="U534" s="36"/>
      <c r="V534" s="36"/>
      <c r="W534" s="36"/>
      <c r="X534" s="36"/>
      <c r="Y534" s="36"/>
      <c r="Z534" s="36"/>
      <c r="AA534" s="36"/>
      <c r="AB534" s="36"/>
      <c r="AC534" s="36"/>
      <c r="AD534" s="36"/>
      <c r="AE534" s="36"/>
      <c r="AR534" s="205" t="s">
        <v>281</v>
      </c>
      <c r="AT534" s="205" t="s">
        <v>159</v>
      </c>
      <c r="AU534" s="205" t="s">
        <v>81</v>
      </c>
      <c r="AY534" s="19" t="s">
        <v>157</v>
      </c>
      <c r="BE534" s="206">
        <f>IF(N534="základní",J534,0)</f>
        <v>0</v>
      </c>
      <c r="BF534" s="206">
        <f>IF(N534="snížená",J534,0)</f>
        <v>0</v>
      </c>
      <c r="BG534" s="206">
        <f>IF(N534="zákl. přenesená",J534,0)</f>
        <v>0</v>
      </c>
      <c r="BH534" s="206">
        <f>IF(N534="sníž. přenesená",J534,0)</f>
        <v>0</v>
      </c>
      <c r="BI534" s="206">
        <f>IF(N534="nulová",J534,0)</f>
        <v>0</v>
      </c>
      <c r="BJ534" s="19" t="s">
        <v>79</v>
      </c>
      <c r="BK534" s="206">
        <f>ROUND(I534*H534,2)</f>
        <v>0</v>
      </c>
      <c r="BL534" s="19" t="s">
        <v>281</v>
      </c>
      <c r="BM534" s="205" t="s">
        <v>702</v>
      </c>
    </row>
    <row r="535" spans="2:51" s="13" customFormat="1" ht="12">
      <c r="B535" s="211"/>
      <c r="C535" s="212"/>
      <c r="D535" s="207" t="s">
        <v>168</v>
      </c>
      <c r="E535" s="213" t="s">
        <v>21</v>
      </c>
      <c r="F535" s="214" t="s">
        <v>655</v>
      </c>
      <c r="G535" s="212"/>
      <c r="H535" s="215">
        <v>8.64</v>
      </c>
      <c r="I535" s="216"/>
      <c r="J535" s="212"/>
      <c r="K535" s="212"/>
      <c r="L535" s="217"/>
      <c r="M535" s="218"/>
      <c r="N535" s="219"/>
      <c r="O535" s="219"/>
      <c r="P535" s="219"/>
      <c r="Q535" s="219"/>
      <c r="R535" s="219"/>
      <c r="S535" s="219"/>
      <c r="T535" s="220"/>
      <c r="AT535" s="221" t="s">
        <v>168</v>
      </c>
      <c r="AU535" s="221" t="s">
        <v>81</v>
      </c>
      <c r="AV535" s="13" t="s">
        <v>81</v>
      </c>
      <c r="AW535" s="13" t="s">
        <v>34</v>
      </c>
      <c r="AX535" s="13" t="s">
        <v>79</v>
      </c>
      <c r="AY535" s="221" t="s">
        <v>157</v>
      </c>
    </row>
    <row r="536" spans="1:65" s="2" customFormat="1" ht="21.75" customHeight="1">
      <c r="A536" s="36"/>
      <c r="B536" s="37"/>
      <c r="C536" s="254" t="s">
        <v>703</v>
      </c>
      <c r="D536" s="254" t="s">
        <v>271</v>
      </c>
      <c r="E536" s="255" t="s">
        <v>704</v>
      </c>
      <c r="F536" s="256" t="s">
        <v>705</v>
      </c>
      <c r="G536" s="257" t="s">
        <v>162</v>
      </c>
      <c r="H536" s="258">
        <v>9.936</v>
      </c>
      <c r="I536" s="259"/>
      <c r="J536" s="260">
        <f>ROUND(I536*H536,2)</f>
        <v>0</v>
      </c>
      <c r="K536" s="256" t="s">
        <v>163</v>
      </c>
      <c r="L536" s="261"/>
      <c r="M536" s="262" t="s">
        <v>21</v>
      </c>
      <c r="N536" s="263" t="s">
        <v>44</v>
      </c>
      <c r="O536" s="66"/>
      <c r="P536" s="203">
        <f>O536*H536</f>
        <v>0</v>
      </c>
      <c r="Q536" s="203">
        <v>0.001</v>
      </c>
      <c r="R536" s="203">
        <f>Q536*H536</f>
        <v>0.009936</v>
      </c>
      <c r="S536" s="203">
        <v>0</v>
      </c>
      <c r="T536" s="204">
        <f>S536*H536</f>
        <v>0</v>
      </c>
      <c r="U536" s="36"/>
      <c r="V536" s="36"/>
      <c r="W536" s="36"/>
      <c r="X536" s="36"/>
      <c r="Y536" s="36"/>
      <c r="Z536" s="36"/>
      <c r="AA536" s="36"/>
      <c r="AB536" s="36"/>
      <c r="AC536" s="36"/>
      <c r="AD536" s="36"/>
      <c r="AE536" s="36"/>
      <c r="AR536" s="205" t="s">
        <v>391</v>
      </c>
      <c r="AT536" s="205" t="s">
        <v>271</v>
      </c>
      <c r="AU536" s="205" t="s">
        <v>81</v>
      </c>
      <c r="AY536" s="19" t="s">
        <v>157</v>
      </c>
      <c r="BE536" s="206">
        <f>IF(N536="základní",J536,0)</f>
        <v>0</v>
      </c>
      <c r="BF536" s="206">
        <f>IF(N536="snížená",J536,0)</f>
        <v>0</v>
      </c>
      <c r="BG536" s="206">
        <f>IF(N536="zákl. přenesená",J536,0)</f>
        <v>0</v>
      </c>
      <c r="BH536" s="206">
        <f>IF(N536="sníž. přenesená",J536,0)</f>
        <v>0</v>
      </c>
      <c r="BI536" s="206">
        <f>IF(N536="nulová",J536,0)</f>
        <v>0</v>
      </c>
      <c r="BJ536" s="19" t="s">
        <v>79</v>
      </c>
      <c r="BK536" s="206">
        <f>ROUND(I536*H536,2)</f>
        <v>0</v>
      </c>
      <c r="BL536" s="19" t="s">
        <v>281</v>
      </c>
      <c r="BM536" s="205" t="s">
        <v>706</v>
      </c>
    </row>
    <row r="537" spans="2:51" s="13" customFormat="1" ht="12">
      <c r="B537" s="211"/>
      <c r="C537" s="212"/>
      <c r="D537" s="207" t="s">
        <v>168</v>
      </c>
      <c r="E537" s="212"/>
      <c r="F537" s="214" t="s">
        <v>660</v>
      </c>
      <c r="G537" s="212"/>
      <c r="H537" s="215">
        <v>9.936</v>
      </c>
      <c r="I537" s="216"/>
      <c r="J537" s="212"/>
      <c r="K537" s="212"/>
      <c r="L537" s="217"/>
      <c r="M537" s="218"/>
      <c r="N537" s="219"/>
      <c r="O537" s="219"/>
      <c r="P537" s="219"/>
      <c r="Q537" s="219"/>
      <c r="R537" s="219"/>
      <c r="S537" s="219"/>
      <c r="T537" s="220"/>
      <c r="AT537" s="221" t="s">
        <v>168</v>
      </c>
      <c r="AU537" s="221" t="s">
        <v>81</v>
      </c>
      <c r="AV537" s="13" t="s">
        <v>81</v>
      </c>
      <c r="AW537" s="13" t="s">
        <v>4</v>
      </c>
      <c r="AX537" s="13" t="s">
        <v>79</v>
      </c>
      <c r="AY537" s="221" t="s">
        <v>157</v>
      </c>
    </row>
    <row r="538" spans="1:65" s="2" customFormat="1" ht="21.75" customHeight="1">
      <c r="A538" s="36"/>
      <c r="B538" s="37"/>
      <c r="C538" s="194" t="s">
        <v>707</v>
      </c>
      <c r="D538" s="194" t="s">
        <v>159</v>
      </c>
      <c r="E538" s="195" t="s">
        <v>708</v>
      </c>
      <c r="F538" s="196" t="s">
        <v>709</v>
      </c>
      <c r="G538" s="197" t="s">
        <v>162</v>
      </c>
      <c r="H538" s="198">
        <v>8.64</v>
      </c>
      <c r="I538" s="199"/>
      <c r="J538" s="200">
        <f>ROUND(I538*H538,2)</f>
        <v>0</v>
      </c>
      <c r="K538" s="196" t="s">
        <v>163</v>
      </c>
      <c r="L538" s="41"/>
      <c r="M538" s="201" t="s">
        <v>21</v>
      </c>
      <c r="N538" s="202" t="s">
        <v>44</v>
      </c>
      <c r="O538" s="66"/>
      <c r="P538" s="203">
        <f>O538*H538</f>
        <v>0</v>
      </c>
      <c r="Q538" s="203">
        <v>0</v>
      </c>
      <c r="R538" s="203">
        <f>Q538*H538</f>
        <v>0</v>
      </c>
      <c r="S538" s="203">
        <v>0</v>
      </c>
      <c r="T538" s="204">
        <f>S538*H538</f>
        <v>0</v>
      </c>
      <c r="U538" s="36"/>
      <c r="V538" s="36"/>
      <c r="W538" s="36"/>
      <c r="X538" s="36"/>
      <c r="Y538" s="36"/>
      <c r="Z538" s="36"/>
      <c r="AA538" s="36"/>
      <c r="AB538" s="36"/>
      <c r="AC538" s="36"/>
      <c r="AD538" s="36"/>
      <c r="AE538" s="36"/>
      <c r="AR538" s="205" t="s">
        <v>281</v>
      </c>
      <c r="AT538" s="205" t="s">
        <v>159</v>
      </c>
      <c r="AU538" s="205" t="s">
        <v>81</v>
      </c>
      <c r="AY538" s="19" t="s">
        <v>157</v>
      </c>
      <c r="BE538" s="206">
        <f>IF(N538="základní",J538,0)</f>
        <v>0</v>
      </c>
      <c r="BF538" s="206">
        <f>IF(N538="snížená",J538,0)</f>
        <v>0</v>
      </c>
      <c r="BG538" s="206">
        <f>IF(N538="zákl. přenesená",J538,0)</f>
        <v>0</v>
      </c>
      <c r="BH538" s="206">
        <f>IF(N538="sníž. přenesená",J538,0)</f>
        <v>0</v>
      </c>
      <c r="BI538" s="206">
        <f>IF(N538="nulová",J538,0)</f>
        <v>0</v>
      </c>
      <c r="BJ538" s="19" t="s">
        <v>79</v>
      </c>
      <c r="BK538" s="206">
        <f>ROUND(I538*H538,2)</f>
        <v>0</v>
      </c>
      <c r="BL538" s="19" t="s">
        <v>281</v>
      </c>
      <c r="BM538" s="205" t="s">
        <v>710</v>
      </c>
    </row>
    <row r="539" spans="2:51" s="13" customFormat="1" ht="12">
      <c r="B539" s="211"/>
      <c r="C539" s="212"/>
      <c r="D539" s="207" t="s">
        <v>168</v>
      </c>
      <c r="E539" s="213" t="s">
        <v>21</v>
      </c>
      <c r="F539" s="214" t="s">
        <v>711</v>
      </c>
      <c r="G539" s="212"/>
      <c r="H539" s="215">
        <v>8.64</v>
      </c>
      <c r="I539" s="216"/>
      <c r="J539" s="212"/>
      <c r="K539" s="212"/>
      <c r="L539" s="217"/>
      <c r="M539" s="218"/>
      <c r="N539" s="219"/>
      <c r="O539" s="219"/>
      <c r="P539" s="219"/>
      <c r="Q539" s="219"/>
      <c r="R539" s="219"/>
      <c r="S539" s="219"/>
      <c r="T539" s="220"/>
      <c r="AT539" s="221" t="s">
        <v>168</v>
      </c>
      <c r="AU539" s="221" t="s">
        <v>81</v>
      </c>
      <c r="AV539" s="13" t="s">
        <v>81</v>
      </c>
      <c r="AW539" s="13" t="s">
        <v>34</v>
      </c>
      <c r="AX539" s="13" t="s">
        <v>79</v>
      </c>
      <c r="AY539" s="221" t="s">
        <v>157</v>
      </c>
    </row>
    <row r="540" spans="1:65" s="2" customFormat="1" ht="16.5" customHeight="1">
      <c r="A540" s="36"/>
      <c r="B540" s="37"/>
      <c r="C540" s="254" t="s">
        <v>712</v>
      </c>
      <c r="D540" s="254" t="s">
        <v>271</v>
      </c>
      <c r="E540" s="255" t="s">
        <v>713</v>
      </c>
      <c r="F540" s="256" t="s">
        <v>714</v>
      </c>
      <c r="G540" s="257" t="s">
        <v>247</v>
      </c>
      <c r="H540" s="258">
        <v>0.017</v>
      </c>
      <c r="I540" s="259"/>
      <c r="J540" s="260">
        <f>ROUND(I540*H540,2)</f>
        <v>0</v>
      </c>
      <c r="K540" s="256" t="s">
        <v>163</v>
      </c>
      <c r="L540" s="261"/>
      <c r="M540" s="262" t="s">
        <v>21</v>
      </c>
      <c r="N540" s="263" t="s">
        <v>44</v>
      </c>
      <c r="O540" s="66"/>
      <c r="P540" s="203">
        <f>O540*H540</f>
        <v>0</v>
      </c>
      <c r="Q540" s="203">
        <v>1</v>
      </c>
      <c r="R540" s="203">
        <f>Q540*H540</f>
        <v>0.017</v>
      </c>
      <c r="S540" s="203">
        <v>0</v>
      </c>
      <c r="T540" s="204">
        <f>S540*H540</f>
        <v>0</v>
      </c>
      <c r="U540" s="36"/>
      <c r="V540" s="36"/>
      <c r="W540" s="36"/>
      <c r="X540" s="36"/>
      <c r="Y540" s="36"/>
      <c r="Z540" s="36"/>
      <c r="AA540" s="36"/>
      <c r="AB540" s="36"/>
      <c r="AC540" s="36"/>
      <c r="AD540" s="36"/>
      <c r="AE540" s="36"/>
      <c r="AR540" s="205" t="s">
        <v>391</v>
      </c>
      <c r="AT540" s="205" t="s">
        <v>271</v>
      </c>
      <c r="AU540" s="205" t="s">
        <v>81</v>
      </c>
      <c r="AY540" s="19" t="s">
        <v>157</v>
      </c>
      <c r="BE540" s="206">
        <f>IF(N540="základní",J540,0)</f>
        <v>0</v>
      </c>
      <c r="BF540" s="206">
        <f>IF(N540="snížená",J540,0)</f>
        <v>0</v>
      </c>
      <c r="BG540" s="206">
        <f>IF(N540="zákl. přenesená",J540,0)</f>
        <v>0</v>
      </c>
      <c r="BH540" s="206">
        <f>IF(N540="sníž. přenesená",J540,0)</f>
        <v>0</v>
      </c>
      <c r="BI540" s="206">
        <f>IF(N540="nulová",J540,0)</f>
        <v>0</v>
      </c>
      <c r="BJ540" s="19" t="s">
        <v>79</v>
      </c>
      <c r="BK540" s="206">
        <f>ROUND(I540*H540,2)</f>
        <v>0</v>
      </c>
      <c r="BL540" s="19" t="s">
        <v>281</v>
      </c>
      <c r="BM540" s="205" t="s">
        <v>715</v>
      </c>
    </row>
    <row r="541" spans="1:47" s="2" customFormat="1" ht="19.5">
      <c r="A541" s="36"/>
      <c r="B541" s="37"/>
      <c r="C541" s="38"/>
      <c r="D541" s="207" t="s">
        <v>327</v>
      </c>
      <c r="E541" s="38"/>
      <c r="F541" s="208" t="s">
        <v>716</v>
      </c>
      <c r="G541" s="38"/>
      <c r="H541" s="38"/>
      <c r="I541" s="117"/>
      <c r="J541" s="38"/>
      <c r="K541" s="38"/>
      <c r="L541" s="41"/>
      <c r="M541" s="209"/>
      <c r="N541" s="210"/>
      <c r="O541" s="66"/>
      <c r="P541" s="66"/>
      <c r="Q541" s="66"/>
      <c r="R541" s="66"/>
      <c r="S541" s="66"/>
      <c r="T541" s="67"/>
      <c r="U541" s="36"/>
      <c r="V541" s="36"/>
      <c r="W541" s="36"/>
      <c r="X541" s="36"/>
      <c r="Y541" s="36"/>
      <c r="Z541" s="36"/>
      <c r="AA541" s="36"/>
      <c r="AB541" s="36"/>
      <c r="AC541" s="36"/>
      <c r="AD541" s="36"/>
      <c r="AE541" s="36"/>
      <c r="AT541" s="19" t="s">
        <v>327</v>
      </c>
      <c r="AU541" s="19" t="s">
        <v>81</v>
      </c>
    </row>
    <row r="542" spans="2:51" s="13" customFormat="1" ht="12">
      <c r="B542" s="211"/>
      <c r="C542" s="212"/>
      <c r="D542" s="207" t="s">
        <v>168</v>
      </c>
      <c r="E542" s="212"/>
      <c r="F542" s="214" t="s">
        <v>717</v>
      </c>
      <c r="G542" s="212"/>
      <c r="H542" s="215">
        <v>0.017</v>
      </c>
      <c r="I542" s="216"/>
      <c r="J542" s="212"/>
      <c r="K542" s="212"/>
      <c r="L542" s="217"/>
      <c r="M542" s="218"/>
      <c r="N542" s="219"/>
      <c r="O542" s="219"/>
      <c r="P542" s="219"/>
      <c r="Q542" s="219"/>
      <c r="R542" s="219"/>
      <c r="S542" s="219"/>
      <c r="T542" s="220"/>
      <c r="AT542" s="221" t="s">
        <v>168</v>
      </c>
      <c r="AU542" s="221" t="s">
        <v>81</v>
      </c>
      <c r="AV542" s="13" t="s">
        <v>81</v>
      </c>
      <c r="AW542" s="13" t="s">
        <v>4</v>
      </c>
      <c r="AX542" s="13" t="s">
        <v>79</v>
      </c>
      <c r="AY542" s="221" t="s">
        <v>157</v>
      </c>
    </row>
    <row r="543" spans="1:65" s="2" customFormat="1" ht="21.75" customHeight="1">
      <c r="A543" s="36"/>
      <c r="B543" s="37"/>
      <c r="C543" s="194" t="s">
        <v>718</v>
      </c>
      <c r="D543" s="194" t="s">
        <v>159</v>
      </c>
      <c r="E543" s="195" t="s">
        <v>719</v>
      </c>
      <c r="F543" s="196" t="s">
        <v>720</v>
      </c>
      <c r="G543" s="197" t="s">
        <v>247</v>
      </c>
      <c r="H543" s="198">
        <v>0.259</v>
      </c>
      <c r="I543" s="199"/>
      <c r="J543" s="200">
        <f>ROUND(I543*H543,2)</f>
        <v>0</v>
      </c>
      <c r="K543" s="196" t="s">
        <v>163</v>
      </c>
      <c r="L543" s="41"/>
      <c r="M543" s="201" t="s">
        <v>21</v>
      </c>
      <c r="N543" s="202" t="s">
        <v>44</v>
      </c>
      <c r="O543" s="66"/>
      <c r="P543" s="203">
        <f>O543*H543</f>
        <v>0</v>
      </c>
      <c r="Q543" s="203">
        <v>0</v>
      </c>
      <c r="R543" s="203">
        <f>Q543*H543</f>
        <v>0</v>
      </c>
      <c r="S543" s="203">
        <v>0</v>
      </c>
      <c r="T543" s="204">
        <f>S543*H543</f>
        <v>0</v>
      </c>
      <c r="U543" s="36"/>
      <c r="V543" s="36"/>
      <c r="W543" s="36"/>
      <c r="X543" s="36"/>
      <c r="Y543" s="36"/>
      <c r="Z543" s="36"/>
      <c r="AA543" s="36"/>
      <c r="AB543" s="36"/>
      <c r="AC543" s="36"/>
      <c r="AD543" s="36"/>
      <c r="AE543" s="36"/>
      <c r="AR543" s="205" t="s">
        <v>281</v>
      </c>
      <c r="AT543" s="205" t="s">
        <v>159</v>
      </c>
      <c r="AU543" s="205" t="s">
        <v>81</v>
      </c>
      <c r="AY543" s="19" t="s">
        <v>157</v>
      </c>
      <c r="BE543" s="206">
        <f>IF(N543="základní",J543,0)</f>
        <v>0</v>
      </c>
      <c r="BF543" s="206">
        <f>IF(N543="snížená",J543,0)</f>
        <v>0</v>
      </c>
      <c r="BG543" s="206">
        <f>IF(N543="zákl. přenesená",J543,0)</f>
        <v>0</v>
      </c>
      <c r="BH543" s="206">
        <f>IF(N543="sníž. přenesená",J543,0)</f>
        <v>0</v>
      </c>
      <c r="BI543" s="206">
        <f>IF(N543="nulová",J543,0)</f>
        <v>0</v>
      </c>
      <c r="BJ543" s="19" t="s">
        <v>79</v>
      </c>
      <c r="BK543" s="206">
        <f>ROUND(I543*H543,2)</f>
        <v>0</v>
      </c>
      <c r="BL543" s="19" t="s">
        <v>281</v>
      </c>
      <c r="BM543" s="205" t="s">
        <v>721</v>
      </c>
    </row>
    <row r="544" spans="1:47" s="2" customFormat="1" ht="78">
      <c r="A544" s="36"/>
      <c r="B544" s="37"/>
      <c r="C544" s="38"/>
      <c r="D544" s="207" t="s">
        <v>166</v>
      </c>
      <c r="E544" s="38"/>
      <c r="F544" s="208" t="s">
        <v>722</v>
      </c>
      <c r="G544" s="38"/>
      <c r="H544" s="38"/>
      <c r="I544" s="117"/>
      <c r="J544" s="38"/>
      <c r="K544" s="38"/>
      <c r="L544" s="41"/>
      <c r="M544" s="209"/>
      <c r="N544" s="210"/>
      <c r="O544" s="66"/>
      <c r="P544" s="66"/>
      <c r="Q544" s="66"/>
      <c r="R544" s="66"/>
      <c r="S544" s="66"/>
      <c r="T544" s="67"/>
      <c r="U544" s="36"/>
      <c r="V544" s="36"/>
      <c r="W544" s="36"/>
      <c r="X544" s="36"/>
      <c r="Y544" s="36"/>
      <c r="Z544" s="36"/>
      <c r="AA544" s="36"/>
      <c r="AB544" s="36"/>
      <c r="AC544" s="36"/>
      <c r="AD544" s="36"/>
      <c r="AE544" s="36"/>
      <c r="AT544" s="19" t="s">
        <v>166</v>
      </c>
      <c r="AU544" s="19" t="s">
        <v>81</v>
      </c>
    </row>
    <row r="545" spans="2:63" s="12" customFormat="1" ht="22.9" customHeight="1">
      <c r="B545" s="178"/>
      <c r="C545" s="179"/>
      <c r="D545" s="180" t="s">
        <v>72</v>
      </c>
      <c r="E545" s="192" t="s">
        <v>723</v>
      </c>
      <c r="F545" s="192" t="s">
        <v>724</v>
      </c>
      <c r="G545" s="179"/>
      <c r="H545" s="179"/>
      <c r="I545" s="182"/>
      <c r="J545" s="193">
        <f>BK545</f>
        <v>0</v>
      </c>
      <c r="K545" s="179"/>
      <c r="L545" s="184"/>
      <c r="M545" s="185"/>
      <c r="N545" s="186"/>
      <c r="O545" s="186"/>
      <c r="P545" s="187">
        <f>SUM(P546:P604)</f>
        <v>0</v>
      </c>
      <c r="Q545" s="186"/>
      <c r="R545" s="187">
        <f>SUM(R546:R604)</f>
        <v>2.2241419000000007</v>
      </c>
      <c r="S545" s="186"/>
      <c r="T545" s="188">
        <f>SUM(T546:T604)</f>
        <v>0</v>
      </c>
      <c r="AR545" s="189" t="s">
        <v>81</v>
      </c>
      <c r="AT545" s="190" t="s">
        <v>72</v>
      </c>
      <c r="AU545" s="190" t="s">
        <v>79</v>
      </c>
      <c r="AY545" s="189" t="s">
        <v>157</v>
      </c>
      <c r="BK545" s="191">
        <f>SUM(BK546:BK604)</f>
        <v>0</v>
      </c>
    </row>
    <row r="546" spans="1:65" s="2" customFormat="1" ht="21.75" customHeight="1">
      <c r="A546" s="36"/>
      <c r="B546" s="37"/>
      <c r="C546" s="194" t="s">
        <v>725</v>
      </c>
      <c r="D546" s="194" t="s">
        <v>159</v>
      </c>
      <c r="E546" s="195" t="s">
        <v>726</v>
      </c>
      <c r="F546" s="196" t="s">
        <v>727</v>
      </c>
      <c r="G546" s="197" t="s">
        <v>172</v>
      </c>
      <c r="H546" s="198">
        <v>2.453</v>
      </c>
      <c r="I546" s="199"/>
      <c r="J546" s="200">
        <f>ROUND(I546*H546,2)</f>
        <v>0</v>
      </c>
      <c r="K546" s="196" t="s">
        <v>163</v>
      </c>
      <c r="L546" s="41"/>
      <c r="M546" s="201" t="s">
        <v>21</v>
      </c>
      <c r="N546" s="202" t="s">
        <v>44</v>
      </c>
      <c r="O546" s="66"/>
      <c r="P546" s="203">
        <f>O546*H546</f>
        <v>0</v>
      </c>
      <c r="Q546" s="203">
        <v>0.00189</v>
      </c>
      <c r="R546" s="203">
        <f>Q546*H546</f>
        <v>0.004636169999999999</v>
      </c>
      <c r="S546" s="203">
        <v>0</v>
      </c>
      <c r="T546" s="204">
        <f>S546*H546</f>
        <v>0</v>
      </c>
      <c r="U546" s="36"/>
      <c r="V546" s="36"/>
      <c r="W546" s="36"/>
      <c r="X546" s="36"/>
      <c r="Y546" s="36"/>
      <c r="Z546" s="36"/>
      <c r="AA546" s="36"/>
      <c r="AB546" s="36"/>
      <c r="AC546" s="36"/>
      <c r="AD546" s="36"/>
      <c r="AE546" s="36"/>
      <c r="AR546" s="205" t="s">
        <v>281</v>
      </c>
      <c r="AT546" s="205" t="s">
        <v>159</v>
      </c>
      <c r="AU546" s="205" t="s">
        <v>81</v>
      </c>
      <c r="AY546" s="19" t="s">
        <v>157</v>
      </c>
      <c r="BE546" s="206">
        <f>IF(N546="základní",J546,0)</f>
        <v>0</v>
      </c>
      <c r="BF546" s="206">
        <f>IF(N546="snížená",J546,0)</f>
        <v>0</v>
      </c>
      <c r="BG546" s="206">
        <f>IF(N546="zákl. přenesená",J546,0)</f>
        <v>0</v>
      </c>
      <c r="BH546" s="206">
        <f>IF(N546="sníž. přenesená",J546,0)</f>
        <v>0</v>
      </c>
      <c r="BI546" s="206">
        <f>IF(N546="nulová",J546,0)</f>
        <v>0</v>
      </c>
      <c r="BJ546" s="19" t="s">
        <v>79</v>
      </c>
      <c r="BK546" s="206">
        <f>ROUND(I546*H546,2)</f>
        <v>0</v>
      </c>
      <c r="BL546" s="19" t="s">
        <v>281</v>
      </c>
      <c r="BM546" s="205" t="s">
        <v>728</v>
      </c>
    </row>
    <row r="547" spans="1:47" s="2" customFormat="1" ht="87.75">
      <c r="A547" s="36"/>
      <c r="B547" s="37"/>
      <c r="C547" s="38"/>
      <c r="D547" s="207" t="s">
        <v>166</v>
      </c>
      <c r="E547" s="38"/>
      <c r="F547" s="208" t="s">
        <v>729</v>
      </c>
      <c r="G547" s="38"/>
      <c r="H547" s="38"/>
      <c r="I547" s="117"/>
      <c r="J547" s="38"/>
      <c r="K547" s="38"/>
      <c r="L547" s="41"/>
      <c r="M547" s="209"/>
      <c r="N547" s="210"/>
      <c r="O547" s="66"/>
      <c r="P547" s="66"/>
      <c r="Q547" s="66"/>
      <c r="R547" s="66"/>
      <c r="S547" s="66"/>
      <c r="T547" s="67"/>
      <c r="U547" s="36"/>
      <c r="V547" s="36"/>
      <c r="W547" s="36"/>
      <c r="X547" s="36"/>
      <c r="Y547" s="36"/>
      <c r="Z547" s="36"/>
      <c r="AA547" s="36"/>
      <c r="AB547" s="36"/>
      <c r="AC547" s="36"/>
      <c r="AD547" s="36"/>
      <c r="AE547" s="36"/>
      <c r="AT547" s="19" t="s">
        <v>166</v>
      </c>
      <c r="AU547" s="19" t="s">
        <v>81</v>
      </c>
    </row>
    <row r="548" spans="2:51" s="14" customFormat="1" ht="12">
      <c r="B548" s="222"/>
      <c r="C548" s="223"/>
      <c r="D548" s="207" t="s">
        <v>168</v>
      </c>
      <c r="E548" s="224" t="s">
        <v>21</v>
      </c>
      <c r="F548" s="225" t="s">
        <v>730</v>
      </c>
      <c r="G548" s="223"/>
      <c r="H548" s="224" t="s">
        <v>21</v>
      </c>
      <c r="I548" s="226"/>
      <c r="J548" s="223"/>
      <c r="K548" s="223"/>
      <c r="L548" s="227"/>
      <c r="M548" s="228"/>
      <c r="N548" s="229"/>
      <c r="O548" s="229"/>
      <c r="P548" s="229"/>
      <c r="Q548" s="229"/>
      <c r="R548" s="229"/>
      <c r="S548" s="229"/>
      <c r="T548" s="230"/>
      <c r="AT548" s="231" t="s">
        <v>168</v>
      </c>
      <c r="AU548" s="231" t="s">
        <v>81</v>
      </c>
      <c r="AV548" s="14" t="s">
        <v>79</v>
      </c>
      <c r="AW548" s="14" t="s">
        <v>34</v>
      </c>
      <c r="AX548" s="14" t="s">
        <v>73</v>
      </c>
      <c r="AY548" s="231" t="s">
        <v>157</v>
      </c>
    </row>
    <row r="549" spans="2:51" s="13" customFormat="1" ht="12">
      <c r="B549" s="211"/>
      <c r="C549" s="212"/>
      <c r="D549" s="207" t="s">
        <v>168</v>
      </c>
      <c r="E549" s="213" t="s">
        <v>21</v>
      </c>
      <c r="F549" s="214" t="s">
        <v>731</v>
      </c>
      <c r="G549" s="212"/>
      <c r="H549" s="215">
        <v>0.66</v>
      </c>
      <c r="I549" s="216"/>
      <c r="J549" s="212"/>
      <c r="K549" s="212"/>
      <c r="L549" s="217"/>
      <c r="M549" s="218"/>
      <c r="N549" s="219"/>
      <c r="O549" s="219"/>
      <c r="P549" s="219"/>
      <c r="Q549" s="219"/>
      <c r="R549" s="219"/>
      <c r="S549" s="219"/>
      <c r="T549" s="220"/>
      <c r="AT549" s="221" t="s">
        <v>168</v>
      </c>
      <c r="AU549" s="221" t="s">
        <v>81</v>
      </c>
      <c r="AV549" s="13" t="s">
        <v>81</v>
      </c>
      <c r="AW549" s="13" t="s">
        <v>34</v>
      </c>
      <c r="AX549" s="13" t="s">
        <v>73</v>
      </c>
      <c r="AY549" s="221" t="s">
        <v>157</v>
      </c>
    </row>
    <row r="550" spans="2:51" s="13" customFormat="1" ht="12">
      <c r="B550" s="211"/>
      <c r="C550" s="212"/>
      <c r="D550" s="207" t="s">
        <v>168</v>
      </c>
      <c r="E550" s="213" t="s">
        <v>21</v>
      </c>
      <c r="F550" s="214" t="s">
        <v>732</v>
      </c>
      <c r="G550" s="212"/>
      <c r="H550" s="215">
        <v>0.276</v>
      </c>
      <c r="I550" s="216"/>
      <c r="J550" s="212"/>
      <c r="K550" s="212"/>
      <c r="L550" s="217"/>
      <c r="M550" s="218"/>
      <c r="N550" s="219"/>
      <c r="O550" s="219"/>
      <c r="P550" s="219"/>
      <c r="Q550" s="219"/>
      <c r="R550" s="219"/>
      <c r="S550" s="219"/>
      <c r="T550" s="220"/>
      <c r="AT550" s="221" t="s">
        <v>168</v>
      </c>
      <c r="AU550" s="221" t="s">
        <v>81</v>
      </c>
      <c r="AV550" s="13" t="s">
        <v>81</v>
      </c>
      <c r="AW550" s="13" t="s">
        <v>34</v>
      </c>
      <c r="AX550" s="13" t="s">
        <v>73</v>
      </c>
      <c r="AY550" s="221" t="s">
        <v>157</v>
      </c>
    </row>
    <row r="551" spans="2:51" s="13" customFormat="1" ht="12">
      <c r="B551" s="211"/>
      <c r="C551" s="212"/>
      <c r="D551" s="207" t="s">
        <v>168</v>
      </c>
      <c r="E551" s="213" t="s">
        <v>21</v>
      </c>
      <c r="F551" s="214" t="s">
        <v>733</v>
      </c>
      <c r="G551" s="212"/>
      <c r="H551" s="215">
        <v>0.124</v>
      </c>
      <c r="I551" s="216"/>
      <c r="J551" s="212"/>
      <c r="K551" s="212"/>
      <c r="L551" s="217"/>
      <c r="M551" s="218"/>
      <c r="N551" s="219"/>
      <c r="O551" s="219"/>
      <c r="P551" s="219"/>
      <c r="Q551" s="219"/>
      <c r="R551" s="219"/>
      <c r="S551" s="219"/>
      <c r="T551" s="220"/>
      <c r="AT551" s="221" t="s">
        <v>168</v>
      </c>
      <c r="AU551" s="221" t="s">
        <v>81</v>
      </c>
      <c r="AV551" s="13" t="s">
        <v>81</v>
      </c>
      <c r="AW551" s="13" t="s">
        <v>34</v>
      </c>
      <c r="AX551" s="13" t="s">
        <v>73</v>
      </c>
      <c r="AY551" s="221" t="s">
        <v>157</v>
      </c>
    </row>
    <row r="552" spans="2:51" s="13" customFormat="1" ht="12">
      <c r="B552" s="211"/>
      <c r="C552" s="212"/>
      <c r="D552" s="207" t="s">
        <v>168</v>
      </c>
      <c r="E552" s="213" t="s">
        <v>21</v>
      </c>
      <c r="F552" s="214" t="s">
        <v>734</v>
      </c>
      <c r="G552" s="212"/>
      <c r="H552" s="215">
        <v>1.393</v>
      </c>
      <c r="I552" s="216"/>
      <c r="J552" s="212"/>
      <c r="K552" s="212"/>
      <c r="L552" s="217"/>
      <c r="M552" s="218"/>
      <c r="N552" s="219"/>
      <c r="O552" s="219"/>
      <c r="P552" s="219"/>
      <c r="Q552" s="219"/>
      <c r="R552" s="219"/>
      <c r="S552" s="219"/>
      <c r="T552" s="220"/>
      <c r="AT552" s="221" t="s">
        <v>168</v>
      </c>
      <c r="AU552" s="221" t="s">
        <v>81</v>
      </c>
      <c r="AV552" s="13" t="s">
        <v>81</v>
      </c>
      <c r="AW552" s="13" t="s">
        <v>34</v>
      </c>
      <c r="AX552" s="13" t="s">
        <v>73</v>
      </c>
      <c r="AY552" s="221" t="s">
        <v>157</v>
      </c>
    </row>
    <row r="553" spans="2:51" s="15" customFormat="1" ht="12">
      <c r="B553" s="232"/>
      <c r="C553" s="233"/>
      <c r="D553" s="207" t="s">
        <v>168</v>
      </c>
      <c r="E553" s="234" t="s">
        <v>21</v>
      </c>
      <c r="F553" s="235" t="s">
        <v>179</v>
      </c>
      <c r="G553" s="233"/>
      <c r="H553" s="236">
        <v>2.453</v>
      </c>
      <c r="I553" s="237"/>
      <c r="J553" s="233"/>
      <c r="K553" s="233"/>
      <c r="L553" s="238"/>
      <c r="M553" s="239"/>
      <c r="N553" s="240"/>
      <c r="O553" s="240"/>
      <c r="P553" s="240"/>
      <c r="Q553" s="240"/>
      <c r="R553" s="240"/>
      <c r="S553" s="240"/>
      <c r="T553" s="241"/>
      <c r="AT553" s="242" t="s">
        <v>168</v>
      </c>
      <c r="AU553" s="242" t="s">
        <v>81</v>
      </c>
      <c r="AV553" s="15" t="s">
        <v>96</v>
      </c>
      <c r="AW553" s="15" t="s">
        <v>34</v>
      </c>
      <c r="AX553" s="15" t="s">
        <v>79</v>
      </c>
      <c r="AY553" s="242" t="s">
        <v>157</v>
      </c>
    </row>
    <row r="554" spans="1:65" s="2" customFormat="1" ht="21.75" customHeight="1">
      <c r="A554" s="36"/>
      <c r="B554" s="37"/>
      <c r="C554" s="194" t="s">
        <v>735</v>
      </c>
      <c r="D554" s="194" t="s">
        <v>159</v>
      </c>
      <c r="E554" s="195" t="s">
        <v>736</v>
      </c>
      <c r="F554" s="196" t="s">
        <v>737</v>
      </c>
      <c r="G554" s="197" t="s">
        <v>738</v>
      </c>
      <c r="H554" s="198">
        <v>100</v>
      </c>
      <c r="I554" s="199"/>
      <c r="J554" s="200">
        <f>ROUND(I554*H554,2)</f>
        <v>0</v>
      </c>
      <c r="K554" s="196" t="s">
        <v>21</v>
      </c>
      <c r="L554" s="41"/>
      <c r="M554" s="201" t="s">
        <v>21</v>
      </c>
      <c r="N554" s="202" t="s">
        <v>44</v>
      </c>
      <c r="O554" s="66"/>
      <c r="P554" s="203">
        <f>O554*H554</f>
        <v>0</v>
      </c>
      <c r="Q554" s="203">
        <v>0</v>
      </c>
      <c r="R554" s="203">
        <f>Q554*H554</f>
        <v>0</v>
      </c>
      <c r="S554" s="203">
        <v>0</v>
      </c>
      <c r="T554" s="204">
        <f>S554*H554</f>
        <v>0</v>
      </c>
      <c r="U554" s="36"/>
      <c r="V554" s="36"/>
      <c r="W554" s="36"/>
      <c r="X554" s="36"/>
      <c r="Y554" s="36"/>
      <c r="Z554" s="36"/>
      <c r="AA554" s="36"/>
      <c r="AB554" s="36"/>
      <c r="AC554" s="36"/>
      <c r="AD554" s="36"/>
      <c r="AE554" s="36"/>
      <c r="AR554" s="205" t="s">
        <v>281</v>
      </c>
      <c r="AT554" s="205" t="s">
        <v>159</v>
      </c>
      <c r="AU554" s="205" t="s">
        <v>81</v>
      </c>
      <c r="AY554" s="19" t="s">
        <v>157</v>
      </c>
      <c r="BE554" s="206">
        <f>IF(N554="základní",J554,0)</f>
        <v>0</v>
      </c>
      <c r="BF554" s="206">
        <f>IF(N554="snížená",J554,0)</f>
        <v>0</v>
      </c>
      <c r="BG554" s="206">
        <f>IF(N554="zákl. přenesená",J554,0)</f>
        <v>0</v>
      </c>
      <c r="BH554" s="206">
        <f>IF(N554="sníž. přenesená",J554,0)</f>
        <v>0</v>
      </c>
      <c r="BI554" s="206">
        <f>IF(N554="nulová",J554,0)</f>
        <v>0</v>
      </c>
      <c r="BJ554" s="19" t="s">
        <v>79</v>
      </c>
      <c r="BK554" s="206">
        <f>ROUND(I554*H554,2)</f>
        <v>0</v>
      </c>
      <c r="BL554" s="19" t="s">
        <v>281</v>
      </c>
      <c r="BM554" s="205" t="s">
        <v>739</v>
      </c>
    </row>
    <row r="555" spans="1:47" s="2" customFormat="1" ht="87.75">
      <c r="A555" s="36"/>
      <c r="B555" s="37"/>
      <c r="C555" s="38"/>
      <c r="D555" s="207" t="s">
        <v>166</v>
      </c>
      <c r="E555" s="38"/>
      <c r="F555" s="208" t="s">
        <v>729</v>
      </c>
      <c r="G555" s="38"/>
      <c r="H555" s="38"/>
      <c r="I555" s="117"/>
      <c r="J555" s="38"/>
      <c r="K555" s="38"/>
      <c r="L555" s="41"/>
      <c r="M555" s="209"/>
      <c r="N555" s="210"/>
      <c r="O555" s="66"/>
      <c r="P555" s="66"/>
      <c r="Q555" s="66"/>
      <c r="R555" s="66"/>
      <c r="S555" s="66"/>
      <c r="T555" s="67"/>
      <c r="U555" s="36"/>
      <c r="V555" s="36"/>
      <c r="W555" s="36"/>
      <c r="X555" s="36"/>
      <c r="Y555" s="36"/>
      <c r="Z555" s="36"/>
      <c r="AA555" s="36"/>
      <c r="AB555" s="36"/>
      <c r="AC555" s="36"/>
      <c r="AD555" s="36"/>
      <c r="AE555" s="36"/>
      <c r="AT555" s="19" t="s">
        <v>166</v>
      </c>
      <c r="AU555" s="19" t="s">
        <v>81</v>
      </c>
    </row>
    <row r="556" spans="1:65" s="2" customFormat="1" ht="21.75" customHeight="1">
      <c r="A556" s="36"/>
      <c r="B556" s="37"/>
      <c r="C556" s="194" t="s">
        <v>740</v>
      </c>
      <c r="D556" s="194" t="s">
        <v>159</v>
      </c>
      <c r="E556" s="195" t="s">
        <v>741</v>
      </c>
      <c r="F556" s="196" t="s">
        <v>742</v>
      </c>
      <c r="G556" s="197" t="s">
        <v>284</v>
      </c>
      <c r="H556" s="198">
        <v>73.2</v>
      </c>
      <c r="I556" s="199"/>
      <c r="J556" s="200">
        <f>ROUND(I556*H556,2)</f>
        <v>0</v>
      </c>
      <c r="K556" s="196" t="s">
        <v>163</v>
      </c>
      <c r="L556" s="41"/>
      <c r="M556" s="201" t="s">
        <v>21</v>
      </c>
      <c r="N556" s="202" t="s">
        <v>44</v>
      </c>
      <c r="O556" s="66"/>
      <c r="P556" s="203">
        <f>O556*H556</f>
        <v>0</v>
      </c>
      <c r="Q556" s="203">
        <v>0</v>
      </c>
      <c r="R556" s="203">
        <f>Q556*H556</f>
        <v>0</v>
      </c>
      <c r="S556" s="203">
        <v>0</v>
      </c>
      <c r="T556" s="204">
        <f>S556*H556</f>
        <v>0</v>
      </c>
      <c r="U556" s="36"/>
      <c r="V556" s="36"/>
      <c r="W556" s="36"/>
      <c r="X556" s="36"/>
      <c r="Y556" s="36"/>
      <c r="Z556" s="36"/>
      <c r="AA556" s="36"/>
      <c r="AB556" s="36"/>
      <c r="AC556" s="36"/>
      <c r="AD556" s="36"/>
      <c r="AE556" s="36"/>
      <c r="AR556" s="205" t="s">
        <v>281</v>
      </c>
      <c r="AT556" s="205" t="s">
        <v>159</v>
      </c>
      <c r="AU556" s="205" t="s">
        <v>81</v>
      </c>
      <c r="AY556" s="19" t="s">
        <v>157</v>
      </c>
      <c r="BE556" s="206">
        <f>IF(N556="základní",J556,0)</f>
        <v>0</v>
      </c>
      <c r="BF556" s="206">
        <f>IF(N556="snížená",J556,0)</f>
        <v>0</v>
      </c>
      <c r="BG556" s="206">
        <f>IF(N556="zákl. přenesená",J556,0)</f>
        <v>0</v>
      </c>
      <c r="BH556" s="206">
        <f>IF(N556="sníž. přenesená",J556,0)</f>
        <v>0</v>
      </c>
      <c r="BI556" s="206">
        <f>IF(N556="nulová",J556,0)</f>
        <v>0</v>
      </c>
      <c r="BJ556" s="19" t="s">
        <v>79</v>
      </c>
      <c r="BK556" s="206">
        <f>ROUND(I556*H556,2)</f>
        <v>0</v>
      </c>
      <c r="BL556" s="19" t="s">
        <v>281</v>
      </c>
      <c r="BM556" s="205" t="s">
        <v>743</v>
      </c>
    </row>
    <row r="557" spans="1:47" s="2" customFormat="1" ht="48.75">
      <c r="A557" s="36"/>
      <c r="B557" s="37"/>
      <c r="C557" s="38"/>
      <c r="D557" s="207" t="s">
        <v>166</v>
      </c>
      <c r="E557" s="38"/>
      <c r="F557" s="208" t="s">
        <v>744</v>
      </c>
      <c r="G557" s="38"/>
      <c r="H557" s="38"/>
      <c r="I557" s="117"/>
      <c r="J557" s="38"/>
      <c r="K557" s="38"/>
      <c r="L557" s="41"/>
      <c r="M557" s="209"/>
      <c r="N557" s="210"/>
      <c r="O557" s="66"/>
      <c r="P557" s="66"/>
      <c r="Q557" s="66"/>
      <c r="R557" s="66"/>
      <c r="S557" s="66"/>
      <c r="T557" s="67"/>
      <c r="U557" s="36"/>
      <c r="V557" s="36"/>
      <c r="W557" s="36"/>
      <c r="X557" s="36"/>
      <c r="Y557" s="36"/>
      <c r="Z557" s="36"/>
      <c r="AA557" s="36"/>
      <c r="AB557" s="36"/>
      <c r="AC557" s="36"/>
      <c r="AD557" s="36"/>
      <c r="AE557" s="36"/>
      <c r="AT557" s="19" t="s">
        <v>166</v>
      </c>
      <c r="AU557" s="19" t="s">
        <v>81</v>
      </c>
    </row>
    <row r="558" spans="2:51" s="14" customFormat="1" ht="12">
      <c r="B558" s="222"/>
      <c r="C558" s="223"/>
      <c r="D558" s="207" t="s">
        <v>168</v>
      </c>
      <c r="E558" s="224" t="s">
        <v>21</v>
      </c>
      <c r="F558" s="225" t="s">
        <v>730</v>
      </c>
      <c r="G558" s="223"/>
      <c r="H558" s="224" t="s">
        <v>21</v>
      </c>
      <c r="I558" s="226"/>
      <c r="J558" s="223"/>
      <c r="K558" s="223"/>
      <c r="L558" s="227"/>
      <c r="M558" s="228"/>
      <c r="N558" s="229"/>
      <c r="O558" s="229"/>
      <c r="P558" s="229"/>
      <c r="Q558" s="229"/>
      <c r="R558" s="229"/>
      <c r="S558" s="229"/>
      <c r="T558" s="230"/>
      <c r="AT558" s="231" t="s">
        <v>168</v>
      </c>
      <c r="AU558" s="231" t="s">
        <v>81</v>
      </c>
      <c r="AV558" s="14" t="s">
        <v>79</v>
      </c>
      <c r="AW558" s="14" t="s">
        <v>34</v>
      </c>
      <c r="AX558" s="14" t="s">
        <v>73</v>
      </c>
      <c r="AY558" s="231" t="s">
        <v>157</v>
      </c>
    </row>
    <row r="559" spans="2:51" s="13" customFormat="1" ht="12">
      <c r="B559" s="211"/>
      <c r="C559" s="212"/>
      <c r="D559" s="207" t="s">
        <v>168</v>
      </c>
      <c r="E559" s="213" t="s">
        <v>21</v>
      </c>
      <c r="F559" s="214" t="s">
        <v>745</v>
      </c>
      <c r="G559" s="212"/>
      <c r="H559" s="215">
        <v>51.6</v>
      </c>
      <c r="I559" s="216"/>
      <c r="J559" s="212"/>
      <c r="K559" s="212"/>
      <c r="L559" s="217"/>
      <c r="M559" s="218"/>
      <c r="N559" s="219"/>
      <c r="O559" s="219"/>
      <c r="P559" s="219"/>
      <c r="Q559" s="219"/>
      <c r="R559" s="219"/>
      <c r="S559" s="219"/>
      <c r="T559" s="220"/>
      <c r="AT559" s="221" t="s">
        <v>168</v>
      </c>
      <c r="AU559" s="221" t="s">
        <v>81</v>
      </c>
      <c r="AV559" s="13" t="s">
        <v>81</v>
      </c>
      <c r="AW559" s="13" t="s">
        <v>34</v>
      </c>
      <c r="AX559" s="13" t="s">
        <v>73</v>
      </c>
      <c r="AY559" s="221" t="s">
        <v>157</v>
      </c>
    </row>
    <row r="560" spans="2:51" s="13" customFormat="1" ht="12">
      <c r="B560" s="211"/>
      <c r="C560" s="212"/>
      <c r="D560" s="207" t="s">
        <v>168</v>
      </c>
      <c r="E560" s="213" t="s">
        <v>21</v>
      </c>
      <c r="F560" s="214" t="s">
        <v>746</v>
      </c>
      <c r="G560" s="212"/>
      <c r="H560" s="215">
        <v>21.6</v>
      </c>
      <c r="I560" s="216"/>
      <c r="J560" s="212"/>
      <c r="K560" s="212"/>
      <c r="L560" s="217"/>
      <c r="M560" s="218"/>
      <c r="N560" s="219"/>
      <c r="O560" s="219"/>
      <c r="P560" s="219"/>
      <c r="Q560" s="219"/>
      <c r="R560" s="219"/>
      <c r="S560" s="219"/>
      <c r="T560" s="220"/>
      <c r="AT560" s="221" t="s">
        <v>168</v>
      </c>
      <c r="AU560" s="221" t="s">
        <v>81</v>
      </c>
      <c r="AV560" s="13" t="s">
        <v>81</v>
      </c>
      <c r="AW560" s="13" t="s">
        <v>34</v>
      </c>
      <c r="AX560" s="13" t="s">
        <v>73</v>
      </c>
      <c r="AY560" s="221" t="s">
        <v>157</v>
      </c>
    </row>
    <row r="561" spans="2:51" s="15" customFormat="1" ht="12">
      <c r="B561" s="232"/>
      <c r="C561" s="233"/>
      <c r="D561" s="207" t="s">
        <v>168</v>
      </c>
      <c r="E561" s="234" t="s">
        <v>21</v>
      </c>
      <c r="F561" s="235" t="s">
        <v>179</v>
      </c>
      <c r="G561" s="233"/>
      <c r="H561" s="236">
        <v>73.2</v>
      </c>
      <c r="I561" s="237"/>
      <c r="J561" s="233"/>
      <c r="K561" s="233"/>
      <c r="L561" s="238"/>
      <c r="M561" s="239"/>
      <c r="N561" s="240"/>
      <c r="O561" s="240"/>
      <c r="P561" s="240"/>
      <c r="Q561" s="240"/>
      <c r="R561" s="240"/>
      <c r="S561" s="240"/>
      <c r="T561" s="241"/>
      <c r="AT561" s="242" t="s">
        <v>168</v>
      </c>
      <c r="AU561" s="242" t="s">
        <v>81</v>
      </c>
      <c r="AV561" s="15" t="s">
        <v>96</v>
      </c>
      <c r="AW561" s="15" t="s">
        <v>34</v>
      </c>
      <c r="AX561" s="15" t="s">
        <v>79</v>
      </c>
      <c r="AY561" s="242" t="s">
        <v>157</v>
      </c>
    </row>
    <row r="562" spans="1:65" s="2" customFormat="1" ht="16.5" customHeight="1">
      <c r="A562" s="36"/>
      <c r="B562" s="37"/>
      <c r="C562" s="254" t="s">
        <v>747</v>
      </c>
      <c r="D562" s="254" t="s">
        <v>271</v>
      </c>
      <c r="E562" s="255" t="s">
        <v>748</v>
      </c>
      <c r="F562" s="256" t="s">
        <v>749</v>
      </c>
      <c r="G562" s="257" t="s">
        <v>172</v>
      </c>
      <c r="H562" s="258">
        <v>1.03</v>
      </c>
      <c r="I562" s="259"/>
      <c r="J562" s="260">
        <f>ROUND(I562*H562,2)</f>
        <v>0</v>
      </c>
      <c r="K562" s="256" t="s">
        <v>21</v>
      </c>
      <c r="L562" s="261"/>
      <c r="M562" s="262" t="s">
        <v>21</v>
      </c>
      <c r="N562" s="263" t="s">
        <v>44</v>
      </c>
      <c r="O562" s="66"/>
      <c r="P562" s="203">
        <f>O562*H562</f>
        <v>0</v>
      </c>
      <c r="Q562" s="203">
        <v>0.55</v>
      </c>
      <c r="R562" s="203">
        <f>Q562*H562</f>
        <v>0.5665000000000001</v>
      </c>
      <c r="S562" s="203">
        <v>0</v>
      </c>
      <c r="T562" s="204">
        <f>S562*H562</f>
        <v>0</v>
      </c>
      <c r="U562" s="36"/>
      <c r="V562" s="36"/>
      <c r="W562" s="36"/>
      <c r="X562" s="36"/>
      <c r="Y562" s="36"/>
      <c r="Z562" s="36"/>
      <c r="AA562" s="36"/>
      <c r="AB562" s="36"/>
      <c r="AC562" s="36"/>
      <c r="AD562" s="36"/>
      <c r="AE562" s="36"/>
      <c r="AR562" s="205" t="s">
        <v>391</v>
      </c>
      <c r="AT562" s="205" t="s">
        <v>271</v>
      </c>
      <c r="AU562" s="205" t="s">
        <v>81</v>
      </c>
      <c r="AY562" s="19" t="s">
        <v>157</v>
      </c>
      <c r="BE562" s="206">
        <f>IF(N562="základní",J562,0)</f>
        <v>0</v>
      </c>
      <c r="BF562" s="206">
        <f>IF(N562="snížená",J562,0)</f>
        <v>0</v>
      </c>
      <c r="BG562" s="206">
        <f>IF(N562="zákl. přenesená",J562,0)</f>
        <v>0</v>
      </c>
      <c r="BH562" s="206">
        <f>IF(N562="sníž. přenesená",J562,0)</f>
        <v>0</v>
      </c>
      <c r="BI562" s="206">
        <f>IF(N562="nulová",J562,0)</f>
        <v>0</v>
      </c>
      <c r="BJ562" s="19" t="s">
        <v>79</v>
      </c>
      <c r="BK562" s="206">
        <f>ROUND(I562*H562,2)</f>
        <v>0</v>
      </c>
      <c r="BL562" s="19" t="s">
        <v>281</v>
      </c>
      <c r="BM562" s="205" t="s">
        <v>750</v>
      </c>
    </row>
    <row r="563" spans="2:51" s="14" customFormat="1" ht="12">
      <c r="B563" s="222"/>
      <c r="C563" s="223"/>
      <c r="D563" s="207" t="s">
        <v>168</v>
      </c>
      <c r="E563" s="224" t="s">
        <v>21</v>
      </c>
      <c r="F563" s="225" t="s">
        <v>730</v>
      </c>
      <c r="G563" s="223"/>
      <c r="H563" s="224" t="s">
        <v>21</v>
      </c>
      <c r="I563" s="226"/>
      <c r="J563" s="223"/>
      <c r="K563" s="223"/>
      <c r="L563" s="227"/>
      <c r="M563" s="228"/>
      <c r="N563" s="229"/>
      <c r="O563" s="229"/>
      <c r="P563" s="229"/>
      <c r="Q563" s="229"/>
      <c r="R563" s="229"/>
      <c r="S563" s="229"/>
      <c r="T563" s="230"/>
      <c r="AT563" s="231" t="s">
        <v>168</v>
      </c>
      <c r="AU563" s="231" t="s">
        <v>81</v>
      </c>
      <c r="AV563" s="14" t="s">
        <v>79</v>
      </c>
      <c r="AW563" s="14" t="s">
        <v>34</v>
      </c>
      <c r="AX563" s="14" t="s">
        <v>73</v>
      </c>
      <c r="AY563" s="231" t="s">
        <v>157</v>
      </c>
    </row>
    <row r="564" spans="2:51" s="13" customFormat="1" ht="12">
      <c r="B564" s="211"/>
      <c r="C564" s="212"/>
      <c r="D564" s="207" t="s">
        <v>168</v>
      </c>
      <c r="E564" s="213" t="s">
        <v>21</v>
      </c>
      <c r="F564" s="214" t="s">
        <v>731</v>
      </c>
      <c r="G564" s="212"/>
      <c r="H564" s="215">
        <v>0.66</v>
      </c>
      <c r="I564" s="216"/>
      <c r="J564" s="212"/>
      <c r="K564" s="212"/>
      <c r="L564" s="217"/>
      <c r="M564" s="218"/>
      <c r="N564" s="219"/>
      <c r="O564" s="219"/>
      <c r="P564" s="219"/>
      <c r="Q564" s="219"/>
      <c r="R564" s="219"/>
      <c r="S564" s="219"/>
      <c r="T564" s="220"/>
      <c r="AT564" s="221" t="s">
        <v>168</v>
      </c>
      <c r="AU564" s="221" t="s">
        <v>81</v>
      </c>
      <c r="AV564" s="13" t="s">
        <v>81</v>
      </c>
      <c r="AW564" s="13" t="s">
        <v>34</v>
      </c>
      <c r="AX564" s="13" t="s">
        <v>73</v>
      </c>
      <c r="AY564" s="221" t="s">
        <v>157</v>
      </c>
    </row>
    <row r="565" spans="2:51" s="13" customFormat="1" ht="12">
      <c r="B565" s="211"/>
      <c r="C565" s="212"/>
      <c r="D565" s="207" t="s">
        <v>168</v>
      </c>
      <c r="E565" s="213" t="s">
        <v>21</v>
      </c>
      <c r="F565" s="214" t="s">
        <v>732</v>
      </c>
      <c r="G565" s="212"/>
      <c r="H565" s="215">
        <v>0.276</v>
      </c>
      <c r="I565" s="216"/>
      <c r="J565" s="212"/>
      <c r="K565" s="212"/>
      <c r="L565" s="217"/>
      <c r="M565" s="218"/>
      <c r="N565" s="219"/>
      <c r="O565" s="219"/>
      <c r="P565" s="219"/>
      <c r="Q565" s="219"/>
      <c r="R565" s="219"/>
      <c r="S565" s="219"/>
      <c r="T565" s="220"/>
      <c r="AT565" s="221" t="s">
        <v>168</v>
      </c>
      <c r="AU565" s="221" t="s">
        <v>81</v>
      </c>
      <c r="AV565" s="13" t="s">
        <v>81</v>
      </c>
      <c r="AW565" s="13" t="s">
        <v>34</v>
      </c>
      <c r="AX565" s="13" t="s">
        <v>73</v>
      </c>
      <c r="AY565" s="221" t="s">
        <v>157</v>
      </c>
    </row>
    <row r="566" spans="2:51" s="15" customFormat="1" ht="12">
      <c r="B566" s="232"/>
      <c r="C566" s="233"/>
      <c r="D566" s="207" t="s">
        <v>168</v>
      </c>
      <c r="E566" s="234" t="s">
        <v>21</v>
      </c>
      <c r="F566" s="235" t="s">
        <v>179</v>
      </c>
      <c r="G566" s="233"/>
      <c r="H566" s="236">
        <v>0.936</v>
      </c>
      <c r="I566" s="237"/>
      <c r="J566" s="233"/>
      <c r="K566" s="233"/>
      <c r="L566" s="238"/>
      <c r="M566" s="239"/>
      <c r="N566" s="240"/>
      <c r="O566" s="240"/>
      <c r="P566" s="240"/>
      <c r="Q566" s="240"/>
      <c r="R566" s="240"/>
      <c r="S566" s="240"/>
      <c r="T566" s="241"/>
      <c r="AT566" s="242" t="s">
        <v>168</v>
      </c>
      <c r="AU566" s="242" t="s">
        <v>81</v>
      </c>
      <c r="AV566" s="15" t="s">
        <v>96</v>
      </c>
      <c r="AW566" s="15" t="s">
        <v>34</v>
      </c>
      <c r="AX566" s="15" t="s">
        <v>79</v>
      </c>
      <c r="AY566" s="242" t="s">
        <v>157</v>
      </c>
    </row>
    <row r="567" spans="2:51" s="13" customFormat="1" ht="12">
      <c r="B567" s="211"/>
      <c r="C567" s="212"/>
      <c r="D567" s="207" t="s">
        <v>168</v>
      </c>
      <c r="E567" s="212"/>
      <c r="F567" s="214" t="s">
        <v>751</v>
      </c>
      <c r="G567" s="212"/>
      <c r="H567" s="215">
        <v>1.03</v>
      </c>
      <c r="I567" s="216"/>
      <c r="J567" s="212"/>
      <c r="K567" s="212"/>
      <c r="L567" s="217"/>
      <c r="M567" s="218"/>
      <c r="N567" s="219"/>
      <c r="O567" s="219"/>
      <c r="P567" s="219"/>
      <c r="Q567" s="219"/>
      <c r="R567" s="219"/>
      <c r="S567" s="219"/>
      <c r="T567" s="220"/>
      <c r="AT567" s="221" t="s">
        <v>168</v>
      </c>
      <c r="AU567" s="221" t="s">
        <v>81</v>
      </c>
      <c r="AV567" s="13" t="s">
        <v>81</v>
      </c>
      <c r="AW567" s="13" t="s">
        <v>4</v>
      </c>
      <c r="AX567" s="13" t="s">
        <v>79</v>
      </c>
      <c r="AY567" s="221" t="s">
        <v>157</v>
      </c>
    </row>
    <row r="568" spans="1:65" s="2" customFormat="1" ht="21.75" customHeight="1">
      <c r="A568" s="36"/>
      <c r="B568" s="37"/>
      <c r="C568" s="194" t="s">
        <v>752</v>
      </c>
      <c r="D568" s="194" t="s">
        <v>159</v>
      </c>
      <c r="E568" s="195" t="s">
        <v>753</v>
      </c>
      <c r="F568" s="196" t="s">
        <v>754</v>
      </c>
      <c r="G568" s="197" t="s">
        <v>162</v>
      </c>
      <c r="H568" s="198">
        <v>46.441</v>
      </c>
      <c r="I568" s="199"/>
      <c r="J568" s="200">
        <f>ROUND(I568*H568,2)</f>
        <v>0</v>
      </c>
      <c r="K568" s="196" t="s">
        <v>163</v>
      </c>
      <c r="L568" s="41"/>
      <c r="M568" s="201" t="s">
        <v>21</v>
      </c>
      <c r="N568" s="202" t="s">
        <v>44</v>
      </c>
      <c r="O568" s="66"/>
      <c r="P568" s="203">
        <f>O568*H568</f>
        <v>0</v>
      </c>
      <c r="Q568" s="203">
        <v>0</v>
      </c>
      <c r="R568" s="203">
        <f>Q568*H568</f>
        <v>0</v>
      </c>
      <c r="S568" s="203">
        <v>0</v>
      </c>
      <c r="T568" s="204">
        <f>S568*H568</f>
        <v>0</v>
      </c>
      <c r="U568" s="36"/>
      <c r="V568" s="36"/>
      <c r="W568" s="36"/>
      <c r="X568" s="36"/>
      <c r="Y568" s="36"/>
      <c r="Z568" s="36"/>
      <c r="AA568" s="36"/>
      <c r="AB568" s="36"/>
      <c r="AC568" s="36"/>
      <c r="AD568" s="36"/>
      <c r="AE568" s="36"/>
      <c r="AR568" s="205" t="s">
        <v>281</v>
      </c>
      <c r="AT568" s="205" t="s">
        <v>159</v>
      </c>
      <c r="AU568" s="205" t="s">
        <v>81</v>
      </c>
      <c r="AY568" s="19" t="s">
        <v>157</v>
      </c>
      <c r="BE568" s="206">
        <f>IF(N568="základní",J568,0)</f>
        <v>0</v>
      </c>
      <c r="BF568" s="206">
        <f>IF(N568="snížená",J568,0)</f>
        <v>0</v>
      </c>
      <c r="BG568" s="206">
        <f>IF(N568="zákl. přenesená",J568,0)</f>
        <v>0</v>
      </c>
      <c r="BH568" s="206">
        <f>IF(N568="sníž. přenesená",J568,0)</f>
        <v>0</v>
      </c>
      <c r="BI568" s="206">
        <f>IF(N568="nulová",J568,0)</f>
        <v>0</v>
      </c>
      <c r="BJ568" s="19" t="s">
        <v>79</v>
      </c>
      <c r="BK568" s="206">
        <f>ROUND(I568*H568,2)</f>
        <v>0</v>
      </c>
      <c r="BL568" s="19" t="s">
        <v>281</v>
      </c>
      <c r="BM568" s="205" t="s">
        <v>755</v>
      </c>
    </row>
    <row r="569" spans="1:47" s="2" customFormat="1" ht="39">
      <c r="A569" s="36"/>
      <c r="B569" s="37"/>
      <c r="C569" s="38"/>
      <c r="D569" s="207" t="s">
        <v>166</v>
      </c>
      <c r="E569" s="38"/>
      <c r="F569" s="208" t="s">
        <v>756</v>
      </c>
      <c r="G569" s="38"/>
      <c r="H569" s="38"/>
      <c r="I569" s="117"/>
      <c r="J569" s="38"/>
      <c r="K569" s="38"/>
      <c r="L569" s="41"/>
      <c r="M569" s="209"/>
      <c r="N569" s="210"/>
      <c r="O569" s="66"/>
      <c r="P569" s="66"/>
      <c r="Q569" s="66"/>
      <c r="R569" s="66"/>
      <c r="S569" s="66"/>
      <c r="T569" s="67"/>
      <c r="U569" s="36"/>
      <c r="V569" s="36"/>
      <c r="W569" s="36"/>
      <c r="X569" s="36"/>
      <c r="Y569" s="36"/>
      <c r="Z569" s="36"/>
      <c r="AA569" s="36"/>
      <c r="AB569" s="36"/>
      <c r="AC569" s="36"/>
      <c r="AD569" s="36"/>
      <c r="AE569" s="36"/>
      <c r="AT569" s="19" t="s">
        <v>166</v>
      </c>
      <c r="AU569" s="19" t="s">
        <v>81</v>
      </c>
    </row>
    <row r="570" spans="2:51" s="13" customFormat="1" ht="12">
      <c r="B570" s="211"/>
      <c r="C570" s="212"/>
      <c r="D570" s="207" t="s">
        <v>168</v>
      </c>
      <c r="E570" s="213" t="s">
        <v>21</v>
      </c>
      <c r="F570" s="214" t="s">
        <v>757</v>
      </c>
      <c r="G570" s="212"/>
      <c r="H570" s="215">
        <v>46.441</v>
      </c>
      <c r="I570" s="216"/>
      <c r="J570" s="212"/>
      <c r="K570" s="212"/>
      <c r="L570" s="217"/>
      <c r="M570" s="218"/>
      <c r="N570" s="219"/>
      <c r="O570" s="219"/>
      <c r="P570" s="219"/>
      <c r="Q570" s="219"/>
      <c r="R570" s="219"/>
      <c r="S570" s="219"/>
      <c r="T570" s="220"/>
      <c r="AT570" s="221" t="s">
        <v>168</v>
      </c>
      <c r="AU570" s="221" t="s">
        <v>81</v>
      </c>
      <c r="AV570" s="13" t="s">
        <v>81</v>
      </c>
      <c r="AW570" s="13" t="s">
        <v>34</v>
      </c>
      <c r="AX570" s="13" t="s">
        <v>73</v>
      </c>
      <c r="AY570" s="221" t="s">
        <v>157</v>
      </c>
    </row>
    <row r="571" spans="2:51" s="15" customFormat="1" ht="12">
      <c r="B571" s="232"/>
      <c r="C571" s="233"/>
      <c r="D571" s="207" t="s">
        <v>168</v>
      </c>
      <c r="E571" s="234" t="s">
        <v>21</v>
      </c>
      <c r="F571" s="235" t="s">
        <v>179</v>
      </c>
      <c r="G571" s="233"/>
      <c r="H571" s="236">
        <v>46.441</v>
      </c>
      <c r="I571" s="237"/>
      <c r="J571" s="233"/>
      <c r="K571" s="233"/>
      <c r="L571" s="238"/>
      <c r="M571" s="239"/>
      <c r="N571" s="240"/>
      <c r="O571" s="240"/>
      <c r="P571" s="240"/>
      <c r="Q571" s="240"/>
      <c r="R571" s="240"/>
      <c r="S571" s="240"/>
      <c r="T571" s="241"/>
      <c r="AT571" s="242" t="s">
        <v>168</v>
      </c>
      <c r="AU571" s="242" t="s">
        <v>81</v>
      </c>
      <c r="AV571" s="15" t="s">
        <v>96</v>
      </c>
      <c r="AW571" s="15" t="s">
        <v>34</v>
      </c>
      <c r="AX571" s="15" t="s">
        <v>79</v>
      </c>
      <c r="AY571" s="242" t="s">
        <v>157</v>
      </c>
    </row>
    <row r="572" spans="1:65" s="2" customFormat="1" ht="16.5" customHeight="1">
      <c r="A572" s="36"/>
      <c r="B572" s="37"/>
      <c r="C572" s="254" t="s">
        <v>758</v>
      </c>
      <c r="D572" s="254" t="s">
        <v>271</v>
      </c>
      <c r="E572" s="255" t="s">
        <v>759</v>
      </c>
      <c r="F572" s="256" t="s">
        <v>760</v>
      </c>
      <c r="G572" s="257" t="s">
        <v>172</v>
      </c>
      <c r="H572" s="258">
        <v>1.532</v>
      </c>
      <c r="I572" s="259"/>
      <c r="J572" s="260">
        <f>ROUND(I572*H572,2)</f>
        <v>0</v>
      </c>
      <c r="K572" s="256" t="s">
        <v>163</v>
      </c>
      <c r="L572" s="261"/>
      <c r="M572" s="262" t="s">
        <v>21</v>
      </c>
      <c r="N572" s="263" t="s">
        <v>44</v>
      </c>
      <c r="O572" s="66"/>
      <c r="P572" s="203">
        <f>O572*H572</f>
        <v>0</v>
      </c>
      <c r="Q572" s="203">
        <v>0.55</v>
      </c>
      <c r="R572" s="203">
        <f>Q572*H572</f>
        <v>0.8426000000000001</v>
      </c>
      <c r="S572" s="203">
        <v>0</v>
      </c>
      <c r="T572" s="204">
        <f>S572*H572</f>
        <v>0</v>
      </c>
      <c r="U572" s="36"/>
      <c r="V572" s="36"/>
      <c r="W572" s="36"/>
      <c r="X572" s="36"/>
      <c r="Y572" s="36"/>
      <c r="Z572" s="36"/>
      <c r="AA572" s="36"/>
      <c r="AB572" s="36"/>
      <c r="AC572" s="36"/>
      <c r="AD572" s="36"/>
      <c r="AE572" s="36"/>
      <c r="AR572" s="205" t="s">
        <v>391</v>
      </c>
      <c r="AT572" s="205" t="s">
        <v>271</v>
      </c>
      <c r="AU572" s="205" t="s">
        <v>81</v>
      </c>
      <c r="AY572" s="19" t="s">
        <v>157</v>
      </c>
      <c r="BE572" s="206">
        <f>IF(N572="základní",J572,0)</f>
        <v>0</v>
      </c>
      <c r="BF572" s="206">
        <f>IF(N572="snížená",J572,0)</f>
        <v>0</v>
      </c>
      <c r="BG572" s="206">
        <f>IF(N572="zákl. přenesená",J572,0)</f>
        <v>0</v>
      </c>
      <c r="BH572" s="206">
        <f>IF(N572="sníž. přenesená",J572,0)</f>
        <v>0</v>
      </c>
      <c r="BI572" s="206">
        <f>IF(N572="nulová",J572,0)</f>
        <v>0</v>
      </c>
      <c r="BJ572" s="19" t="s">
        <v>79</v>
      </c>
      <c r="BK572" s="206">
        <f>ROUND(I572*H572,2)</f>
        <v>0</v>
      </c>
      <c r="BL572" s="19" t="s">
        <v>281</v>
      </c>
      <c r="BM572" s="205" t="s">
        <v>761</v>
      </c>
    </row>
    <row r="573" spans="2:51" s="13" customFormat="1" ht="12">
      <c r="B573" s="211"/>
      <c r="C573" s="212"/>
      <c r="D573" s="207" t="s">
        <v>168</v>
      </c>
      <c r="E573" s="213" t="s">
        <v>21</v>
      </c>
      <c r="F573" s="214" t="s">
        <v>734</v>
      </c>
      <c r="G573" s="212"/>
      <c r="H573" s="215">
        <v>1.393</v>
      </c>
      <c r="I573" s="216"/>
      <c r="J573" s="212"/>
      <c r="K573" s="212"/>
      <c r="L573" s="217"/>
      <c r="M573" s="218"/>
      <c r="N573" s="219"/>
      <c r="O573" s="219"/>
      <c r="P573" s="219"/>
      <c r="Q573" s="219"/>
      <c r="R573" s="219"/>
      <c r="S573" s="219"/>
      <c r="T573" s="220"/>
      <c r="AT573" s="221" t="s">
        <v>168</v>
      </c>
      <c r="AU573" s="221" t="s">
        <v>81</v>
      </c>
      <c r="AV573" s="13" t="s">
        <v>81</v>
      </c>
      <c r="AW573" s="13" t="s">
        <v>34</v>
      </c>
      <c r="AX573" s="13" t="s">
        <v>73</v>
      </c>
      <c r="AY573" s="221" t="s">
        <v>157</v>
      </c>
    </row>
    <row r="574" spans="2:51" s="15" customFormat="1" ht="12">
      <c r="B574" s="232"/>
      <c r="C574" s="233"/>
      <c r="D574" s="207" t="s">
        <v>168</v>
      </c>
      <c r="E574" s="234" t="s">
        <v>21</v>
      </c>
      <c r="F574" s="235" t="s">
        <v>179</v>
      </c>
      <c r="G574" s="233"/>
      <c r="H574" s="236">
        <v>1.393</v>
      </c>
      <c r="I574" s="237"/>
      <c r="J574" s="233"/>
      <c r="K574" s="233"/>
      <c r="L574" s="238"/>
      <c r="M574" s="239"/>
      <c r="N574" s="240"/>
      <c r="O574" s="240"/>
      <c r="P574" s="240"/>
      <c r="Q574" s="240"/>
      <c r="R574" s="240"/>
      <c r="S574" s="240"/>
      <c r="T574" s="241"/>
      <c r="AT574" s="242" t="s">
        <v>168</v>
      </c>
      <c r="AU574" s="242" t="s">
        <v>81</v>
      </c>
      <c r="AV574" s="15" t="s">
        <v>96</v>
      </c>
      <c r="AW574" s="15" t="s">
        <v>34</v>
      </c>
      <c r="AX574" s="15" t="s">
        <v>79</v>
      </c>
      <c r="AY574" s="242" t="s">
        <v>157</v>
      </c>
    </row>
    <row r="575" spans="2:51" s="13" customFormat="1" ht="12">
      <c r="B575" s="211"/>
      <c r="C575" s="212"/>
      <c r="D575" s="207" t="s">
        <v>168</v>
      </c>
      <c r="E575" s="212"/>
      <c r="F575" s="214" t="s">
        <v>762</v>
      </c>
      <c r="G575" s="212"/>
      <c r="H575" s="215">
        <v>1.532</v>
      </c>
      <c r="I575" s="216"/>
      <c r="J575" s="212"/>
      <c r="K575" s="212"/>
      <c r="L575" s="217"/>
      <c r="M575" s="218"/>
      <c r="N575" s="219"/>
      <c r="O575" s="219"/>
      <c r="P575" s="219"/>
      <c r="Q575" s="219"/>
      <c r="R575" s="219"/>
      <c r="S575" s="219"/>
      <c r="T575" s="220"/>
      <c r="AT575" s="221" t="s">
        <v>168</v>
      </c>
      <c r="AU575" s="221" t="s">
        <v>81</v>
      </c>
      <c r="AV575" s="13" t="s">
        <v>81</v>
      </c>
      <c r="AW575" s="13" t="s">
        <v>4</v>
      </c>
      <c r="AX575" s="13" t="s">
        <v>79</v>
      </c>
      <c r="AY575" s="221" t="s">
        <v>157</v>
      </c>
    </row>
    <row r="576" spans="1:65" s="2" customFormat="1" ht="21.75" customHeight="1">
      <c r="A576" s="36"/>
      <c r="B576" s="37"/>
      <c r="C576" s="194" t="s">
        <v>763</v>
      </c>
      <c r="D576" s="194" t="s">
        <v>159</v>
      </c>
      <c r="E576" s="195" t="s">
        <v>764</v>
      </c>
      <c r="F576" s="196" t="s">
        <v>765</v>
      </c>
      <c r="G576" s="197" t="s">
        <v>162</v>
      </c>
      <c r="H576" s="198">
        <v>61.341</v>
      </c>
      <c r="I576" s="199"/>
      <c r="J576" s="200">
        <f>ROUND(I576*H576,2)</f>
        <v>0</v>
      </c>
      <c r="K576" s="196" t="s">
        <v>163</v>
      </c>
      <c r="L576" s="41"/>
      <c r="M576" s="201" t="s">
        <v>21</v>
      </c>
      <c r="N576" s="202" t="s">
        <v>44</v>
      </c>
      <c r="O576" s="66"/>
      <c r="P576" s="203">
        <f>O576*H576</f>
        <v>0</v>
      </c>
      <c r="Q576" s="203">
        <v>0</v>
      </c>
      <c r="R576" s="203">
        <f>Q576*H576</f>
        <v>0</v>
      </c>
      <c r="S576" s="203">
        <v>0</v>
      </c>
      <c r="T576" s="204">
        <f>S576*H576</f>
        <v>0</v>
      </c>
      <c r="U576" s="36"/>
      <c r="V576" s="36"/>
      <c r="W576" s="36"/>
      <c r="X576" s="36"/>
      <c r="Y576" s="36"/>
      <c r="Z576" s="36"/>
      <c r="AA576" s="36"/>
      <c r="AB576" s="36"/>
      <c r="AC576" s="36"/>
      <c r="AD576" s="36"/>
      <c r="AE576" s="36"/>
      <c r="AR576" s="205" t="s">
        <v>281</v>
      </c>
      <c r="AT576" s="205" t="s">
        <v>159</v>
      </c>
      <c r="AU576" s="205" t="s">
        <v>81</v>
      </c>
      <c r="AY576" s="19" t="s">
        <v>157</v>
      </c>
      <c r="BE576" s="206">
        <f>IF(N576="základní",J576,0)</f>
        <v>0</v>
      </c>
      <c r="BF576" s="206">
        <f>IF(N576="snížená",J576,0)</f>
        <v>0</v>
      </c>
      <c r="BG576" s="206">
        <f>IF(N576="zákl. přenesená",J576,0)</f>
        <v>0</v>
      </c>
      <c r="BH576" s="206">
        <f>IF(N576="sníž. přenesená",J576,0)</f>
        <v>0</v>
      </c>
      <c r="BI576" s="206">
        <f>IF(N576="nulová",J576,0)</f>
        <v>0</v>
      </c>
      <c r="BJ576" s="19" t="s">
        <v>79</v>
      </c>
      <c r="BK576" s="206">
        <f>ROUND(I576*H576,2)</f>
        <v>0</v>
      </c>
      <c r="BL576" s="19" t="s">
        <v>281</v>
      </c>
      <c r="BM576" s="205" t="s">
        <v>766</v>
      </c>
    </row>
    <row r="577" spans="1:47" s="2" customFormat="1" ht="39">
      <c r="A577" s="36"/>
      <c r="B577" s="37"/>
      <c r="C577" s="38"/>
      <c r="D577" s="207" t="s">
        <v>166</v>
      </c>
      <c r="E577" s="38"/>
      <c r="F577" s="208" t="s">
        <v>756</v>
      </c>
      <c r="G577" s="38"/>
      <c r="H577" s="38"/>
      <c r="I577" s="117"/>
      <c r="J577" s="38"/>
      <c r="K577" s="38"/>
      <c r="L577" s="41"/>
      <c r="M577" s="209"/>
      <c r="N577" s="210"/>
      <c r="O577" s="66"/>
      <c r="P577" s="66"/>
      <c r="Q577" s="66"/>
      <c r="R577" s="66"/>
      <c r="S577" s="66"/>
      <c r="T577" s="67"/>
      <c r="U577" s="36"/>
      <c r="V577" s="36"/>
      <c r="W577" s="36"/>
      <c r="X577" s="36"/>
      <c r="Y577" s="36"/>
      <c r="Z577" s="36"/>
      <c r="AA577" s="36"/>
      <c r="AB577" s="36"/>
      <c r="AC577" s="36"/>
      <c r="AD577" s="36"/>
      <c r="AE577" s="36"/>
      <c r="AT577" s="19" t="s">
        <v>166</v>
      </c>
      <c r="AU577" s="19" t="s">
        <v>81</v>
      </c>
    </row>
    <row r="578" spans="2:51" s="14" customFormat="1" ht="12">
      <c r="B578" s="222"/>
      <c r="C578" s="223"/>
      <c r="D578" s="207" t="s">
        <v>168</v>
      </c>
      <c r="E578" s="224" t="s">
        <v>21</v>
      </c>
      <c r="F578" s="225" t="s">
        <v>767</v>
      </c>
      <c r="G578" s="223"/>
      <c r="H578" s="224" t="s">
        <v>21</v>
      </c>
      <c r="I578" s="226"/>
      <c r="J578" s="223"/>
      <c r="K578" s="223"/>
      <c r="L578" s="227"/>
      <c r="M578" s="228"/>
      <c r="N578" s="229"/>
      <c r="O578" s="229"/>
      <c r="P578" s="229"/>
      <c r="Q578" s="229"/>
      <c r="R578" s="229"/>
      <c r="S578" s="229"/>
      <c r="T578" s="230"/>
      <c r="AT578" s="231" t="s">
        <v>168</v>
      </c>
      <c r="AU578" s="231" t="s">
        <v>81</v>
      </c>
      <c r="AV578" s="14" t="s">
        <v>79</v>
      </c>
      <c r="AW578" s="14" t="s">
        <v>34</v>
      </c>
      <c r="AX578" s="14" t="s">
        <v>73</v>
      </c>
      <c r="AY578" s="231" t="s">
        <v>157</v>
      </c>
    </row>
    <row r="579" spans="2:51" s="13" customFormat="1" ht="12">
      <c r="B579" s="211"/>
      <c r="C579" s="212"/>
      <c r="D579" s="207" t="s">
        <v>168</v>
      </c>
      <c r="E579" s="213" t="s">
        <v>21</v>
      </c>
      <c r="F579" s="214" t="s">
        <v>768</v>
      </c>
      <c r="G579" s="212"/>
      <c r="H579" s="215">
        <v>46.441</v>
      </c>
      <c r="I579" s="216"/>
      <c r="J579" s="212"/>
      <c r="K579" s="212"/>
      <c r="L579" s="217"/>
      <c r="M579" s="218"/>
      <c r="N579" s="219"/>
      <c r="O579" s="219"/>
      <c r="P579" s="219"/>
      <c r="Q579" s="219"/>
      <c r="R579" s="219"/>
      <c r="S579" s="219"/>
      <c r="T579" s="220"/>
      <c r="AT579" s="221" t="s">
        <v>168</v>
      </c>
      <c r="AU579" s="221" t="s">
        <v>81</v>
      </c>
      <c r="AV579" s="13" t="s">
        <v>81</v>
      </c>
      <c r="AW579" s="13" t="s">
        <v>34</v>
      </c>
      <c r="AX579" s="13" t="s">
        <v>73</v>
      </c>
      <c r="AY579" s="221" t="s">
        <v>157</v>
      </c>
    </row>
    <row r="580" spans="2:51" s="13" customFormat="1" ht="12">
      <c r="B580" s="211"/>
      <c r="C580" s="212"/>
      <c r="D580" s="207" t="s">
        <v>168</v>
      </c>
      <c r="E580" s="213" t="s">
        <v>21</v>
      </c>
      <c r="F580" s="214" t="s">
        <v>769</v>
      </c>
      <c r="G580" s="212"/>
      <c r="H580" s="215">
        <v>9.9</v>
      </c>
      <c r="I580" s="216"/>
      <c r="J580" s="212"/>
      <c r="K580" s="212"/>
      <c r="L580" s="217"/>
      <c r="M580" s="218"/>
      <c r="N580" s="219"/>
      <c r="O580" s="219"/>
      <c r="P580" s="219"/>
      <c r="Q580" s="219"/>
      <c r="R580" s="219"/>
      <c r="S580" s="219"/>
      <c r="T580" s="220"/>
      <c r="AT580" s="221" t="s">
        <v>168</v>
      </c>
      <c r="AU580" s="221" t="s">
        <v>81</v>
      </c>
      <c r="AV580" s="13" t="s">
        <v>81</v>
      </c>
      <c r="AW580" s="13" t="s">
        <v>34</v>
      </c>
      <c r="AX580" s="13" t="s">
        <v>73</v>
      </c>
      <c r="AY580" s="221" t="s">
        <v>157</v>
      </c>
    </row>
    <row r="581" spans="2:51" s="15" customFormat="1" ht="12">
      <c r="B581" s="232"/>
      <c r="C581" s="233"/>
      <c r="D581" s="207" t="s">
        <v>168</v>
      </c>
      <c r="E581" s="234" t="s">
        <v>21</v>
      </c>
      <c r="F581" s="235" t="s">
        <v>179</v>
      </c>
      <c r="G581" s="233"/>
      <c r="H581" s="236">
        <v>56.341</v>
      </c>
      <c r="I581" s="237"/>
      <c r="J581" s="233"/>
      <c r="K581" s="233"/>
      <c r="L581" s="238"/>
      <c r="M581" s="239"/>
      <c r="N581" s="240"/>
      <c r="O581" s="240"/>
      <c r="P581" s="240"/>
      <c r="Q581" s="240"/>
      <c r="R581" s="240"/>
      <c r="S581" s="240"/>
      <c r="T581" s="241"/>
      <c r="AT581" s="242" t="s">
        <v>168</v>
      </c>
      <c r="AU581" s="242" t="s">
        <v>81</v>
      </c>
      <c r="AV581" s="15" t="s">
        <v>96</v>
      </c>
      <c r="AW581" s="15" t="s">
        <v>34</v>
      </c>
      <c r="AX581" s="15" t="s">
        <v>73</v>
      </c>
      <c r="AY581" s="242" t="s">
        <v>157</v>
      </c>
    </row>
    <row r="582" spans="2:51" s="13" customFormat="1" ht="12">
      <c r="B582" s="211"/>
      <c r="C582" s="212"/>
      <c r="D582" s="207" t="s">
        <v>168</v>
      </c>
      <c r="E582" s="213" t="s">
        <v>21</v>
      </c>
      <c r="F582" s="214" t="s">
        <v>180</v>
      </c>
      <c r="G582" s="212"/>
      <c r="H582" s="215">
        <v>5</v>
      </c>
      <c r="I582" s="216"/>
      <c r="J582" s="212"/>
      <c r="K582" s="212"/>
      <c r="L582" s="217"/>
      <c r="M582" s="218"/>
      <c r="N582" s="219"/>
      <c r="O582" s="219"/>
      <c r="P582" s="219"/>
      <c r="Q582" s="219"/>
      <c r="R582" s="219"/>
      <c r="S582" s="219"/>
      <c r="T582" s="220"/>
      <c r="AT582" s="221" t="s">
        <v>168</v>
      </c>
      <c r="AU582" s="221" t="s">
        <v>81</v>
      </c>
      <c r="AV582" s="13" t="s">
        <v>81</v>
      </c>
      <c r="AW582" s="13" t="s">
        <v>34</v>
      </c>
      <c r="AX582" s="13" t="s">
        <v>73</v>
      </c>
      <c r="AY582" s="221" t="s">
        <v>157</v>
      </c>
    </row>
    <row r="583" spans="2:51" s="16" customFormat="1" ht="12">
      <c r="B583" s="243"/>
      <c r="C583" s="244"/>
      <c r="D583" s="207" t="s">
        <v>168</v>
      </c>
      <c r="E583" s="245" t="s">
        <v>21</v>
      </c>
      <c r="F583" s="246" t="s">
        <v>181</v>
      </c>
      <c r="G583" s="244"/>
      <c r="H583" s="247">
        <v>61.341</v>
      </c>
      <c r="I583" s="248"/>
      <c r="J583" s="244"/>
      <c r="K583" s="244"/>
      <c r="L583" s="249"/>
      <c r="M583" s="250"/>
      <c r="N583" s="251"/>
      <c r="O583" s="251"/>
      <c r="P583" s="251"/>
      <c r="Q583" s="251"/>
      <c r="R583" s="251"/>
      <c r="S583" s="251"/>
      <c r="T583" s="252"/>
      <c r="AT583" s="253" t="s">
        <v>168</v>
      </c>
      <c r="AU583" s="253" t="s">
        <v>81</v>
      </c>
      <c r="AV583" s="16" t="s">
        <v>164</v>
      </c>
      <c r="AW583" s="16" t="s">
        <v>34</v>
      </c>
      <c r="AX583" s="16" t="s">
        <v>79</v>
      </c>
      <c r="AY583" s="253" t="s">
        <v>157</v>
      </c>
    </row>
    <row r="584" spans="1:65" s="2" customFormat="1" ht="16.5" customHeight="1">
      <c r="A584" s="36"/>
      <c r="B584" s="37"/>
      <c r="C584" s="254" t="s">
        <v>770</v>
      </c>
      <c r="D584" s="254" t="s">
        <v>271</v>
      </c>
      <c r="E584" s="255" t="s">
        <v>771</v>
      </c>
      <c r="F584" s="256" t="s">
        <v>772</v>
      </c>
      <c r="G584" s="257" t="s">
        <v>162</v>
      </c>
      <c r="H584" s="258">
        <v>73.609</v>
      </c>
      <c r="I584" s="259"/>
      <c r="J584" s="260">
        <f>ROUND(I584*H584,2)</f>
        <v>0</v>
      </c>
      <c r="K584" s="256" t="s">
        <v>163</v>
      </c>
      <c r="L584" s="261"/>
      <c r="M584" s="262" t="s">
        <v>21</v>
      </c>
      <c r="N584" s="263" t="s">
        <v>44</v>
      </c>
      <c r="O584" s="66"/>
      <c r="P584" s="203">
        <f>O584*H584</f>
        <v>0</v>
      </c>
      <c r="Q584" s="203">
        <v>0.009</v>
      </c>
      <c r="R584" s="203">
        <f>Q584*H584</f>
        <v>0.6624809999999999</v>
      </c>
      <c r="S584" s="203">
        <v>0</v>
      </c>
      <c r="T584" s="204">
        <f>S584*H584</f>
        <v>0</v>
      </c>
      <c r="U584" s="36"/>
      <c r="V584" s="36"/>
      <c r="W584" s="36"/>
      <c r="X584" s="36"/>
      <c r="Y584" s="36"/>
      <c r="Z584" s="36"/>
      <c r="AA584" s="36"/>
      <c r="AB584" s="36"/>
      <c r="AC584" s="36"/>
      <c r="AD584" s="36"/>
      <c r="AE584" s="36"/>
      <c r="AR584" s="205" t="s">
        <v>391</v>
      </c>
      <c r="AT584" s="205" t="s">
        <v>271</v>
      </c>
      <c r="AU584" s="205" t="s">
        <v>81</v>
      </c>
      <c r="AY584" s="19" t="s">
        <v>157</v>
      </c>
      <c r="BE584" s="206">
        <f>IF(N584="základní",J584,0)</f>
        <v>0</v>
      </c>
      <c r="BF584" s="206">
        <f>IF(N584="snížená",J584,0)</f>
        <v>0</v>
      </c>
      <c r="BG584" s="206">
        <f>IF(N584="zákl. přenesená",J584,0)</f>
        <v>0</v>
      </c>
      <c r="BH584" s="206">
        <f>IF(N584="sníž. přenesená",J584,0)</f>
        <v>0</v>
      </c>
      <c r="BI584" s="206">
        <f>IF(N584="nulová",J584,0)</f>
        <v>0</v>
      </c>
      <c r="BJ584" s="19" t="s">
        <v>79</v>
      </c>
      <c r="BK584" s="206">
        <f>ROUND(I584*H584,2)</f>
        <v>0</v>
      </c>
      <c r="BL584" s="19" t="s">
        <v>281</v>
      </c>
      <c r="BM584" s="205" t="s">
        <v>773</v>
      </c>
    </row>
    <row r="585" spans="2:51" s="13" customFormat="1" ht="12">
      <c r="B585" s="211"/>
      <c r="C585" s="212"/>
      <c r="D585" s="207" t="s">
        <v>168</v>
      </c>
      <c r="E585" s="212"/>
      <c r="F585" s="214" t="s">
        <v>774</v>
      </c>
      <c r="G585" s="212"/>
      <c r="H585" s="215">
        <v>73.609</v>
      </c>
      <c r="I585" s="216"/>
      <c r="J585" s="212"/>
      <c r="K585" s="212"/>
      <c r="L585" s="217"/>
      <c r="M585" s="218"/>
      <c r="N585" s="219"/>
      <c r="O585" s="219"/>
      <c r="P585" s="219"/>
      <c r="Q585" s="219"/>
      <c r="R585" s="219"/>
      <c r="S585" s="219"/>
      <c r="T585" s="220"/>
      <c r="AT585" s="221" t="s">
        <v>168</v>
      </c>
      <c r="AU585" s="221" t="s">
        <v>81</v>
      </c>
      <c r="AV585" s="13" t="s">
        <v>81</v>
      </c>
      <c r="AW585" s="13" t="s">
        <v>4</v>
      </c>
      <c r="AX585" s="13" t="s">
        <v>79</v>
      </c>
      <c r="AY585" s="221" t="s">
        <v>157</v>
      </c>
    </row>
    <row r="586" spans="1:65" s="2" customFormat="1" ht="16.5" customHeight="1">
      <c r="A586" s="36"/>
      <c r="B586" s="37"/>
      <c r="C586" s="194" t="s">
        <v>775</v>
      </c>
      <c r="D586" s="194" t="s">
        <v>159</v>
      </c>
      <c r="E586" s="195" t="s">
        <v>776</v>
      </c>
      <c r="F586" s="196" t="s">
        <v>777</v>
      </c>
      <c r="G586" s="197" t="s">
        <v>284</v>
      </c>
      <c r="H586" s="198">
        <v>51.6</v>
      </c>
      <c r="I586" s="199"/>
      <c r="J586" s="200">
        <f>ROUND(I586*H586,2)</f>
        <v>0</v>
      </c>
      <c r="K586" s="196" t="s">
        <v>163</v>
      </c>
      <c r="L586" s="41"/>
      <c r="M586" s="201" t="s">
        <v>21</v>
      </c>
      <c r="N586" s="202" t="s">
        <v>44</v>
      </c>
      <c r="O586" s="66"/>
      <c r="P586" s="203">
        <f>O586*H586</f>
        <v>0</v>
      </c>
      <c r="Q586" s="203">
        <v>0</v>
      </c>
      <c r="R586" s="203">
        <f>Q586*H586</f>
        <v>0</v>
      </c>
      <c r="S586" s="203">
        <v>0</v>
      </c>
      <c r="T586" s="204">
        <f>S586*H586</f>
        <v>0</v>
      </c>
      <c r="U586" s="36"/>
      <c r="V586" s="36"/>
      <c r="W586" s="36"/>
      <c r="X586" s="36"/>
      <c r="Y586" s="36"/>
      <c r="Z586" s="36"/>
      <c r="AA586" s="36"/>
      <c r="AB586" s="36"/>
      <c r="AC586" s="36"/>
      <c r="AD586" s="36"/>
      <c r="AE586" s="36"/>
      <c r="AR586" s="205" t="s">
        <v>281</v>
      </c>
      <c r="AT586" s="205" t="s">
        <v>159</v>
      </c>
      <c r="AU586" s="205" t="s">
        <v>81</v>
      </c>
      <c r="AY586" s="19" t="s">
        <v>157</v>
      </c>
      <c r="BE586" s="206">
        <f>IF(N586="základní",J586,0)</f>
        <v>0</v>
      </c>
      <c r="BF586" s="206">
        <f>IF(N586="snížená",J586,0)</f>
        <v>0</v>
      </c>
      <c r="BG586" s="206">
        <f>IF(N586="zákl. přenesená",J586,0)</f>
        <v>0</v>
      </c>
      <c r="BH586" s="206">
        <f>IF(N586="sníž. přenesená",J586,0)</f>
        <v>0</v>
      </c>
      <c r="BI586" s="206">
        <f>IF(N586="nulová",J586,0)</f>
        <v>0</v>
      </c>
      <c r="BJ586" s="19" t="s">
        <v>79</v>
      </c>
      <c r="BK586" s="206">
        <f>ROUND(I586*H586,2)</f>
        <v>0</v>
      </c>
      <c r="BL586" s="19" t="s">
        <v>281</v>
      </c>
      <c r="BM586" s="205" t="s">
        <v>778</v>
      </c>
    </row>
    <row r="587" spans="1:47" s="2" customFormat="1" ht="39">
      <c r="A587" s="36"/>
      <c r="B587" s="37"/>
      <c r="C587" s="38"/>
      <c r="D587" s="207" t="s">
        <v>166</v>
      </c>
      <c r="E587" s="38"/>
      <c r="F587" s="208" t="s">
        <v>756</v>
      </c>
      <c r="G587" s="38"/>
      <c r="H587" s="38"/>
      <c r="I587" s="117"/>
      <c r="J587" s="38"/>
      <c r="K587" s="38"/>
      <c r="L587" s="41"/>
      <c r="M587" s="209"/>
      <c r="N587" s="210"/>
      <c r="O587" s="66"/>
      <c r="P587" s="66"/>
      <c r="Q587" s="66"/>
      <c r="R587" s="66"/>
      <c r="S587" s="66"/>
      <c r="T587" s="67"/>
      <c r="U587" s="36"/>
      <c r="V587" s="36"/>
      <c r="W587" s="36"/>
      <c r="X587" s="36"/>
      <c r="Y587" s="36"/>
      <c r="Z587" s="36"/>
      <c r="AA587" s="36"/>
      <c r="AB587" s="36"/>
      <c r="AC587" s="36"/>
      <c r="AD587" s="36"/>
      <c r="AE587" s="36"/>
      <c r="AT587" s="19" t="s">
        <v>166</v>
      </c>
      <c r="AU587" s="19" t="s">
        <v>81</v>
      </c>
    </row>
    <row r="588" spans="2:51" s="13" customFormat="1" ht="12">
      <c r="B588" s="211"/>
      <c r="C588" s="212"/>
      <c r="D588" s="207" t="s">
        <v>168</v>
      </c>
      <c r="E588" s="213" t="s">
        <v>21</v>
      </c>
      <c r="F588" s="214" t="s">
        <v>779</v>
      </c>
      <c r="G588" s="212"/>
      <c r="H588" s="215">
        <v>51.6</v>
      </c>
      <c r="I588" s="216"/>
      <c r="J588" s="212"/>
      <c r="K588" s="212"/>
      <c r="L588" s="217"/>
      <c r="M588" s="218"/>
      <c r="N588" s="219"/>
      <c r="O588" s="219"/>
      <c r="P588" s="219"/>
      <c r="Q588" s="219"/>
      <c r="R588" s="219"/>
      <c r="S588" s="219"/>
      <c r="T588" s="220"/>
      <c r="AT588" s="221" t="s">
        <v>168</v>
      </c>
      <c r="AU588" s="221" t="s">
        <v>81</v>
      </c>
      <c r="AV588" s="13" t="s">
        <v>81</v>
      </c>
      <c r="AW588" s="13" t="s">
        <v>34</v>
      </c>
      <c r="AX588" s="13" t="s">
        <v>73</v>
      </c>
      <c r="AY588" s="221" t="s">
        <v>157</v>
      </c>
    </row>
    <row r="589" spans="2:51" s="15" customFormat="1" ht="12">
      <c r="B589" s="232"/>
      <c r="C589" s="233"/>
      <c r="D589" s="207" t="s">
        <v>168</v>
      </c>
      <c r="E589" s="234" t="s">
        <v>21</v>
      </c>
      <c r="F589" s="235" t="s">
        <v>179</v>
      </c>
      <c r="G589" s="233"/>
      <c r="H589" s="236">
        <v>51.6</v>
      </c>
      <c r="I589" s="237"/>
      <c r="J589" s="233"/>
      <c r="K589" s="233"/>
      <c r="L589" s="238"/>
      <c r="M589" s="239"/>
      <c r="N589" s="240"/>
      <c r="O589" s="240"/>
      <c r="P589" s="240"/>
      <c r="Q589" s="240"/>
      <c r="R589" s="240"/>
      <c r="S589" s="240"/>
      <c r="T589" s="241"/>
      <c r="AT589" s="242" t="s">
        <v>168</v>
      </c>
      <c r="AU589" s="242" t="s">
        <v>81</v>
      </c>
      <c r="AV589" s="15" t="s">
        <v>96</v>
      </c>
      <c r="AW589" s="15" t="s">
        <v>34</v>
      </c>
      <c r="AX589" s="15" t="s">
        <v>79</v>
      </c>
      <c r="AY589" s="242" t="s">
        <v>157</v>
      </c>
    </row>
    <row r="590" spans="1:65" s="2" customFormat="1" ht="16.5" customHeight="1">
      <c r="A590" s="36"/>
      <c r="B590" s="37"/>
      <c r="C590" s="254" t="s">
        <v>780</v>
      </c>
      <c r="D590" s="254" t="s">
        <v>271</v>
      </c>
      <c r="E590" s="255" t="s">
        <v>781</v>
      </c>
      <c r="F590" s="256" t="s">
        <v>782</v>
      </c>
      <c r="G590" s="257" t="s">
        <v>172</v>
      </c>
      <c r="H590" s="258">
        <v>0.136</v>
      </c>
      <c r="I590" s="259"/>
      <c r="J590" s="260">
        <f>ROUND(I590*H590,2)</f>
        <v>0</v>
      </c>
      <c r="K590" s="256" t="s">
        <v>163</v>
      </c>
      <c r="L590" s="261"/>
      <c r="M590" s="262" t="s">
        <v>21</v>
      </c>
      <c r="N590" s="263" t="s">
        <v>44</v>
      </c>
      <c r="O590" s="66"/>
      <c r="P590" s="203">
        <f>O590*H590</f>
        <v>0</v>
      </c>
      <c r="Q590" s="203">
        <v>0.55</v>
      </c>
      <c r="R590" s="203">
        <f>Q590*H590</f>
        <v>0.0748</v>
      </c>
      <c r="S590" s="203">
        <v>0</v>
      </c>
      <c r="T590" s="204">
        <f>S590*H590</f>
        <v>0</v>
      </c>
      <c r="U590" s="36"/>
      <c r="V590" s="36"/>
      <c r="W590" s="36"/>
      <c r="X590" s="36"/>
      <c r="Y590" s="36"/>
      <c r="Z590" s="36"/>
      <c r="AA590" s="36"/>
      <c r="AB590" s="36"/>
      <c r="AC590" s="36"/>
      <c r="AD590" s="36"/>
      <c r="AE590" s="36"/>
      <c r="AR590" s="205" t="s">
        <v>391</v>
      </c>
      <c r="AT590" s="205" t="s">
        <v>271</v>
      </c>
      <c r="AU590" s="205" t="s">
        <v>81</v>
      </c>
      <c r="AY590" s="19" t="s">
        <v>157</v>
      </c>
      <c r="BE590" s="206">
        <f>IF(N590="základní",J590,0)</f>
        <v>0</v>
      </c>
      <c r="BF590" s="206">
        <f>IF(N590="snížená",J590,0)</f>
        <v>0</v>
      </c>
      <c r="BG590" s="206">
        <f>IF(N590="zákl. přenesená",J590,0)</f>
        <v>0</v>
      </c>
      <c r="BH590" s="206">
        <f>IF(N590="sníž. přenesená",J590,0)</f>
        <v>0</v>
      </c>
      <c r="BI590" s="206">
        <f>IF(N590="nulová",J590,0)</f>
        <v>0</v>
      </c>
      <c r="BJ590" s="19" t="s">
        <v>79</v>
      </c>
      <c r="BK590" s="206">
        <f>ROUND(I590*H590,2)</f>
        <v>0</v>
      </c>
      <c r="BL590" s="19" t="s">
        <v>281</v>
      </c>
      <c r="BM590" s="205" t="s">
        <v>783</v>
      </c>
    </row>
    <row r="591" spans="2:51" s="13" customFormat="1" ht="12">
      <c r="B591" s="211"/>
      <c r="C591" s="212"/>
      <c r="D591" s="207" t="s">
        <v>168</v>
      </c>
      <c r="E591" s="213" t="s">
        <v>21</v>
      </c>
      <c r="F591" s="214" t="s">
        <v>733</v>
      </c>
      <c r="G591" s="212"/>
      <c r="H591" s="215">
        <v>0.124</v>
      </c>
      <c r="I591" s="216"/>
      <c r="J591" s="212"/>
      <c r="K591" s="212"/>
      <c r="L591" s="217"/>
      <c r="M591" s="218"/>
      <c r="N591" s="219"/>
      <c r="O591" s="219"/>
      <c r="P591" s="219"/>
      <c r="Q591" s="219"/>
      <c r="R591" s="219"/>
      <c r="S591" s="219"/>
      <c r="T591" s="220"/>
      <c r="AT591" s="221" t="s">
        <v>168</v>
      </c>
      <c r="AU591" s="221" t="s">
        <v>81</v>
      </c>
      <c r="AV591" s="13" t="s">
        <v>81</v>
      </c>
      <c r="AW591" s="13" t="s">
        <v>34</v>
      </c>
      <c r="AX591" s="13" t="s">
        <v>73</v>
      </c>
      <c r="AY591" s="221" t="s">
        <v>157</v>
      </c>
    </row>
    <row r="592" spans="2:51" s="15" customFormat="1" ht="12">
      <c r="B592" s="232"/>
      <c r="C592" s="233"/>
      <c r="D592" s="207" t="s">
        <v>168</v>
      </c>
      <c r="E592" s="234" t="s">
        <v>21</v>
      </c>
      <c r="F592" s="235" t="s">
        <v>179</v>
      </c>
      <c r="G592" s="233"/>
      <c r="H592" s="236">
        <v>0.124</v>
      </c>
      <c r="I592" s="237"/>
      <c r="J592" s="233"/>
      <c r="K592" s="233"/>
      <c r="L592" s="238"/>
      <c r="M592" s="239"/>
      <c r="N592" s="240"/>
      <c r="O592" s="240"/>
      <c r="P592" s="240"/>
      <c r="Q592" s="240"/>
      <c r="R592" s="240"/>
      <c r="S592" s="240"/>
      <c r="T592" s="241"/>
      <c r="AT592" s="242" t="s">
        <v>168</v>
      </c>
      <c r="AU592" s="242" t="s">
        <v>81</v>
      </c>
      <c r="AV592" s="15" t="s">
        <v>96</v>
      </c>
      <c r="AW592" s="15" t="s">
        <v>34</v>
      </c>
      <c r="AX592" s="15" t="s">
        <v>79</v>
      </c>
      <c r="AY592" s="242" t="s">
        <v>157</v>
      </c>
    </row>
    <row r="593" spans="2:51" s="13" customFormat="1" ht="12">
      <c r="B593" s="211"/>
      <c r="C593" s="212"/>
      <c r="D593" s="207" t="s">
        <v>168</v>
      </c>
      <c r="E593" s="212"/>
      <c r="F593" s="214" t="s">
        <v>784</v>
      </c>
      <c r="G593" s="212"/>
      <c r="H593" s="215">
        <v>0.136</v>
      </c>
      <c r="I593" s="216"/>
      <c r="J593" s="212"/>
      <c r="K593" s="212"/>
      <c r="L593" s="217"/>
      <c r="M593" s="218"/>
      <c r="N593" s="219"/>
      <c r="O593" s="219"/>
      <c r="P593" s="219"/>
      <c r="Q593" s="219"/>
      <c r="R593" s="219"/>
      <c r="S593" s="219"/>
      <c r="T593" s="220"/>
      <c r="AT593" s="221" t="s">
        <v>168</v>
      </c>
      <c r="AU593" s="221" t="s">
        <v>81</v>
      </c>
      <c r="AV593" s="13" t="s">
        <v>81</v>
      </c>
      <c r="AW593" s="13" t="s">
        <v>4</v>
      </c>
      <c r="AX593" s="13" t="s">
        <v>79</v>
      </c>
      <c r="AY593" s="221" t="s">
        <v>157</v>
      </c>
    </row>
    <row r="594" spans="1:65" s="2" customFormat="1" ht="16.5" customHeight="1">
      <c r="A594" s="36"/>
      <c r="B594" s="37"/>
      <c r="C594" s="194" t="s">
        <v>785</v>
      </c>
      <c r="D594" s="194" t="s">
        <v>159</v>
      </c>
      <c r="E594" s="195" t="s">
        <v>786</v>
      </c>
      <c r="F594" s="196" t="s">
        <v>787</v>
      </c>
      <c r="G594" s="197" t="s">
        <v>172</v>
      </c>
      <c r="H594" s="198">
        <v>3.129</v>
      </c>
      <c r="I594" s="199"/>
      <c r="J594" s="200">
        <f>ROUND(I594*H594,2)</f>
        <v>0</v>
      </c>
      <c r="K594" s="196" t="s">
        <v>163</v>
      </c>
      <c r="L594" s="41"/>
      <c r="M594" s="201" t="s">
        <v>21</v>
      </c>
      <c r="N594" s="202" t="s">
        <v>44</v>
      </c>
      <c r="O594" s="66"/>
      <c r="P594" s="203">
        <f>O594*H594</f>
        <v>0</v>
      </c>
      <c r="Q594" s="203">
        <v>0.02337</v>
      </c>
      <c r="R594" s="203">
        <f>Q594*H594</f>
        <v>0.07312473</v>
      </c>
      <c r="S594" s="203">
        <v>0</v>
      </c>
      <c r="T594" s="204">
        <f>S594*H594</f>
        <v>0</v>
      </c>
      <c r="U594" s="36"/>
      <c r="V594" s="36"/>
      <c r="W594" s="36"/>
      <c r="X594" s="36"/>
      <c r="Y594" s="36"/>
      <c r="Z594" s="36"/>
      <c r="AA594" s="36"/>
      <c r="AB594" s="36"/>
      <c r="AC594" s="36"/>
      <c r="AD594" s="36"/>
      <c r="AE594" s="36"/>
      <c r="AR594" s="205" t="s">
        <v>281</v>
      </c>
      <c r="AT594" s="205" t="s">
        <v>159</v>
      </c>
      <c r="AU594" s="205" t="s">
        <v>81</v>
      </c>
      <c r="AY594" s="19" t="s">
        <v>157</v>
      </c>
      <c r="BE594" s="206">
        <f>IF(N594="základní",J594,0)</f>
        <v>0</v>
      </c>
      <c r="BF594" s="206">
        <f>IF(N594="snížená",J594,0)</f>
        <v>0</v>
      </c>
      <c r="BG594" s="206">
        <f>IF(N594="zákl. přenesená",J594,0)</f>
        <v>0</v>
      </c>
      <c r="BH594" s="206">
        <f>IF(N594="sníž. přenesená",J594,0)</f>
        <v>0</v>
      </c>
      <c r="BI594" s="206">
        <f>IF(N594="nulová",J594,0)</f>
        <v>0</v>
      </c>
      <c r="BJ594" s="19" t="s">
        <v>79</v>
      </c>
      <c r="BK594" s="206">
        <f>ROUND(I594*H594,2)</f>
        <v>0</v>
      </c>
      <c r="BL594" s="19" t="s">
        <v>281</v>
      </c>
      <c r="BM594" s="205" t="s">
        <v>788</v>
      </c>
    </row>
    <row r="595" spans="1:47" s="2" customFormat="1" ht="87.75">
      <c r="A595" s="36"/>
      <c r="B595" s="37"/>
      <c r="C595" s="38"/>
      <c r="D595" s="207" t="s">
        <v>166</v>
      </c>
      <c r="E595" s="38"/>
      <c r="F595" s="208" t="s">
        <v>789</v>
      </c>
      <c r="G595" s="38"/>
      <c r="H595" s="38"/>
      <c r="I595" s="117"/>
      <c r="J595" s="38"/>
      <c r="K595" s="38"/>
      <c r="L595" s="41"/>
      <c r="M595" s="209"/>
      <c r="N595" s="210"/>
      <c r="O595" s="66"/>
      <c r="P595" s="66"/>
      <c r="Q595" s="66"/>
      <c r="R595" s="66"/>
      <c r="S595" s="66"/>
      <c r="T595" s="67"/>
      <c r="U595" s="36"/>
      <c r="V595" s="36"/>
      <c r="W595" s="36"/>
      <c r="X595" s="36"/>
      <c r="Y595" s="36"/>
      <c r="Z595" s="36"/>
      <c r="AA595" s="36"/>
      <c r="AB595" s="36"/>
      <c r="AC595" s="36"/>
      <c r="AD595" s="36"/>
      <c r="AE595" s="36"/>
      <c r="AT595" s="19" t="s">
        <v>166</v>
      </c>
      <c r="AU595" s="19" t="s">
        <v>81</v>
      </c>
    </row>
    <row r="596" spans="2:51" s="14" customFormat="1" ht="12">
      <c r="B596" s="222"/>
      <c r="C596" s="223"/>
      <c r="D596" s="207" t="s">
        <v>168</v>
      </c>
      <c r="E596" s="224" t="s">
        <v>21</v>
      </c>
      <c r="F596" s="225" t="s">
        <v>730</v>
      </c>
      <c r="G596" s="223"/>
      <c r="H596" s="224" t="s">
        <v>21</v>
      </c>
      <c r="I596" s="226"/>
      <c r="J596" s="223"/>
      <c r="K596" s="223"/>
      <c r="L596" s="227"/>
      <c r="M596" s="228"/>
      <c r="N596" s="229"/>
      <c r="O596" s="229"/>
      <c r="P596" s="229"/>
      <c r="Q596" s="229"/>
      <c r="R596" s="229"/>
      <c r="S596" s="229"/>
      <c r="T596" s="230"/>
      <c r="AT596" s="231" t="s">
        <v>168</v>
      </c>
      <c r="AU596" s="231" t="s">
        <v>81</v>
      </c>
      <c r="AV596" s="14" t="s">
        <v>79</v>
      </c>
      <c r="AW596" s="14" t="s">
        <v>34</v>
      </c>
      <c r="AX596" s="14" t="s">
        <v>73</v>
      </c>
      <c r="AY596" s="231" t="s">
        <v>157</v>
      </c>
    </row>
    <row r="597" spans="2:51" s="13" customFormat="1" ht="12">
      <c r="B597" s="211"/>
      <c r="C597" s="212"/>
      <c r="D597" s="207" t="s">
        <v>168</v>
      </c>
      <c r="E597" s="213" t="s">
        <v>21</v>
      </c>
      <c r="F597" s="214" t="s">
        <v>731</v>
      </c>
      <c r="G597" s="212"/>
      <c r="H597" s="215">
        <v>0.66</v>
      </c>
      <c r="I597" s="216"/>
      <c r="J597" s="212"/>
      <c r="K597" s="212"/>
      <c r="L597" s="217"/>
      <c r="M597" s="218"/>
      <c r="N597" s="219"/>
      <c r="O597" s="219"/>
      <c r="P597" s="219"/>
      <c r="Q597" s="219"/>
      <c r="R597" s="219"/>
      <c r="S597" s="219"/>
      <c r="T597" s="220"/>
      <c r="AT597" s="221" t="s">
        <v>168</v>
      </c>
      <c r="AU597" s="221" t="s">
        <v>81</v>
      </c>
      <c r="AV597" s="13" t="s">
        <v>81</v>
      </c>
      <c r="AW597" s="13" t="s">
        <v>34</v>
      </c>
      <c r="AX597" s="13" t="s">
        <v>73</v>
      </c>
      <c r="AY597" s="221" t="s">
        <v>157</v>
      </c>
    </row>
    <row r="598" spans="2:51" s="13" customFormat="1" ht="12">
      <c r="B598" s="211"/>
      <c r="C598" s="212"/>
      <c r="D598" s="207" t="s">
        <v>168</v>
      </c>
      <c r="E598" s="213" t="s">
        <v>21</v>
      </c>
      <c r="F598" s="214" t="s">
        <v>732</v>
      </c>
      <c r="G598" s="212"/>
      <c r="H598" s="215">
        <v>0.276</v>
      </c>
      <c r="I598" s="216"/>
      <c r="J598" s="212"/>
      <c r="K598" s="212"/>
      <c r="L598" s="217"/>
      <c r="M598" s="218"/>
      <c r="N598" s="219"/>
      <c r="O598" s="219"/>
      <c r="P598" s="219"/>
      <c r="Q598" s="219"/>
      <c r="R598" s="219"/>
      <c r="S598" s="219"/>
      <c r="T598" s="220"/>
      <c r="AT598" s="221" t="s">
        <v>168</v>
      </c>
      <c r="AU598" s="221" t="s">
        <v>81</v>
      </c>
      <c r="AV598" s="13" t="s">
        <v>81</v>
      </c>
      <c r="AW598" s="13" t="s">
        <v>34</v>
      </c>
      <c r="AX598" s="13" t="s">
        <v>73</v>
      </c>
      <c r="AY598" s="221" t="s">
        <v>157</v>
      </c>
    </row>
    <row r="599" spans="2:51" s="13" customFormat="1" ht="12">
      <c r="B599" s="211"/>
      <c r="C599" s="212"/>
      <c r="D599" s="207" t="s">
        <v>168</v>
      </c>
      <c r="E599" s="213" t="s">
        <v>21</v>
      </c>
      <c r="F599" s="214" t="s">
        <v>733</v>
      </c>
      <c r="G599" s="212"/>
      <c r="H599" s="215">
        <v>0.124</v>
      </c>
      <c r="I599" s="216"/>
      <c r="J599" s="212"/>
      <c r="K599" s="212"/>
      <c r="L599" s="217"/>
      <c r="M599" s="218"/>
      <c r="N599" s="219"/>
      <c r="O599" s="219"/>
      <c r="P599" s="219"/>
      <c r="Q599" s="219"/>
      <c r="R599" s="219"/>
      <c r="S599" s="219"/>
      <c r="T599" s="220"/>
      <c r="AT599" s="221" t="s">
        <v>168</v>
      </c>
      <c r="AU599" s="221" t="s">
        <v>81</v>
      </c>
      <c r="AV599" s="13" t="s">
        <v>81</v>
      </c>
      <c r="AW599" s="13" t="s">
        <v>34</v>
      </c>
      <c r="AX599" s="13" t="s">
        <v>73</v>
      </c>
      <c r="AY599" s="221" t="s">
        <v>157</v>
      </c>
    </row>
    <row r="600" spans="2:51" s="13" customFormat="1" ht="12">
      <c r="B600" s="211"/>
      <c r="C600" s="212"/>
      <c r="D600" s="207" t="s">
        <v>168</v>
      </c>
      <c r="E600" s="213" t="s">
        <v>21</v>
      </c>
      <c r="F600" s="214" t="s">
        <v>734</v>
      </c>
      <c r="G600" s="212"/>
      <c r="H600" s="215">
        <v>1.393</v>
      </c>
      <c r="I600" s="216"/>
      <c r="J600" s="212"/>
      <c r="K600" s="212"/>
      <c r="L600" s="217"/>
      <c r="M600" s="218"/>
      <c r="N600" s="219"/>
      <c r="O600" s="219"/>
      <c r="P600" s="219"/>
      <c r="Q600" s="219"/>
      <c r="R600" s="219"/>
      <c r="S600" s="219"/>
      <c r="T600" s="220"/>
      <c r="AT600" s="221" t="s">
        <v>168</v>
      </c>
      <c r="AU600" s="221" t="s">
        <v>81</v>
      </c>
      <c r="AV600" s="13" t="s">
        <v>81</v>
      </c>
      <c r="AW600" s="13" t="s">
        <v>34</v>
      </c>
      <c r="AX600" s="13" t="s">
        <v>73</v>
      </c>
      <c r="AY600" s="221" t="s">
        <v>157</v>
      </c>
    </row>
    <row r="601" spans="2:51" s="13" customFormat="1" ht="12">
      <c r="B601" s="211"/>
      <c r="C601" s="212"/>
      <c r="D601" s="207" t="s">
        <v>168</v>
      </c>
      <c r="E601" s="213" t="s">
        <v>21</v>
      </c>
      <c r="F601" s="214" t="s">
        <v>790</v>
      </c>
      <c r="G601" s="212"/>
      <c r="H601" s="215">
        <v>0.676</v>
      </c>
      <c r="I601" s="216"/>
      <c r="J601" s="212"/>
      <c r="K601" s="212"/>
      <c r="L601" s="217"/>
      <c r="M601" s="218"/>
      <c r="N601" s="219"/>
      <c r="O601" s="219"/>
      <c r="P601" s="219"/>
      <c r="Q601" s="219"/>
      <c r="R601" s="219"/>
      <c r="S601" s="219"/>
      <c r="T601" s="220"/>
      <c r="AT601" s="221" t="s">
        <v>168</v>
      </c>
      <c r="AU601" s="221" t="s">
        <v>81</v>
      </c>
      <c r="AV601" s="13" t="s">
        <v>81</v>
      </c>
      <c r="AW601" s="13" t="s">
        <v>34</v>
      </c>
      <c r="AX601" s="13" t="s">
        <v>73</v>
      </c>
      <c r="AY601" s="221" t="s">
        <v>157</v>
      </c>
    </row>
    <row r="602" spans="2:51" s="15" customFormat="1" ht="12">
      <c r="B602" s="232"/>
      <c r="C602" s="233"/>
      <c r="D602" s="207" t="s">
        <v>168</v>
      </c>
      <c r="E602" s="234" t="s">
        <v>21</v>
      </c>
      <c r="F602" s="235" t="s">
        <v>179</v>
      </c>
      <c r="G602" s="233"/>
      <c r="H602" s="236">
        <v>3.129</v>
      </c>
      <c r="I602" s="237"/>
      <c r="J602" s="233"/>
      <c r="K602" s="233"/>
      <c r="L602" s="238"/>
      <c r="M602" s="239"/>
      <c r="N602" s="240"/>
      <c r="O602" s="240"/>
      <c r="P602" s="240"/>
      <c r="Q602" s="240"/>
      <c r="R602" s="240"/>
      <c r="S602" s="240"/>
      <c r="T602" s="241"/>
      <c r="AT602" s="242" t="s">
        <v>168</v>
      </c>
      <c r="AU602" s="242" t="s">
        <v>81</v>
      </c>
      <c r="AV602" s="15" t="s">
        <v>96</v>
      </c>
      <c r="AW602" s="15" t="s">
        <v>34</v>
      </c>
      <c r="AX602" s="15" t="s">
        <v>79</v>
      </c>
      <c r="AY602" s="242" t="s">
        <v>157</v>
      </c>
    </row>
    <row r="603" spans="1:65" s="2" customFormat="1" ht="21.75" customHeight="1">
      <c r="A603" s="36"/>
      <c r="B603" s="37"/>
      <c r="C603" s="194" t="s">
        <v>791</v>
      </c>
      <c r="D603" s="194" t="s">
        <v>159</v>
      </c>
      <c r="E603" s="195" t="s">
        <v>792</v>
      </c>
      <c r="F603" s="196" t="s">
        <v>793</v>
      </c>
      <c r="G603" s="197" t="s">
        <v>247</v>
      </c>
      <c r="H603" s="198">
        <v>2.224</v>
      </c>
      <c r="I603" s="199"/>
      <c r="J603" s="200">
        <f>ROUND(I603*H603,2)</f>
        <v>0</v>
      </c>
      <c r="K603" s="196" t="s">
        <v>163</v>
      </c>
      <c r="L603" s="41"/>
      <c r="M603" s="201" t="s">
        <v>21</v>
      </c>
      <c r="N603" s="202" t="s">
        <v>44</v>
      </c>
      <c r="O603" s="66"/>
      <c r="P603" s="203">
        <f>O603*H603</f>
        <v>0</v>
      </c>
      <c r="Q603" s="203">
        <v>0</v>
      </c>
      <c r="R603" s="203">
        <f>Q603*H603</f>
        <v>0</v>
      </c>
      <c r="S603" s="203">
        <v>0</v>
      </c>
      <c r="T603" s="204">
        <f>S603*H603</f>
        <v>0</v>
      </c>
      <c r="U603" s="36"/>
      <c r="V603" s="36"/>
      <c r="W603" s="36"/>
      <c r="X603" s="36"/>
      <c r="Y603" s="36"/>
      <c r="Z603" s="36"/>
      <c r="AA603" s="36"/>
      <c r="AB603" s="36"/>
      <c r="AC603" s="36"/>
      <c r="AD603" s="36"/>
      <c r="AE603" s="36"/>
      <c r="AR603" s="205" t="s">
        <v>281</v>
      </c>
      <c r="AT603" s="205" t="s">
        <v>159</v>
      </c>
      <c r="AU603" s="205" t="s">
        <v>81</v>
      </c>
      <c r="AY603" s="19" t="s">
        <v>157</v>
      </c>
      <c r="BE603" s="206">
        <f>IF(N603="základní",J603,0)</f>
        <v>0</v>
      </c>
      <c r="BF603" s="206">
        <f>IF(N603="snížená",J603,0)</f>
        <v>0</v>
      </c>
      <c r="BG603" s="206">
        <f>IF(N603="zákl. přenesená",J603,0)</f>
        <v>0</v>
      </c>
      <c r="BH603" s="206">
        <f>IF(N603="sníž. přenesená",J603,0)</f>
        <v>0</v>
      </c>
      <c r="BI603" s="206">
        <f>IF(N603="nulová",J603,0)</f>
        <v>0</v>
      </c>
      <c r="BJ603" s="19" t="s">
        <v>79</v>
      </c>
      <c r="BK603" s="206">
        <f>ROUND(I603*H603,2)</f>
        <v>0</v>
      </c>
      <c r="BL603" s="19" t="s">
        <v>281</v>
      </c>
      <c r="BM603" s="205" t="s">
        <v>794</v>
      </c>
    </row>
    <row r="604" spans="1:47" s="2" customFormat="1" ht="78">
      <c r="A604" s="36"/>
      <c r="B604" s="37"/>
      <c r="C604" s="38"/>
      <c r="D604" s="207" t="s">
        <v>166</v>
      </c>
      <c r="E604" s="38"/>
      <c r="F604" s="208" t="s">
        <v>674</v>
      </c>
      <c r="G604" s="38"/>
      <c r="H604" s="38"/>
      <c r="I604" s="117"/>
      <c r="J604" s="38"/>
      <c r="K604" s="38"/>
      <c r="L604" s="41"/>
      <c r="M604" s="209"/>
      <c r="N604" s="210"/>
      <c r="O604" s="66"/>
      <c r="P604" s="66"/>
      <c r="Q604" s="66"/>
      <c r="R604" s="66"/>
      <c r="S604" s="66"/>
      <c r="T604" s="67"/>
      <c r="U604" s="36"/>
      <c r="V604" s="36"/>
      <c r="W604" s="36"/>
      <c r="X604" s="36"/>
      <c r="Y604" s="36"/>
      <c r="Z604" s="36"/>
      <c r="AA604" s="36"/>
      <c r="AB604" s="36"/>
      <c r="AC604" s="36"/>
      <c r="AD604" s="36"/>
      <c r="AE604" s="36"/>
      <c r="AT604" s="19" t="s">
        <v>166</v>
      </c>
      <c r="AU604" s="19" t="s">
        <v>81</v>
      </c>
    </row>
    <row r="605" spans="2:63" s="12" customFormat="1" ht="22.9" customHeight="1">
      <c r="B605" s="178"/>
      <c r="C605" s="179"/>
      <c r="D605" s="180" t="s">
        <v>72</v>
      </c>
      <c r="E605" s="192" t="s">
        <v>795</v>
      </c>
      <c r="F605" s="192" t="s">
        <v>796</v>
      </c>
      <c r="G605" s="179"/>
      <c r="H605" s="179"/>
      <c r="I605" s="182"/>
      <c r="J605" s="193">
        <f>BK605</f>
        <v>0</v>
      </c>
      <c r="K605" s="179"/>
      <c r="L605" s="184"/>
      <c r="M605" s="185"/>
      <c r="N605" s="186"/>
      <c r="O605" s="186"/>
      <c r="P605" s="187">
        <f>SUM(P606:P620)</f>
        <v>0</v>
      </c>
      <c r="Q605" s="186"/>
      <c r="R605" s="187">
        <f>SUM(R606:R620)</f>
        <v>0.40108638</v>
      </c>
      <c r="S605" s="186"/>
      <c r="T605" s="188">
        <f>SUM(T606:T620)</f>
        <v>0</v>
      </c>
      <c r="AR605" s="189" t="s">
        <v>81</v>
      </c>
      <c r="AT605" s="190" t="s">
        <v>72</v>
      </c>
      <c r="AU605" s="190" t="s">
        <v>79</v>
      </c>
      <c r="AY605" s="189" t="s">
        <v>157</v>
      </c>
      <c r="BK605" s="191">
        <f>SUM(BK606:BK620)</f>
        <v>0</v>
      </c>
    </row>
    <row r="606" spans="1:65" s="2" customFormat="1" ht="21.75" customHeight="1">
      <c r="A606" s="36"/>
      <c r="B606" s="37"/>
      <c r="C606" s="194" t="s">
        <v>797</v>
      </c>
      <c r="D606" s="194" t="s">
        <v>159</v>
      </c>
      <c r="E606" s="195" t="s">
        <v>798</v>
      </c>
      <c r="F606" s="196" t="s">
        <v>799</v>
      </c>
      <c r="G606" s="197" t="s">
        <v>162</v>
      </c>
      <c r="H606" s="198">
        <v>51.441</v>
      </c>
      <c r="I606" s="199"/>
      <c r="J606" s="200">
        <f>ROUND(I606*H606,2)</f>
        <v>0</v>
      </c>
      <c r="K606" s="196" t="s">
        <v>163</v>
      </c>
      <c r="L606" s="41"/>
      <c r="M606" s="201" t="s">
        <v>21</v>
      </c>
      <c r="N606" s="202" t="s">
        <v>44</v>
      </c>
      <c r="O606" s="66"/>
      <c r="P606" s="203">
        <f>O606*H606</f>
        <v>0</v>
      </c>
      <c r="Q606" s="203">
        <v>0.00684</v>
      </c>
      <c r="R606" s="203">
        <f>Q606*H606</f>
        <v>0.35185644</v>
      </c>
      <c r="S606" s="203">
        <v>0</v>
      </c>
      <c r="T606" s="204">
        <f>S606*H606</f>
        <v>0</v>
      </c>
      <c r="U606" s="36"/>
      <c r="V606" s="36"/>
      <c r="W606" s="36"/>
      <c r="X606" s="36"/>
      <c r="Y606" s="36"/>
      <c r="Z606" s="36"/>
      <c r="AA606" s="36"/>
      <c r="AB606" s="36"/>
      <c r="AC606" s="36"/>
      <c r="AD606" s="36"/>
      <c r="AE606" s="36"/>
      <c r="AR606" s="205" t="s">
        <v>281</v>
      </c>
      <c r="AT606" s="205" t="s">
        <v>159</v>
      </c>
      <c r="AU606" s="205" t="s">
        <v>81</v>
      </c>
      <c r="AY606" s="19" t="s">
        <v>157</v>
      </c>
      <c r="BE606" s="206">
        <f>IF(N606="základní",J606,0)</f>
        <v>0</v>
      </c>
      <c r="BF606" s="206">
        <f>IF(N606="snížená",J606,0)</f>
        <v>0</v>
      </c>
      <c r="BG606" s="206">
        <f>IF(N606="zákl. přenesená",J606,0)</f>
        <v>0</v>
      </c>
      <c r="BH606" s="206">
        <f>IF(N606="sníž. přenesená",J606,0)</f>
        <v>0</v>
      </c>
      <c r="BI606" s="206">
        <f>IF(N606="nulová",J606,0)</f>
        <v>0</v>
      </c>
      <c r="BJ606" s="19" t="s">
        <v>79</v>
      </c>
      <c r="BK606" s="206">
        <f>ROUND(I606*H606,2)</f>
        <v>0</v>
      </c>
      <c r="BL606" s="19" t="s">
        <v>281</v>
      </c>
      <c r="BM606" s="205" t="s">
        <v>800</v>
      </c>
    </row>
    <row r="607" spans="2:51" s="13" customFormat="1" ht="12">
      <c r="B607" s="211"/>
      <c r="C607" s="212"/>
      <c r="D607" s="207" t="s">
        <v>168</v>
      </c>
      <c r="E607" s="213" t="s">
        <v>21</v>
      </c>
      <c r="F607" s="214" t="s">
        <v>693</v>
      </c>
      <c r="G607" s="212"/>
      <c r="H607" s="215">
        <v>46.441</v>
      </c>
      <c r="I607" s="216"/>
      <c r="J607" s="212"/>
      <c r="K607" s="212"/>
      <c r="L607" s="217"/>
      <c r="M607" s="218"/>
      <c r="N607" s="219"/>
      <c r="O607" s="219"/>
      <c r="P607" s="219"/>
      <c r="Q607" s="219"/>
      <c r="R607" s="219"/>
      <c r="S607" s="219"/>
      <c r="T607" s="220"/>
      <c r="AT607" s="221" t="s">
        <v>168</v>
      </c>
      <c r="AU607" s="221" t="s">
        <v>81</v>
      </c>
      <c r="AV607" s="13" t="s">
        <v>81</v>
      </c>
      <c r="AW607" s="13" t="s">
        <v>34</v>
      </c>
      <c r="AX607" s="13" t="s">
        <v>73</v>
      </c>
      <c r="AY607" s="221" t="s">
        <v>157</v>
      </c>
    </row>
    <row r="608" spans="2:51" s="15" customFormat="1" ht="12">
      <c r="B608" s="232"/>
      <c r="C608" s="233"/>
      <c r="D608" s="207" t="s">
        <v>168</v>
      </c>
      <c r="E608" s="234" t="s">
        <v>21</v>
      </c>
      <c r="F608" s="235" t="s">
        <v>179</v>
      </c>
      <c r="G608" s="233"/>
      <c r="H608" s="236">
        <v>46.441</v>
      </c>
      <c r="I608" s="237"/>
      <c r="J608" s="233"/>
      <c r="K608" s="233"/>
      <c r="L608" s="238"/>
      <c r="M608" s="239"/>
      <c r="N608" s="240"/>
      <c r="O608" s="240"/>
      <c r="P608" s="240"/>
      <c r="Q608" s="240"/>
      <c r="R608" s="240"/>
      <c r="S608" s="240"/>
      <c r="T608" s="241"/>
      <c r="AT608" s="242" t="s">
        <v>168</v>
      </c>
      <c r="AU608" s="242" t="s">
        <v>81</v>
      </c>
      <c r="AV608" s="15" t="s">
        <v>96</v>
      </c>
      <c r="AW608" s="15" t="s">
        <v>34</v>
      </c>
      <c r="AX608" s="15" t="s">
        <v>73</v>
      </c>
      <c r="AY608" s="242" t="s">
        <v>157</v>
      </c>
    </row>
    <row r="609" spans="2:51" s="13" customFormat="1" ht="12">
      <c r="B609" s="211"/>
      <c r="C609" s="212"/>
      <c r="D609" s="207" t="s">
        <v>168</v>
      </c>
      <c r="E609" s="213" t="s">
        <v>21</v>
      </c>
      <c r="F609" s="214" t="s">
        <v>180</v>
      </c>
      <c r="G609" s="212"/>
      <c r="H609" s="215">
        <v>5</v>
      </c>
      <c r="I609" s="216"/>
      <c r="J609" s="212"/>
      <c r="K609" s="212"/>
      <c r="L609" s="217"/>
      <c r="M609" s="218"/>
      <c r="N609" s="219"/>
      <c r="O609" s="219"/>
      <c r="P609" s="219"/>
      <c r="Q609" s="219"/>
      <c r="R609" s="219"/>
      <c r="S609" s="219"/>
      <c r="T609" s="220"/>
      <c r="AT609" s="221" t="s">
        <v>168</v>
      </c>
      <c r="AU609" s="221" t="s">
        <v>81</v>
      </c>
      <c r="AV609" s="13" t="s">
        <v>81</v>
      </c>
      <c r="AW609" s="13" t="s">
        <v>34</v>
      </c>
      <c r="AX609" s="13" t="s">
        <v>73</v>
      </c>
      <c r="AY609" s="221" t="s">
        <v>157</v>
      </c>
    </row>
    <row r="610" spans="2:51" s="16" customFormat="1" ht="12">
      <c r="B610" s="243"/>
      <c r="C610" s="244"/>
      <c r="D610" s="207" t="s">
        <v>168</v>
      </c>
      <c r="E610" s="245" t="s">
        <v>21</v>
      </c>
      <c r="F610" s="246" t="s">
        <v>181</v>
      </c>
      <c r="G610" s="244"/>
      <c r="H610" s="247">
        <v>51.441</v>
      </c>
      <c r="I610" s="248"/>
      <c r="J610" s="244"/>
      <c r="K610" s="244"/>
      <c r="L610" s="249"/>
      <c r="M610" s="250"/>
      <c r="N610" s="251"/>
      <c r="O610" s="251"/>
      <c r="P610" s="251"/>
      <c r="Q610" s="251"/>
      <c r="R610" s="251"/>
      <c r="S610" s="251"/>
      <c r="T610" s="252"/>
      <c r="AT610" s="253" t="s">
        <v>168</v>
      </c>
      <c r="AU610" s="253" t="s">
        <v>81</v>
      </c>
      <c r="AV610" s="16" t="s">
        <v>164</v>
      </c>
      <c r="AW610" s="16" t="s">
        <v>34</v>
      </c>
      <c r="AX610" s="16" t="s">
        <v>79</v>
      </c>
      <c r="AY610" s="253" t="s">
        <v>157</v>
      </c>
    </row>
    <row r="611" spans="1:65" s="2" customFormat="1" ht="21.75" customHeight="1">
      <c r="A611" s="36"/>
      <c r="B611" s="37"/>
      <c r="C611" s="194" t="s">
        <v>801</v>
      </c>
      <c r="D611" s="194" t="s">
        <v>159</v>
      </c>
      <c r="E611" s="195" t="s">
        <v>802</v>
      </c>
      <c r="F611" s="196" t="s">
        <v>803</v>
      </c>
      <c r="G611" s="197" t="s">
        <v>162</v>
      </c>
      <c r="H611" s="198">
        <v>51.441</v>
      </c>
      <c r="I611" s="199"/>
      <c r="J611" s="200">
        <f>ROUND(I611*H611,2)</f>
        <v>0</v>
      </c>
      <c r="K611" s="196" t="s">
        <v>163</v>
      </c>
      <c r="L611" s="41"/>
      <c r="M611" s="201" t="s">
        <v>21</v>
      </c>
      <c r="N611" s="202" t="s">
        <v>44</v>
      </c>
      <c r="O611" s="66"/>
      <c r="P611" s="203">
        <f>O611*H611</f>
        <v>0</v>
      </c>
      <c r="Q611" s="203">
        <v>0.00034</v>
      </c>
      <c r="R611" s="203">
        <f>Q611*H611</f>
        <v>0.017489940000000002</v>
      </c>
      <c r="S611" s="203">
        <v>0</v>
      </c>
      <c r="T611" s="204">
        <f>S611*H611</f>
        <v>0</v>
      </c>
      <c r="U611" s="36"/>
      <c r="V611" s="36"/>
      <c r="W611" s="36"/>
      <c r="X611" s="36"/>
      <c r="Y611" s="36"/>
      <c r="Z611" s="36"/>
      <c r="AA611" s="36"/>
      <c r="AB611" s="36"/>
      <c r="AC611" s="36"/>
      <c r="AD611" s="36"/>
      <c r="AE611" s="36"/>
      <c r="AR611" s="205" t="s">
        <v>281</v>
      </c>
      <c r="AT611" s="205" t="s">
        <v>159</v>
      </c>
      <c r="AU611" s="205" t="s">
        <v>81</v>
      </c>
      <c r="AY611" s="19" t="s">
        <v>157</v>
      </c>
      <c r="BE611" s="206">
        <f>IF(N611="základní",J611,0)</f>
        <v>0</v>
      </c>
      <c r="BF611" s="206">
        <f>IF(N611="snížená",J611,0)</f>
        <v>0</v>
      </c>
      <c r="BG611" s="206">
        <f>IF(N611="zákl. přenesená",J611,0)</f>
        <v>0</v>
      </c>
      <c r="BH611" s="206">
        <f>IF(N611="sníž. přenesená",J611,0)</f>
        <v>0</v>
      </c>
      <c r="BI611" s="206">
        <f>IF(N611="nulová",J611,0)</f>
        <v>0</v>
      </c>
      <c r="BJ611" s="19" t="s">
        <v>79</v>
      </c>
      <c r="BK611" s="206">
        <f>ROUND(I611*H611,2)</f>
        <v>0</v>
      </c>
      <c r="BL611" s="19" t="s">
        <v>281</v>
      </c>
      <c r="BM611" s="205" t="s">
        <v>804</v>
      </c>
    </row>
    <row r="612" spans="2:51" s="13" customFormat="1" ht="12">
      <c r="B612" s="211"/>
      <c r="C612" s="212"/>
      <c r="D612" s="207" t="s">
        <v>168</v>
      </c>
      <c r="E612" s="213" t="s">
        <v>21</v>
      </c>
      <c r="F612" s="214" t="s">
        <v>805</v>
      </c>
      <c r="G612" s="212"/>
      <c r="H612" s="215">
        <v>51.441</v>
      </c>
      <c r="I612" s="216"/>
      <c r="J612" s="212"/>
      <c r="K612" s="212"/>
      <c r="L612" s="217"/>
      <c r="M612" s="218"/>
      <c r="N612" s="219"/>
      <c r="O612" s="219"/>
      <c r="P612" s="219"/>
      <c r="Q612" s="219"/>
      <c r="R612" s="219"/>
      <c r="S612" s="219"/>
      <c r="T612" s="220"/>
      <c r="AT612" s="221" t="s">
        <v>168</v>
      </c>
      <c r="AU612" s="221" t="s">
        <v>81</v>
      </c>
      <c r="AV612" s="13" t="s">
        <v>81</v>
      </c>
      <c r="AW612" s="13" t="s">
        <v>34</v>
      </c>
      <c r="AX612" s="13" t="s">
        <v>79</v>
      </c>
      <c r="AY612" s="221" t="s">
        <v>157</v>
      </c>
    </row>
    <row r="613" spans="1:65" s="2" customFormat="1" ht="16.5" customHeight="1">
      <c r="A613" s="36"/>
      <c r="B613" s="37"/>
      <c r="C613" s="194" t="s">
        <v>806</v>
      </c>
      <c r="D613" s="194" t="s">
        <v>159</v>
      </c>
      <c r="E613" s="195" t="s">
        <v>807</v>
      </c>
      <c r="F613" s="196" t="s">
        <v>808</v>
      </c>
      <c r="G613" s="197" t="s">
        <v>284</v>
      </c>
      <c r="H613" s="198">
        <v>8.4</v>
      </c>
      <c r="I613" s="199"/>
      <c r="J613" s="200">
        <f>ROUND(I613*H613,2)</f>
        <v>0</v>
      </c>
      <c r="K613" s="196" t="s">
        <v>163</v>
      </c>
      <c r="L613" s="41"/>
      <c r="M613" s="201" t="s">
        <v>21</v>
      </c>
      <c r="N613" s="202" t="s">
        <v>44</v>
      </c>
      <c r="O613" s="66"/>
      <c r="P613" s="203">
        <f>O613*H613</f>
        <v>0</v>
      </c>
      <c r="Q613" s="203">
        <v>0.00293</v>
      </c>
      <c r="R613" s="203">
        <f>Q613*H613</f>
        <v>0.024612</v>
      </c>
      <c r="S613" s="203">
        <v>0</v>
      </c>
      <c r="T613" s="204">
        <f>S613*H613</f>
        <v>0</v>
      </c>
      <c r="U613" s="36"/>
      <c r="V613" s="36"/>
      <c r="W613" s="36"/>
      <c r="X613" s="36"/>
      <c r="Y613" s="36"/>
      <c r="Z613" s="36"/>
      <c r="AA613" s="36"/>
      <c r="AB613" s="36"/>
      <c r="AC613" s="36"/>
      <c r="AD613" s="36"/>
      <c r="AE613" s="36"/>
      <c r="AR613" s="205" t="s">
        <v>281</v>
      </c>
      <c r="AT613" s="205" t="s">
        <v>159</v>
      </c>
      <c r="AU613" s="205" t="s">
        <v>81</v>
      </c>
      <c r="AY613" s="19" t="s">
        <v>157</v>
      </c>
      <c r="BE613" s="206">
        <f>IF(N613="základní",J613,0)</f>
        <v>0</v>
      </c>
      <c r="BF613" s="206">
        <f>IF(N613="snížená",J613,0)</f>
        <v>0</v>
      </c>
      <c r="BG613" s="206">
        <f>IF(N613="zákl. přenesená",J613,0)</f>
        <v>0</v>
      </c>
      <c r="BH613" s="206">
        <f>IF(N613="sníž. přenesená",J613,0)</f>
        <v>0</v>
      </c>
      <c r="BI613" s="206">
        <f>IF(N613="nulová",J613,0)</f>
        <v>0</v>
      </c>
      <c r="BJ613" s="19" t="s">
        <v>79</v>
      </c>
      <c r="BK613" s="206">
        <f>ROUND(I613*H613,2)</f>
        <v>0</v>
      </c>
      <c r="BL613" s="19" t="s">
        <v>281</v>
      </c>
      <c r="BM613" s="205" t="s">
        <v>809</v>
      </c>
    </row>
    <row r="614" spans="1:47" s="2" customFormat="1" ht="39">
      <c r="A614" s="36"/>
      <c r="B614" s="37"/>
      <c r="C614" s="38"/>
      <c r="D614" s="207" t="s">
        <v>166</v>
      </c>
      <c r="E614" s="38"/>
      <c r="F614" s="208" t="s">
        <v>810</v>
      </c>
      <c r="G614" s="38"/>
      <c r="H614" s="38"/>
      <c r="I614" s="117"/>
      <c r="J614" s="38"/>
      <c r="K614" s="38"/>
      <c r="L614" s="41"/>
      <c r="M614" s="209"/>
      <c r="N614" s="210"/>
      <c r="O614" s="66"/>
      <c r="P614" s="66"/>
      <c r="Q614" s="66"/>
      <c r="R614" s="66"/>
      <c r="S614" s="66"/>
      <c r="T614" s="67"/>
      <c r="U614" s="36"/>
      <c r="V614" s="36"/>
      <c r="W614" s="36"/>
      <c r="X614" s="36"/>
      <c r="Y614" s="36"/>
      <c r="Z614" s="36"/>
      <c r="AA614" s="36"/>
      <c r="AB614" s="36"/>
      <c r="AC614" s="36"/>
      <c r="AD614" s="36"/>
      <c r="AE614" s="36"/>
      <c r="AT614" s="19" t="s">
        <v>166</v>
      </c>
      <c r="AU614" s="19" t="s">
        <v>81</v>
      </c>
    </row>
    <row r="615" spans="2:51" s="13" customFormat="1" ht="12">
      <c r="B615" s="211"/>
      <c r="C615" s="212"/>
      <c r="D615" s="207" t="s">
        <v>168</v>
      </c>
      <c r="E615" s="213" t="s">
        <v>21</v>
      </c>
      <c r="F615" s="214" t="s">
        <v>811</v>
      </c>
      <c r="G615" s="212"/>
      <c r="H615" s="215">
        <v>8.4</v>
      </c>
      <c r="I615" s="216"/>
      <c r="J615" s="212"/>
      <c r="K615" s="212"/>
      <c r="L615" s="217"/>
      <c r="M615" s="218"/>
      <c r="N615" s="219"/>
      <c r="O615" s="219"/>
      <c r="P615" s="219"/>
      <c r="Q615" s="219"/>
      <c r="R615" s="219"/>
      <c r="S615" s="219"/>
      <c r="T615" s="220"/>
      <c r="AT615" s="221" t="s">
        <v>168</v>
      </c>
      <c r="AU615" s="221" t="s">
        <v>81</v>
      </c>
      <c r="AV615" s="13" t="s">
        <v>81</v>
      </c>
      <c r="AW615" s="13" t="s">
        <v>34</v>
      </c>
      <c r="AX615" s="13" t="s">
        <v>79</v>
      </c>
      <c r="AY615" s="221" t="s">
        <v>157</v>
      </c>
    </row>
    <row r="616" spans="1:65" s="2" customFormat="1" ht="21.75" customHeight="1">
      <c r="A616" s="36"/>
      <c r="B616" s="37"/>
      <c r="C616" s="194" t="s">
        <v>812</v>
      </c>
      <c r="D616" s="194" t="s">
        <v>159</v>
      </c>
      <c r="E616" s="195" t="s">
        <v>813</v>
      </c>
      <c r="F616" s="196" t="s">
        <v>814</v>
      </c>
      <c r="G616" s="197" t="s">
        <v>284</v>
      </c>
      <c r="H616" s="198">
        <v>3.6</v>
      </c>
      <c r="I616" s="199"/>
      <c r="J616" s="200">
        <f>ROUND(I616*H616,2)</f>
        <v>0</v>
      </c>
      <c r="K616" s="196" t="s">
        <v>163</v>
      </c>
      <c r="L616" s="41"/>
      <c r="M616" s="201" t="s">
        <v>21</v>
      </c>
      <c r="N616" s="202" t="s">
        <v>44</v>
      </c>
      <c r="O616" s="66"/>
      <c r="P616" s="203">
        <f>O616*H616</f>
        <v>0</v>
      </c>
      <c r="Q616" s="203">
        <v>0.00198</v>
      </c>
      <c r="R616" s="203">
        <f>Q616*H616</f>
        <v>0.007128</v>
      </c>
      <c r="S616" s="203">
        <v>0</v>
      </c>
      <c r="T616" s="204">
        <f>S616*H616</f>
        <v>0</v>
      </c>
      <c r="U616" s="36"/>
      <c r="V616" s="36"/>
      <c r="W616" s="36"/>
      <c r="X616" s="36"/>
      <c r="Y616" s="36"/>
      <c r="Z616" s="36"/>
      <c r="AA616" s="36"/>
      <c r="AB616" s="36"/>
      <c r="AC616" s="36"/>
      <c r="AD616" s="36"/>
      <c r="AE616" s="36"/>
      <c r="AR616" s="205" t="s">
        <v>281</v>
      </c>
      <c r="AT616" s="205" t="s">
        <v>159</v>
      </c>
      <c r="AU616" s="205" t="s">
        <v>81</v>
      </c>
      <c r="AY616" s="19" t="s">
        <v>157</v>
      </c>
      <c r="BE616" s="206">
        <f>IF(N616="základní",J616,0)</f>
        <v>0</v>
      </c>
      <c r="BF616" s="206">
        <f>IF(N616="snížená",J616,0)</f>
        <v>0</v>
      </c>
      <c r="BG616" s="206">
        <f>IF(N616="zákl. přenesená",J616,0)</f>
        <v>0</v>
      </c>
      <c r="BH616" s="206">
        <f>IF(N616="sníž. přenesená",J616,0)</f>
        <v>0</v>
      </c>
      <c r="BI616" s="206">
        <f>IF(N616="nulová",J616,0)</f>
        <v>0</v>
      </c>
      <c r="BJ616" s="19" t="s">
        <v>79</v>
      </c>
      <c r="BK616" s="206">
        <f>ROUND(I616*H616,2)</f>
        <v>0</v>
      </c>
      <c r="BL616" s="19" t="s">
        <v>281</v>
      </c>
      <c r="BM616" s="205" t="s">
        <v>815</v>
      </c>
    </row>
    <row r="617" spans="1:47" s="2" customFormat="1" ht="39">
      <c r="A617" s="36"/>
      <c r="B617" s="37"/>
      <c r="C617" s="38"/>
      <c r="D617" s="207" t="s">
        <v>166</v>
      </c>
      <c r="E617" s="38"/>
      <c r="F617" s="208" t="s">
        <v>810</v>
      </c>
      <c r="G617" s="38"/>
      <c r="H617" s="38"/>
      <c r="I617" s="117"/>
      <c r="J617" s="38"/>
      <c r="K617" s="38"/>
      <c r="L617" s="41"/>
      <c r="M617" s="209"/>
      <c r="N617" s="210"/>
      <c r="O617" s="66"/>
      <c r="P617" s="66"/>
      <c r="Q617" s="66"/>
      <c r="R617" s="66"/>
      <c r="S617" s="66"/>
      <c r="T617" s="67"/>
      <c r="U617" s="36"/>
      <c r="V617" s="36"/>
      <c r="W617" s="36"/>
      <c r="X617" s="36"/>
      <c r="Y617" s="36"/>
      <c r="Z617" s="36"/>
      <c r="AA617" s="36"/>
      <c r="AB617" s="36"/>
      <c r="AC617" s="36"/>
      <c r="AD617" s="36"/>
      <c r="AE617" s="36"/>
      <c r="AT617" s="19" t="s">
        <v>166</v>
      </c>
      <c r="AU617" s="19" t="s">
        <v>81</v>
      </c>
    </row>
    <row r="618" spans="2:51" s="13" customFormat="1" ht="12">
      <c r="B618" s="211"/>
      <c r="C618" s="212"/>
      <c r="D618" s="207" t="s">
        <v>168</v>
      </c>
      <c r="E618" s="213" t="s">
        <v>21</v>
      </c>
      <c r="F618" s="214" t="s">
        <v>816</v>
      </c>
      <c r="G618" s="212"/>
      <c r="H618" s="215">
        <v>3.6</v>
      </c>
      <c r="I618" s="216"/>
      <c r="J618" s="212"/>
      <c r="K618" s="212"/>
      <c r="L618" s="217"/>
      <c r="M618" s="218"/>
      <c r="N618" s="219"/>
      <c r="O618" s="219"/>
      <c r="P618" s="219"/>
      <c r="Q618" s="219"/>
      <c r="R618" s="219"/>
      <c r="S618" s="219"/>
      <c r="T618" s="220"/>
      <c r="AT618" s="221" t="s">
        <v>168</v>
      </c>
      <c r="AU618" s="221" t="s">
        <v>81</v>
      </c>
      <c r="AV618" s="13" t="s">
        <v>81</v>
      </c>
      <c r="AW618" s="13" t="s">
        <v>34</v>
      </c>
      <c r="AX618" s="13" t="s">
        <v>79</v>
      </c>
      <c r="AY618" s="221" t="s">
        <v>157</v>
      </c>
    </row>
    <row r="619" spans="1:65" s="2" customFormat="1" ht="21.75" customHeight="1">
      <c r="A619" s="36"/>
      <c r="B619" s="37"/>
      <c r="C619" s="194" t="s">
        <v>817</v>
      </c>
      <c r="D619" s="194" t="s">
        <v>159</v>
      </c>
      <c r="E619" s="195" t="s">
        <v>818</v>
      </c>
      <c r="F619" s="196" t="s">
        <v>819</v>
      </c>
      <c r="G619" s="197" t="s">
        <v>247</v>
      </c>
      <c r="H619" s="198">
        <v>0.401</v>
      </c>
      <c r="I619" s="199"/>
      <c r="J619" s="200">
        <f>ROUND(I619*H619,2)</f>
        <v>0</v>
      </c>
      <c r="K619" s="196" t="s">
        <v>163</v>
      </c>
      <c r="L619" s="41"/>
      <c r="M619" s="201" t="s">
        <v>21</v>
      </c>
      <c r="N619" s="202" t="s">
        <v>44</v>
      </c>
      <c r="O619" s="66"/>
      <c r="P619" s="203">
        <f>O619*H619</f>
        <v>0</v>
      </c>
      <c r="Q619" s="203">
        <v>0</v>
      </c>
      <c r="R619" s="203">
        <f>Q619*H619</f>
        <v>0</v>
      </c>
      <c r="S619" s="203">
        <v>0</v>
      </c>
      <c r="T619" s="204">
        <f>S619*H619</f>
        <v>0</v>
      </c>
      <c r="U619" s="36"/>
      <c r="V619" s="36"/>
      <c r="W619" s="36"/>
      <c r="X619" s="36"/>
      <c r="Y619" s="36"/>
      <c r="Z619" s="36"/>
      <c r="AA619" s="36"/>
      <c r="AB619" s="36"/>
      <c r="AC619" s="36"/>
      <c r="AD619" s="36"/>
      <c r="AE619" s="36"/>
      <c r="AR619" s="205" t="s">
        <v>281</v>
      </c>
      <c r="AT619" s="205" t="s">
        <v>159</v>
      </c>
      <c r="AU619" s="205" t="s">
        <v>81</v>
      </c>
      <c r="AY619" s="19" t="s">
        <v>157</v>
      </c>
      <c r="BE619" s="206">
        <f>IF(N619="základní",J619,0)</f>
        <v>0</v>
      </c>
      <c r="BF619" s="206">
        <f>IF(N619="snížená",J619,0)</f>
        <v>0</v>
      </c>
      <c r="BG619" s="206">
        <f>IF(N619="zákl. přenesená",J619,0)</f>
        <v>0</v>
      </c>
      <c r="BH619" s="206">
        <f>IF(N619="sníž. přenesená",J619,0)</f>
        <v>0</v>
      </c>
      <c r="BI619" s="206">
        <f>IF(N619="nulová",J619,0)</f>
        <v>0</v>
      </c>
      <c r="BJ619" s="19" t="s">
        <v>79</v>
      </c>
      <c r="BK619" s="206">
        <f>ROUND(I619*H619,2)</f>
        <v>0</v>
      </c>
      <c r="BL619" s="19" t="s">
        <v>281</v>
      </c>
      <c r="BM619" s="205" t="s">
        <v>820</v>
      </c>
    </row>
    <row r="620" spans="1:47" s="2" customFormat="1" ht="78">
      <c r="A620" s="36"/>
      <c r="B620" s="37"/>
      <c r="C620" s="38"/>
      <c r="D620" s="207" t="s">
        <v>166</v>
      </c>
      <c r="E620" s="38"/>
      <c r="F620" s="208" t="s">
        <v>821</v>
      </c>
      <c r="G620" s="38"/>
      <c r="H620" s="38"/>
      <c r="I620" s="117"/>
      <c r="J620" s="38"/>
      <c r="K620" s="38"/>
      <c r="L620" s="41"/>
      <c r="M620" s="209"/>
      <c r="N620" s="210"/>
      <c r="O620" s="66"/>
      <c r="P620" s="66"/>
      <c r="Q620" s="66"/>
      <c r="R620" s="66"/>
      <c r="S620" s="66"/>
      <c r="T620" s="67"/>
      <c r="U620" s="36"/>
      <c r="V620" s="36"/>
      <c r="W620" s="36"/>
      <c r="X620" s="36"/>
      <c r="Y620" s="36"/>
      <c r="Z620" s="36"/>
      <c r="AA620" s="36"/>
      <c r="AB620" s="36"/>
      <c r="AC620" s="36"/>
      <c r="AD620" s="36"/>
      <c r="AE620" s="36"/>
      <c r="AT620" s="19" t="s">
        <v>166</v>
      </c>
      <c r="AU620" s="19" t="s">
        <v>81</v>
      </c>
    </row>
    <row r="621" spans="2:63" s="12" customFormat="1" ht="22.9" customHeight="1">
      <c r="B621" s="178"/>
      <c r="C621" s="179"/>
      <c r="D621" s="180" t="s">
        <v>72</v>
      </c>
      <c r="E621" s="192" t="s">
        <v>822</v>
      </c>
      <c r="F621" s="192" t="s">
        <v>823</v>
      </c>
      <c r="G621" s="179"/>
      <c r="H621" s="179"/>
      <c r="I621" s="182"/>
      <c r="J621" s="193">
        <f>BK621</f>
        <v>0</v>
      </c>
      <c r="K621" s="179"/>
      <c r="L621" s="184"/>
      <c r="M621" s="185"/>
      <c r="N621" s="186"/>
      <c r="O621" s="186"/>
      <c r="P621" s="187">
        <f>SUM(P622:P643)</f>
        <v>0</v>
      </c>
      <c r="Q621" s="186"/>
      <c r="R621" s="187">
        <f>SUM(R622:R643)</f>
        <v>0</v>
      </c>
      <c r="S621" s="186"/>
      <c r="T621" s="188">
        <f>SUM(T622:T643)</f>
        <v>0</v>
      </c>
      <c r="AR621" s="189" t="s">
        <v>81</v>
      </c>
      <c r="AT621" s="190" t="s">
        <v>72</v>
      </c>
      <c r="AU621" s="190" t="s">
        <v>79</v>
      </c>
      <c r="AY621" s="189" t="s">
        <v>157</v>
      </c>
      <c r="BK621" s="191">
        <f>SUM(BK622:BK643)</f>
        <v>0</v>
      </c>
    </row>
    <row r="622" spans="1:65" s="2" customFormat="1" ht="21.75" customHeight="1">
      <c r="A622" s="36"/>
      <c r="B622" s="37"/>
      <c r="C622" s="194" t="s">
        <v>824</v>
      </c>
      <c r="D622" s="194" t="s">
        <v>159</v>
      </c>
      <c r="E622" s="195" t="s">
        <v>825</v>
      </c>
      <c r="F622" s="196" t="s">
        <v>826</v>
      </c>
      <c r="G622" s="197" t="s">
        <v>827</v>
      </c>
      <c r="H622" s="198">
        <v>1</v>
      </c>
      <c r="I622" s="199"/>
      <c r="J622" s="200">
        <f>ROUND(I622*H622,2)</f>
        <v>0</v>
      </c>
      <c r="K622" s="196" t="s">
        <v>21</v>
      </c>
      <c r="L622" s="41"/>
      <c r="M622" s="201" t="s">
        <v>21</v>
      </c>
      <c r="N622" s="202" t="s">
        <v>44</v>
      </c>
      <c r="O622" s="66"/>
      <c r="P622" s="203">
        <f>O622*H622</f>
        <v>0</v>
      </c>
      <c r="Q622" s="203">
        <v>0</v>
      </c>
      <c r="R622" s="203">
        <f>Q622*H622</f>
        <v>0</v>
      </c>
      <c r="S622" s="203">
        <v>0</v>
      </c>
      <c r="T622" s="204">
        <f>S622*H622</f>
        <v>0</v>
      </c>
      <c r="U622" s="36"/>
      <c r="V622" s="36"/>
      <c r="W622" s="36"/>
      <c r="X622" s="36"/>
      <c r="Y622" s="36"/>
      <c r="Z622" s="36"/>
      <c r="AA622" s="36"/>
      <c r="AB622" s="36"/>
      <c r="AC622" s="36"/>
      <c r="AD622" s="36"/>
      <c r="AE622" s="36"/>
      <c r="AR622" s="205" t="s">
        <v>281</v>
      </c>
      <c r="AT622" s="205" t="s">
        <v>159</v>
      </c>
      <c r="AU622" s="205" t="s">
        <v>81</v>
      </c>
      <c r="AY622" s="19" t="s">
        <v>157</v>
      </c>
      <c r="BE622" s="206">
        <f>IF(N622="základní",J622,0)</f>
        <v>0</v>
      </c>
      <c r="BF622" s="206">
        <f>IF(N622="snížená",J622,0)</f>
        <v>0</v>
      </c>
      <c r="BG622" s="206">
        <f>IF(N622="zákl. přenesená",J622,0)</f>
        <v>0</v>
      </c>
      <c r="BH622" s="206">
        <f>IF(N622="sníž. přenesená",J622,0)</f>
        <v>0</v>
      </c>
      <c r="BI622" s="206">
        <f>IF(N622="nulová",J622,0)</f>
        <v>0</v>
      </c>
      <c r="BJ622" s="19" t="s">
        <v>79</v>
      </c>
      <c r="BK622" s="206">
        <f>ROUND(I622*H622,2)</f>
        <v>0</v>
      </c>
      <c r="BL622" s="19" t="s">
        <v>281</v>
      </c>
      <c r="BM622" s="205" t="s">
        <v>828</v>
      </c>
    </row>
    <row r="623" spans="1:47" s="2" customFormat="1" ht="19.5">
      <c r="A623" s="36"/>
      <c r="B623" s="37"/>
      <c r="C623" s="38"/>
      <c r="D623" s="207" t="s">
        <v>327</v>
      </c>
      <c r="E623" s="38"/>
      <c r="F623" s="208" t="s">
        <v>829</v>
      </c>
      <c r="G623" s="38"/>
      <c r="H623" s="38"/>
      <c r="I623" s="117"/>
      <c r="J623" s="38"/>
      <c r="K623" s="38"/>
      <c r="L623" s="41"/>
      <c r="M623" s="209"/>
      <c r="N623" s="210"/>
      <c r="O623" s="66"/>
      <c r="P623" s="66"/>
      <c r="Q623" s="66"/>
      <c r="R623" s="66"/>
      <c r="S623" s="66"/>
      <c r="T623" s="67"/>
      <c r="U623" s="36"/>
      <c r="V623" s="36"/>
      <c r="W623" s="36"/>
      <c r="X623" s="36"/>
      <c r="Y623" s="36"/>
      <c r="Z623" s="36"/>
      <c r="AA623" s="36"/>
      <c r="AB623" s="36"/>
      <c r="AC623" s="36"/>
      <c r="AD623" s="36"/>
      <c r="AE623" s="36"/>
      <c r="AT623" s="19" t="s">
        <v>327</v>
      </c>
      <c r="AU623" s="19" t="s">
        <v>81</v>
      </c>
    </row>
    <row r="624" spans="1:65" s="2" customFormat="1" ht="21.75" customHeight="1">
      <c r="A624" s="36"/>
      <c r="B624" s="37"/>
      <c r="C624" s="194" t="s">
        <v>830</v>
      </c>
      <c r="D624" s="194" t="s">
        <v>159</v>
      </c>
      <c r="E624" s="195" t="s">
        <v>831</v>
      </c>
      <c r="F624" s="196" t="s">
        <v>832</v>
      </c>
      <c r="G624" s="197" t="s">
        <v>827</v>
      </c>
      <c r="H624" s="198">
        <v>1</v>
      </c>
      <c r="I624" s="199"/>
      <c r="J624" s="200">
        <f>ROUND(I624*H624,2)</f>
        <v>0</v>
      </c>
      <c r="K624" s="196" t="s">
        <v>21</v>
      </c>
      <c r="L624" s="41"/>
      <c r="M624" s="201" t="s">
        <v>21</v>
      </c>
      <c r="N624" s="202" t="s">
        <v>44</v>
      </c>
      <c r="O624" s="66"/>
      <c r="P624" s="203">
        <f>O624*H624</f>
        <v>0</v>
      </c>
      <c r="Q624" s="203">
        <v>0</v>
      </c>
      <c r="R624" s="203">
        <f>Q624*H624</f>
        <v>0</v>
      </c>
      <c r="S624" s="203">
        <v>0</v>
      </c>
      <c r="T624" s="204">
        <f>S624*H624</f>
        <v>0</v>
      </c>
      <c r="U624" s="36"/>
      <c r="V624" s="36"/>
      <c r="W624" s="36"/>
      <c r="X624" s="36"/>
      <c r="Y624" s="36"/>
      <c r="Z624" s="36"/>
      <c r="AA624" s="36"/>
      <c r="AB624" s="36"/>
      <c r="AC624" s="36"/>
      <c r="AD624" s="36"/>
      <c r="AE624" s="36"/>
      <c r="AR624" s="205" t="s">
        <v>281</v>
      </c>
      <c r="AT624" s="205" t="s">
        <v>159</v>
      </c>
      <c r="AU624" s="205" t="s">
        <v>81</v>
      </c>
      <c r="AY624" s="19" t="s">
        <v>157</v>
      </c>
      <c r="BE624" s="206">
        <f>IF(N624="základní",J624,0)</f>
        <v>0</v>
      </c>
      <c r="BF624" s="206">
        <f>IF(N624="snížená",J624,0)</f>
        <v>0</v>
      </c>
      <c r="BG624" s="206">
        <f>IF(N624="zákl. přenesená",J624,0)</f>
        <v>0</v>
      </c>
      <c r="BH624" s="206">
        <f>IF(N624="sníž. přenesená",J624,0)</f>
        <v>0</v>
      </c>
      <c r="BI624" s="206">
        <f>IF(N624="nulová",J624,0)</f>
        <v>0</v>
      </c>
      <c r="BJ624" s="19" t="s">
        <v>79</v>
      </c>
      <c r="BK624" s="206">
        <f>ROUND(I624*H624,2)</f>
        <v>0</v>
      </c>
      <c r="BL624" s="19" t="s">
        <v>281</v>
      </c>
      <c r="BM624" s="205" t="s">
        <v>833</v>
      </c>
    </row>
    <row r="625" spans="1:47" s="2" customFormat="1" ht="19.5">
      <c r="A625" s="36"/>
      <c r="B625" s="37"/>
      <c r="C625" s="38"/>
      <c r="D625" s="207" t="s">
        <v>327</v>
      </c>
      <c r="E625" s="38"/>
      <c r="F625" s="208" t="s">
        <v>829</v>
      </c>
      <c r="G625" s="38"/>
      <c r="H625" s="38"/>
      <c r="I625" s="117"/>
      <c r="J625" s="38"/>
      <c r="K625" s="38"/>
      <c r="L625" s="41"/>
      <c r="M625" s="209"/>
      <c r="N625" s="210"/>
      <c r="O625" s="66"/>
      <c r="P625" s="66"/>
      <c r="Q625" s="66"/>
      <c r="R625" s="66"/>
      <c r="S625" s="66"/>
      <c r="T625" s="67"/>
      <c r="U625" s="36"/>
      <c r="V625" s="36"/>
      <c r="W625" s="36"/>
      <c r="X625" s="36"/>
      <c r="Y625" s="36"/>
      <c r="Z625" s="36"/>
      <c r="AA625" s="36"/>
      <c r="AB625" s="36"/>
      <c r="AC625" s="36"/>
      <c r="AD625" s="36"/>
      <c r="AE625" s="36"/>
      <c r="AT625" s="19" t="s">
        <v>327</v>
      </c>
      <c r="AU625" s="19" t="s">
        <v>81</v>
      </c>
    </row>
    <row r="626" spans="1:65" s="2" customFormat="1" ht="21.75" customHeight="1">
      <c r="A626" s="36"/>
      <c r="B626" s="37"/>
      <c r="C626" s="194" t="s">
        <v>834</v>
      </c>
      <c r="D626" s="194" t="s">
        <v>159</v>
      </c>
      <c r="E626" s="195" t="s">
        <v>835</v>
      </c>
      <c r="F626" s="196" t="s">
        <v>836</v>
      </c>
      <c r="G626" s="197" t="s">
        <v>827</v>
      </c>
      <c r="H626" s="198">
        <v>1</v>
      </c>
      <c r="I626" s="199"/>
      <c r="J626" s="200">
        <f>ROUND(I626*H626,2)</f>
        <v>0</v>
      </c>
      <c r="K626" s="196" t="s">
        <v>21</v>
      </c>
      <c r="L626" s="41"/>
      <c r="M626" s="201" t="s">
        <v>21</v>
      </c>
      <c r="N626" s="202" t="s">
        <v>44</v>
      </c>
      <c r="O626" s="66"/>
      <c r="P626" s="203">
        <f>O626*H626</f>
        <v>0</v>
      </c>
      <c r="Q626" s="203">
        <v>0</v>
      </c>
      <c r="R626" s="203">
        <f>Q626*H626</f>
        <v>0</v>
      </c>
      <c r="S626" s="203">
        <v>0</v>
      </c>
      <c r="T626" s="204">
        <f>S626*H626</f>
        <v>0</v>
      </c>
      <c r="U626" s="36"/>
      <c r="V626" s="36"/>
      <c r="W626" s="36"/>
      <c r="X626" s="36"/>
      <c r="Y626" s="36"/>
      <c r="Z626" s="36"/>
      <c r="AA626" s="36"/>
      <c r="AB626" s="36"/>
      <c r="AC626" s="36"/>
      <c r="AD626" s="36"/>
      <c r="AE626" s="36"/>
      <c r="AR626" s="205" t="s">
        <v>281</v>
      </c>
      <c r="AT626" s="205" t="s">
        <v>159</v>
      </c>
      <c r="AU626" s="205" t="s">
        <v>81</v>
      </c>
      <c r="AY626" s="19" t="s">
        <v>157</v>
      </c>
      <c r="BE626" s="206">
        <f>IF(N626="základní",J626,0)</f>
        <v>0</v>
      </c>
      <c r="BF626" s="206">
        <f>IF(N626="snížená",J626,0)</f>
        <v>0</v>
      </c>
      <c r="BG626" s="206">
        <f>IF(N626="zákl. přenesená",J626,0)</f>
        <v>0</v>
      </c>
      <c r="BH626" s="206">
        <f>IF(N626="sníž. přenesená",J626,0)</f>
        <v>0</v>
      </c>
      <c r="BI626" s="206">
        <f>IF(N626="nulová",J626,0)</f>
        <v>0</v>
      </c>
      <c r="BJ626" s="19" t="s">
        <v>79</v>
      </c>
      <c r="BK626" s="206">
        <f>ROUND(I626*H626,2)</f>
        <v>0</v>
      </c>
      <c r="BL626" s="19" t="s">
        <v>281</v>
      </c>
      <c r="BM626" s="205" t="s">
        <v>837</v>
      </c>
    </row>
    <row r="627" spans="1:47" s="2" customFormat="1" ht="19.5">
      <c r="A627" s="36"/>
      <c r="B627" s="37"/>
      <c r="C627" s="38"/>
      <c r="D627" s="207" t="s">
        <v>327</v>
      </c>
      <c r="E627" s="38"/>
      <c r="F627" s="208" t="s">
        <v>829</v>
      </c>
      <c r="G627" s="38"/>
      <c r="H627" s="38"/>
      <c r="I627" s="117"/>
      <c r="J627" s="38"/>
      <c r="K627" s="38"/>
      <c r="L627" s="41"/>
      <c r="M627" s="209"/>
      <c r="N627" s="210"/>
      <c r="O627" s="66"/>
      <c r="P627" s="66"/>
      <c r="Q627" s="66"/>
      <c r="R627" s="66"/>
      <c r="S627" s="66"/>
      <c r="T627" s="67"/>
      <c r="U627" s="36"/>
      <c r="V627" s="36"/>
      <c r="W627" s="36"/>
      <c r="X627" s="36"/>
      <c r="Y627" s="36"/>
      <c r="Z627" s="36"/>
      <c r="AA627" s="36"/>
      <c r="AB627" s="36"/>
      <c r="AC627" s="36"/>
      <c r="AD627" s="36"/>
      <c r="AE627" s="36"/>
      <c r="AT627" s="19" t="s">
        <v>327</v>
      </c>
      <c r="AU627" s="19" t="s">
        <v>81</v>
      </c>
    </row>
    <row r="628" spans="1:65" s="2" customFormat="1" ht="21.75" customHeight="1">
      <c r="A628" s="36"/>
      <c r="B628" s="37"/>
      <c r="C628" s="194" t="s">
        <v>838</v>
      </c>
      <c r="D628" s="194" t="s">
        <v>159</v>
      </c>
      <c r="E628" s="195" t="s">
        <v>839</v>
      </c>
      <c r="F628" s="196" t="s">
        <v>840</v>
      </c>
      <c r="G628" s="197" t="s">
        <v>827</v>
      </c>
      <c r="H628" s="198">
        <v>1</v>
      </c>
      <c r="I628" s="199"/>
      <c r="J628" s="200">
        <f>ROUND(I628*H628,2)</f>
        <v>0</v>
      </c>
      <c r="K628" s="196" t="s">
        <v>21</v>
      </c>
      <c r="L628" s="41"/>
      <c r="M628" s="201" t="s">
        <v>21</v>
      </c>
      <c r="N628" s="202" t="s">
        <v>44</v>
      </c>
      <c r="O628" s="66"/>
      <c r="P628" s="203">
        <f>O628*H628</f>
        <v>0</v>
      </c>
      <c r="Q628" s="203">
        <v>0</v>
      </c>
      <c r="R628" s="203">
        <f>Q628*H628</f>
        <v>0</v>
      </c>
      <c r="S628" s="203">
        <v>0</v>
      </c>
      <c r="T628" s="204">
        <f>S628*H628</f>
        <v>0</v>
      </c>
      <c r="U628" s="36"/>
      <c r="V628" s="36"/>
      <c r="W628" s="36"/>
      <c r="X628" s="36"/>
      <c r="Y628" s="36"/>
      <c r="Z628" s="36"/>
      <c r="AA628" s="36"/>
      <c r="AB628" s="36"/>
      <c r="AC628" s="36"/>
      <c r="AD628" s="36"/>
      <c r="AE628" s="36"/>
      <c r="AR628" s="205" t="s">
        <v>281</v>
      </c>
      <c r="AT628" s="205" t="s">
        <v>159</v>
      </c>
      <c r="AU628" s="205" t="s">
        <v>81</v>
      </c>
      <c r="AY628" s="19" t="s">
        <v>157</v>
      </c>
      <c r="BE628" s="206">
        <f>IF(N628="základní",J628,0)</f>
        <v>0</v>
      </c>
      <c r="BF628" s="206">
        <f>IF(N628="snížená",J628,0)</f>
        <v>0</v>
      </c>
      <c r="BG628" s="206">
        <f>IF(N628="zákl. přenesená",J628,0)</f>
        <v>0</v>
      </c>
      <c r="BH628" s="206">
        <f>IF(N628="sníž. přenesená",J628,0)</f>
        <v>0</v>
      </c>
      <c r="BI628" s="206">
        <f>IF(N628="nulová",J628,0)</f>
        <v>0</v>
      </c>
      <c r="BJ628" s="19" t="s">
        <v>79</v>
      </c>
      <c r="BK628" s="206">
        <f>ROUND(I628*H628,2)</f>
        <v>0</v>
      </c>
      <c r="BL628" s="19" t="s">
        <v>281</v>
      </c>
      <c r="BM628" s="205" t="s">
        <v>841</v>
      </c>
    </row>
    <row r="629" spans="1:47" s="2" customFormat="1" ht="19.5">
      <c r="A629" s="36"/>
      <c r="B629" s="37"/>
      <c r="C629" s="38"/>
      <c r="D629" s="207" t="s">
        <v>327</v>
      </c>
      <c r="E629" s="38"/>
      <c r="F629" s="208" t="s">
        <v>829</v>
      </c>
      <c r="G629" s="38"/>
      <c r="H629" s="38"/>
      <c r="I629" s="117"/>
      <c r="J629" s="38"/>
      <c r="K629" s="38"/>
      <c r="L629" s="41"/>
      <c r="M629" s="209"/>
      <c r="N629" s="210"/>
      <c r="O629" s="66"/>
      <c r="P629" s="66"/>
      <c r="Q629" s="66"/>
      <c r="R629" s="66"/>
      <c r="S629" s="66"/>
      <c r="T629" s="67"/>
      <c r="U629" s="36"/>
      <c r="V629" s="36"/>
      <c r="W629" s="36"/>
      <c r="X629" s="36"/>
      <c r="Y629" s="36"/>
      <c r="Z629" s="36"/>
      <c r="AA629" s="36"/>
      <c r="AB629" s="36"/>
      <c r="AC629" s="36"/>
      <c r="AD629" s="36"/>
      <c r="AE629" s="36"/>
      <c r="AT629" s="19" t="s">
        <v>327</v>
      </c>
      <c r="AU629" s="19" t="s">
        <v>81</v>
      </c>
    </row>
    <row r="630" spans="1:65" s="2" customFormat="1" ht="21.75" customHeight="1">
      <c r="A630" s="36"/>
      <c r="B630" s="37"/>
      <c r="C630" s="194" t="s">
        <v>842</v>
      </c>
      <c r="D630" s="194" t="s">
        <v>159</v>
      </c>
      <c r="E630" s="195" t="s">
        <v>843</v>
      </c>
      <c r="F630" s="196" t="s">
        <v>844</v>
      </c>
      <c r="G630" s="197" t="s">
        <v>827</v>
      </c>
      <c r="H630" s="198">
        <v>1</v>
      </c>
      <c r="I630" s="199"/>
      <c r="J630" s="200">
        <f>ROUND(I630*H630,2)</f>
        <v>0</v>
      </c>
      <c r="K630" s="196" t="s">
        <v>21</v>
      </c>
      <c r="L630" s="41"/>
      <c r="M630" s="201" t="s">
        <v>21</v>
      </c>
      <c r="N630" s="202" t="s">
        <v>44</v>
      </c>
      <c r="O630" s="66"/>
      <c r="P630" s="203">
        <f>O630*H630</f>
        <v>0</v>
      </c>
      <c r="Q630" s="203">
        <v>0</v>
      </c>
      <c r="R630" s="203">
        <f>Q630*H630</f>
        <v>0</v>
      </c>
      <c r="S630" s="203">
        <v>0</v>
      </c>
      <c r="T630" s="204">
        <f>S630*H630</f>
        <v>0</v>
      </c>
      <c r="U630" s="36"/>
      <c r="V630" s="36"/>
      <c r="W630" s="36"/>
      <c r="X630" s="36"/>
      <c r="Y630" s="36"/>
      <c r="Z630" s="36"/>
      <c r="AA630" s="36"/>
      <c r="AB630" s="36"/>
      <c r="AC630" s="36"/>
      <c r="AD630" s="36"/>
      <c r="AE630" s="36"/>
      <c r="AR630" s="205" t="s">
        <v>281</v>
      </c>
      <c r="AT630" s="205" t="s">
        <v>159</v>
      </c>
      <c r="AU630" s="205" t="s">
        <v>81</v>
      </c>
      <c r="AY630" s="19" t="s">
        <v>157</v>
      </c>
      <c r="BE630" s="206">
        <f>IF(N630="základní",J630,0)</f>
        <v>0</v>
      </c>
      <c r="BF630" s="206">
        <f>IF(N630="snížená",J630,0)</f>
        <v>0</v>
      </c>
      <c r="BG630" s="206">
        <f>IF(N630="zákl. přenesená",J630,0)</f>
        <v>0</v>
      </c>
      <c r="BH630" s="206">
        <f>IF(N630="sníž. přenesená",J630,0)</f>
        <v>0</v>
      </c>
      <c r="BI630" s="206">
        <f>IF(N630="nulová",J630,0)</f>
        <v>0</v>
      </c>
      <c r="BJ630" s="19" t="s">
        <v>79</v>
      </c>
      <c r="BK630" s="206">
        <f>ROUND(I630*H630,2)</f>
        <v>0</v>
      </c>
      <c r="BL630" s="19" t="s">
        <v>281</v>
      </c>
      <c r="BM630" s="205" t="s">
        <v>845</v>
      </c>
    </row>
    <row r="631" spans="1:65" s="2" customFormat="1" ht="16.5" customHeight="1">
      <c r="A631" s="36"/>
      <c r="B631" s="37"/>
      <c r="C631" s="194" t="s">
        <v>846</v>
      </c>
      <c r="D631" s="194" t="s">
        <v>159</v>
      </c>
      <c r="E631" s="195" t="s">
        <v>847</v>
      </c>
      <c r="F631" s="196" t="s">
        <v>848</v>
      </c>
      <c r="G631" s="197" t="s">
        <v>827</v>
      </c>
      <c r="H631" s="198">
        <v>1</v>
      </c>
      <c r="I631" s="199"/>
      <c r="J631" s="200">
        <f>ROUND(I631*H631,2)</f>
        <v>0</v>
      </c>
      <c r="K631" s="196" t="s">
        <v>21</v>
      </c>
      <c r="L631" s="41"/>
      <c r="M631" s="201" t="s">
        <v>21</v>
      </c>
      <c r="N631" s="202" t="s">
        <v>44</v>
      </c>
      <c r="O631" s="66"/>
      <c r="P631" s="203">
        <f>O631*H631</f>
        <v>0</v>
      </c>
      <c r="Q631" s="203">
        <v>0</v>
      </c>
      <c r="R631" s="203">
        <f>Q631*H631</f>
        <v>0</v>
      </c>
      <c r="S631" s="203">
        <v>0</v>
      </c>
      <c r="T631" s="204">
        <f>S631*H631</f>
        <v>0</v>
      </c>
      <c r="U631" s="36"/>
      <c r="V631" s="36"/>
      <c r="W631" s="36"/>
      <c r="X631" s="36"/>
      <c r="Y631" s="36"/>
      <c r="Z631" s="36"/>
      <c r="AA631" s="36"/>
      <c r="AB631" s="36"/>
      <c r="AC631" s="36"/>
      <c r="AD631" s="36"/>
      <c r="AE631" s="36"/>
      <c r="AR631" s="205" t="s">
        <v>281</v>
      </c>
      <c r="AT631" s="205" t="s">
        <v>159</v>
      </c>
      <c r="AU631" s="205" t="s">
        <v>81</v>
      </c>
      <c r="AY631" s="19" t="s">
        <v>157</v>
      </c>
      <c r="BE631" s="206">
        <f>IF(N631="základní",J631,0)</f>
        <v>0</v>
      </c>
      <c r="BF631" s="206">
        <f>IF(N631="snížená",J631,0)</f>
        <v>0</v>
      </c>
      <c r="BG631" s="206">
        <f>IF(N631="zákl. přenesená",J631,0)</f>
        <v>0</v>
      </c>
      <c r="BH631" s="206">
        <f>IF(N631="sníž. přenesená",J631,0)</f>
        <v>0</v>
      </c>
      <c r="BI631" s="206">
        <f>IF(N631="nulová",J631,0)</f>
        <v>0</v>
      </c>
      <c r="BJ631" s="19" t="s">
        <v>79</v>
      </c>
      <c r="BK631" s="206">
        <f>ROUND(I631*H631,2)</f>
        <v>0</v>
      </c>
      <c r="BL631" s="19" t="s">
        <v>281</v>
      </c>
      <c r="BM631" s="205" t="s">
        <v>849</v>
      </c>
    </row>
    <row r="632" spans="1:47" s="2" customFormat="1" ht="19.5">
      <c r="A632" s="36"/>
      <c r="B632" s="37"/>
      <c r="C632" s="38"/>
      <c r="D632" s="207" t="s">
        <v>327</v>
      </c>
      <c r="E632" s="38"/>
      <c r="F632" s="208" t="s">
        <v>829</v>
      </c>
      <c r="G632" s="38"/>
      <c r="H632" s="38"/>
      <c r="I632" s="117"/>
      <c r="J632" s="38"/>
      <c r="K632" s="38"/>
      <c r="L632" s="41"/>
      <c r="M632" s="209"/>
      <c r="N632" s="210"/>
      <c r="O632" s="66"/>
      <c r="P632" s="66"/>
      <c r="Q632" s="66"/>
      <c r="R632" s="66"/>
      <c r="S632" s="66"/>
      <c r="T632" s="67"/>
      <c r="U632" s="36"/>
      <c r="V632" s="36"/>
      <c r="W632" s="36"/>
      <c r="X632" s="36"/>
      <c r="Y632" s="36"/>
      <c r="Z632" s="36"/>
      <c r="AA632" s="36"/>
      <c r="AB632" s="36"/>
      <c r="AC632" s="36"/>
      <c r="AD632" s="36"/>
      <c r="AE632" s="36"/>
      <c r="AT632" s="19" t="s">
        <v>327</v>
      </c>
      <c r="AU632" s="19" t="s">
        <v>81</v>
      </c>
    </row>
    <row r="633" spans="1:65" s="2" customFormat="1" ht="21.75" customHeight="1">
      <c r="A633" s="36"/>
      <c r="B633" s="37"/>
      <c r="C633" s="194" t="s">
        <v>850</v>
      </c>
      <c r="D633" s="194" t="s">
        <v>159</v>
      </c>
      <c r="E633" s="195" t="s">
        <v>851</v>
      </c>
      <c r="F633" s="196" t="s">
        <v>852</v>
      </c>
      <c r="G633" s="197" t="s">
        <v>421</v>
      </c>
      <c r="H633" s="198">
        <v>1</v>
      </c>
      <c r="I633" s="199"/>
      <c r="J633" s="200">
        <f>ROUND(I633*H633,2)</f>
        <v>0</v>
      </c>
      <c r="K633" s="196" t="s">
        <v>163</v>
      </c>
      <c r="L633" s="41"/>
      <c r="M633" s="201" t="s">
        <v>21</v>
      </c>
      <c r="N633" s="202" t="s">
        <v>44</v>
      </c>
      <c r="O633" s="66"/>
      <c r="P633" s="203">
        <f>O633*H633</f>
        <v>0</v>
      </c>
      <c r="Q633" s="203">
        <v>0</v>
      </c>
      <c r="R633" s="203">
        <f>Q633*H633</f>
        <v>0</v>
      </c>
      <c r="S633" s="203">
        <v>0</v>
      </c>
      <c r="T633" s="204">
        <f>S633*H633</f>
        <v>0</v>
      </c>
      <c r="U633" s="36"/>
      <c r="V633" s="36"/>
      <c r="W633" s="36"/>
      <c r="X633" s="36"/>
      <c r="Y633" s="36"/>
      <c r="Z633" s="36"/>
      <c r="AA633" s="36"/>
      <c r="AB633" s="36"/>
      <c r="AC633" s="36"/>
      <c r="AD633" s="36"/>
      <c r="AE633" s="36"/>
      <c r="AR633" s="205" t="s">
        <v>281</v>
      </c>
      <c r="AT633" s="205" t="s">
        <v>159</v>
      </c>
      <c r="AU633" s="205" t="s">
        <v>81</v>
      </c>
      <c r="AY633" s="19" t="s">
        <v>157</v>
      </c>
      <c r="BE633" s="206">
        <f>IF(N633="základní",J633,0)</f>
        <v>0</v>
      </c>
      <c r="BF633" s="206">
        <f>IF(N633="snížená",J633,0)</f>
        <v>0</v>
      </c>
      <c r="BG633" s="206">
        <f>IF(N633="zákl. přenesená",J633,0)</f>
        <v>0</v>
      </c>
      <c r="BH633" s="206">
        <f>IF(N633="sníž. přenesená",J633,0)</f>
        <v>0</v>
      </c>
      <c r="BI633" s="206">
        <f>IF(N633="nulová",J633,0)</f>
        <v>0</v>
      </c>
      <c r="BJ633" s="19" t="s">
        <v>79</v>
      </c>
      <c r="BK633" s="206">
        <f>ROUND(I633*H633,2)</f>
        <v>0</v>
      </c>
      <c r="BL633" s="19" t="s">
        <v>281</v>
      </c>
      <c r="BM633" s="205" t="s">
        <v>853</v>
      </c>
    </row>
    <row r="634" spans="2:51" s="13" customFormat="1" ht="12">
      <c r="B634" s="211"/>
      <c r="C634" s="212"/>
      <c r="D634" s="207" t="s">
        <v>168</v>
      </c>
      <c r="E634" s="213" t="s">
        <v>21</v>
      </c>
      <c r="F634" s="214" t="s">
        <v>854</v>
      </c>
      <c r="G634" s="212"/>
      <c r="H634" s="215">
        <v>1</v>
      </c>
      <c r="I634" s="216"/>
      <c r="J634" s="212"/>
      <c r="K634" s="212"/>
      <c r="L634" s="217"/>
      <c r="M634" s="218"/>
      <c r="N634" s="219"/>
      <c r="O634" s="219"/>
      <c r="P634" s="219"/>
      <c r="Q634" s="219"/>
      <c r="R634" s="219"/>
      <c r="S634" s="219"/>
      <c r="T634" s="220"/>
      <c r="AT634" s="221" t="s">
        <v>168</v>
      </c>
      <c r="AU634" s="221" t="s">
        <v>81</v>
      </c>
      <c r="AV634" s="13" t="s">
        <v>81</v>
      </c>
      <c r="AW634" s="13" t="s">
        <v>34</v>
      </c>
      <c r="AX634" s="13" t="s">
        <v>79</v>
      </c>
      <c r="AY634" s="221" t="s">
        <v>157</v>
      </c>
    </row>
    <row r="635" spans="1:65" s="2" customFormat="1" ht="16.5" customHeight="1">
      <c r="A635" s="36"/>
      <c r="B635" s="37"/>
      <c r="C635" s="194" t="s">
        <v>855</v>
      </c>
      <c r="D635" s="194" t="s">
        <v>159</v>
      </c>
      <c r="E635" s="195" t="s">
        <v>856</v>
      </c>
      <c r="F635" s="196" t="s">
        <v>857</v>
      </c>
      <c r="G635" s="197" t="s">
        <v>738</v>
      </c>
      <c r="H635" s="198">
        <v>1826.02</v>
      </c>
      <c r="I635" s="199"/>
      <c r="J635" s="200">
        <f>ROUND(I635*H635,2)</f>
        <v>0</v>
      </c>
      <c r="K635" s="196" t="s">
        <v>21</v>
      </c>
      <c r="L635" s="41"/>
      <c r="M635" s="201" t="s">
        <v>21</v>
      </c>
      <c r="N635" s="202" t="s">
        <v>44</v>
      </c>
      <c r="O635" s="66"/>
      <c r="P635" s="203">
        <f>O635*H635</f>
        <v>0</v>
      </c>
      <c r="Q635" s="203">
        <v>0</v>
      </c>
      <c r="R635" s="203">
        <f>Q635*H635</f>
        <v>0</v>
      </c>
      <c r="S635" s="203">
        <v>0</v>
      </c>
      <c r="T635" s="204">
        <f>S635*H635</f>
        <v>0</v>
      </c>
      <c r="U635" s="36"/>
      <c r="V635" s="36"/>
      <c r="W635" s="36"/>
      <c r="X635" s="36"/>
      <c r="Y635" s="36"/>
      <c r="Z635" s="36"/>
      <c r="AA635" s="36"/>
      <c r="AB635" s="36"/>
      <c r="AC635" s="36"/>
      <c r="AD635" s="36"/>
      <c r="AE635" s="36"/>
      <c r="AR635" s="205" t="s">
        <v>281</v>
      </c>
      <c r="AT635" s="205" t="s">
        <v>159</v>
      </c>
      <c r="AU635" s="205" t="s">
        <v>81</v>
      </c>
      <c r="AY635" s="19" t="s">
        <v>157</v>
      </c>
      <c r="BE635" s="206">
        <f>IF(N635="základní",J635,0)</f>
        <v>0</v>
      </c>
      <c r="BF635" s="206">
        <f>IF(N635="snížená",J635,0)</f>
        <v>0</v>
      </c>
      <c r="BG635" s="206">
        <f>IF(N635="zákl. přenesená",J635,0)</f>
        <v>0</v>
      </c>
      <c r="BH635" s="206">
        <f>IF(N635="sníž. přenesená",J635,0)</f>
        <v>0</v>
      </c>
      <c r="BI635" s="206">
        <f>IF(N635="nulová",J635,0)</f>
        <v>0</v>
      </c>
      <c r="BJ635" s="19" t="s">
        <v>79</v>
      </c>
      <c r="BK635" s="206">
        <f>ROUND(I635*H635,2)</f>
        <v>0</v>
      </c>
      <c r="BL635" s="19" t="s">
        <v>281</v>
      </c>
      <c r="BM635" s="205" t="s">
        <v>858</v>
      </c>
    </row>
    <row r="636" spans="1:47" s="2" customFormat="1" ht="19.5">
      <c r="A636" s="36"/>
      <c r="B636" s="37"/>
      <c r="C636" s="38"/>
      <c r="D636" s="207" t="s">
        <v>327</v>
      </c>
      <c r="E636" s="38"/>
      <c r="F636" s="208" t="s">
        <v>859</v>
      </c>
      <c r="G636" s="38"/>
      <c r="H636" s="38"/>
      <c r="I636" s="117"/>
      <c r="J636" s="38"/>
      <c r="K636" s="38"/>
      <c r="L636" s="41"/>
      <c r="M636" s="209"/>
      <c r="N636" s="210"/>
      <c r="O636" s="66"/>
      <c r="P636" s="66"/>
      <c r="Q636" s="66"/>
      <c r="R636" s="66"/>
      <c r="S636" s="66"/>
      <c r="T636" s="67"/>
      <c r="U636" s="36"/>
      <c r="V636" s="36"/>
      <c r="W636" s="36"/>
      <c r="X636" s="36"/>
      <c r="Y636" s="36"/>
      <c r="Z636" s="36"/>
      <c r="AA636" s="36"/>
      <c r="AB636" s="36"/>
      <c r="AC636" s="36"/>
      <c r="AD636" s="36"/>
      <c r="AE636" s="36"/>
      <c r="AT636" s="19" t="s">
        <v>327</v>
      </c>
      <c r="AU636" s="19" t="s">
        <v>81</v>
      </c>
    </row>
    <row r="637" spans="2:51" s="14" customFormat="1" ht="12">
      <c r="B637" s="222"/>
      <c r="C637" s="223"/>
      <c r="D637" s="207" t="s">
        <v>168</v>
      </c>
      <c r="E637" s="224" t="s">
        <v>21</v>
      </c>
      <c r="F637" s="225" t="s">
        <v>767</v>
      </c>
      <c r="G637" s="223"/>
      <c r="H637" s="224" t="s">
        <v>21</v>
      </c>
      <c r="I637" s="226"/>
      <c r="J637" s="223"/>
      <c r="K637" s="223"/>
      <c r="L637" s="227"/>
      <c r="M637" s="228"/>
      <c r="N637" s="229"/>
      <c r="O637" s="229"/>
      <c r="P637" s="229"/>
      <c r="Q637" s="229"/>
      <c r="R637" s="229"/>
      <c r="S637" s="229"/>
      <c r="T637" s="230"/>
      <c r="AT637" s="231" t="s">
        <v>168</v>
      </c>
      <c r="AU637" s="231" t="s">
        <v>81</v>
      </c>
      <c r="AV637" s="14" t="s">
        <v>79</v>
      </c>
      <c r="AW637" s="14" t="s">
        <v>34</v>
      </c>
      <c r="AX637" s="14" t="s">
        <v>73</v>
      </c>
      <c r="AY637" s="231" t="s">
        <v>157</v>
      </c>
    </row>
    <row r="638" spans="2:51" s="13" customFormat="1" ht="12">
      <c r="B638" s="211"/>
      <c r="C638" s="212"/>
      <c r="D638" s="207" t="s">
        <v>168</v>
      </c>
      <c r="E638" s="213" t="s">
        <v>21</v>
      </c>
      <c r="F638" s="214" t="s">
        <v>860</v>
      </c>
      <c r="G638" s="212"/>
      <c r="H638" s="215">
        <v>1405.92</v>
      </c>
      <c r="I638" s="216"/>
      <c r="J638" s="212"/>
      <c r="K638" s="212"/>
      <c r="L638" s="217"/>
      <c r="M638" s="218"/>
      <c r="N638" s="219"/>
      <c r="O638" s="219"/>
      <c r="P638" s="219"/>
      <c r="Q638" s="219"/>
      <c r="R638" s="219"/>
      <c r="S638" s="219"/>
      <c r="T638" s="220"/>
      <c r="AT638" s="221" t="s">
        <v>168</v>
      </c>
      <c r="AU638" s="221" t="s">
        <v>81</v>
      </c>
      <c r="AV638" s="13" t="s">
        <v>81</v>
      </c>
      <c r="AW638" s="13" t="s">
        <v>34</v>
      </c>
      <c r="AX638" s="13" t="s">
        <v>73</v>
      </c>
      <c r="AY638" s="221" t="s">
        <v>157</v>
      </c>
    </row>
    <row r="639" spans="2:51" s="13" customFormat="1" ht="12">
      <c r="B639" s="211"/>
      <c r="C639" s="212"/>
      <c r="D639" s="207" t="s">
        <v>168</v>
      </c>
      <c r="E639" s="213" t="s">
        <v>21</v>
      </c>
      <c r="F639" s="214" t="s">
        <v>861</v>
      </c>
      <c r="G639" s="212"/>
      <c r="H639" s="215">
        <v>320.1</v>
      </c>
      <c r="I639" s="216"/>
      <c r="J639" s="212"/>
      <c r="K639" s="212"/>
      <c r="L639" s="217"/>
      <c r="M639" s="218"/>
      <c r="N639" s="219"/>
      <c r="O639" s="219"/>
      <c r="P639" s="219"/>
      <c r="Q639" s="219"/>
      <c r="R639" s="219"/>
      <c r="S639" s="219"/>
      <c r="T639" s="220"/>
      <c r="AT639" s="221" t="s">
        <v>168</v>
      </c>
      <c r="AU639" s="221" t="s">
        <v>81</v>
      </c>
      <c r="AV639" s="13" t="s">
        <v>81</v>
      </c>
      <c r="AW639" s="13" t="s">
        <v>34</v>
      </c>
      <c r="AX639" s="13" t="s">
        <v>73</v>
      </c>
      <c r="AY639" s="221" t="s">
        <v>157</v>
      </c>
    </row>
    <row r="640" spans="2:51" s="13" customFormat="1" ht="12">
      <c r="B640" s="211"/>
      <c r="C640" s="212"/>
      <c r="D640" s="207" t="s">
        <v>168</v>
      </c>
      <c r="E640" s="213" t="s">
        <v>21</v>
      </c>
      <c r="F640" s="214" t="s">
        <v>862</v>
      </c>
      <c r="G640" s="212"/>
      <c r="H640" s="215">
        <v>100</v>
      </c>
      <c r="I640" s="216"/>
      <c r="J640" s="212"/>
      <c r="K640" s="212"/>
      <c r="L640" s="217"/>
      <c r="M640" s="218"/>
      <c r="N640" s="219"/>
      <c r="O640" s="219"/>
      <c r="P640" s="219"/>
      <c r="Q640" s="219"/>
      <c r="R640" s="219"/>
      <c r="S640" s="219"/>
      <c r="T640" s="220"/>
      <c r="AT640" s="221" t="s">
        <v>168</v>
      </c>
      <c r="AU640" s="221" t="s">
        <v>81</v>
      </c>
      <c r="AV640" s="13" t="s">
        <v>81</v>
      </c>
      <c r="AW640" s="13" t="s">
        <v>34</v>
      </c>
      <c r="AX640" s="13" t="s">
        <v>73</v>
      </c>
      <c r="AY640" s="221" t="s">
        <v>157</v>
      </c>
    </row>
    <row r="641" spans="2:51" s="15" customFormat="1" ht="12">
      <c r="B641" s="232"/>
      <c r="C641" s="233"/>
      <c r="D641" s="207" t="s">
        <v>168</v>
      </c>
      <c r="E641" s="234" t="s">
        <v>21</v>
      </c>
      <c r="F641" s="235" t="s">
        <v>179</v>
      </c>
      <c r="G641" s="233"/>
      <c r="H641" s="236">
        <v>1826.02</v>
      </c>
      <c r="I641" s="237"/>
      <c r="J641" s="233"/>
      <c r="K641" s="233"/>
      <c r="L641" s="238"/>
      <c r="M641" s="239"/>
      <c r="N641" s="240"/>
      <c r="O641" s="240"/>
      <c r="P641" s="240"/>
      <c r="Q641" s="240"/>
      <c r="R641" s="240"/>
      <c r="S641" s="240"/>
      <c r="T641" s="241"/>
      <c r="AT641" s="242" t="s">
        <v>168</v>
      </c>
      <c r="AU641" s="242" t="s">
        <v>81</v>
      </c>
      <c r="AV641" s="15" t="s">
        <v>96</v>
      </c>
      <c r="AW641" s="15" t="s">
        <v>34</v>
      </c>
      <c r="AX641" s="15" t="s">
        <v>79</v>
      </c>
      <c r="AY641" s="242" t="s">
        <v>157</v>
      </c>
    </row>
    <row r="642" spans="1:65" s="2" customFormat="1" ht="21.75" customHeight="1">
      <c r="A642" s="36"/>
      <c r="B642" s="37"/>
      <c r="C642" s="194" t="s">
        <v>863</v>
      </c>
      <c r="D642" s="194" t="s">
        <v>159</v>
      </c>
      <c r="E642" s="195" t="s">
        <v>864</v>
      </c>
      <c r="F642" s="196" t="s">
        <v>865</v>
      </c>
      <c r="G642" s="197" t="s">
        <v>866</v>
      </c>
      <c r="H642" s="264"/>
      <c r="I642" s="199"/>
      <c r="J642" s="200">
        <f>ROUND(I642*H642,2)</f>
        <v>0</v>
      </c>
      <c r="K642" s="196" t="s">
        <v>163</v>
      </c>
      <c r="L642" s="41"/>
      <c r="M642" s="201" t="s">
        <v>21</v>
      </c>
      <c r="N642" s="202" t="s">
        <v>44</v>
      </c>
      <c r="O642" s="66"/>
      <c r="P642" s="203">
        <f>O642*H642</f>
        <v>0</v>
      </c>
      <c r="Q642" s="203">
        <v>0</v>
      </c>
      <c r="R642" s="203">
        <f>Q642*H642</f>
        <v>0</v>
      </c>
      <c r="S642" s="203">
        <v>0</v>
      </c>
      <c r="T642" s="204">
        <f>S642*H642</f>
        <v>0</v>
      </c>
      <c r="U642" s="36"/>
      <c r="V642" s="36"/>
      <c r="W642" s="36"/>
      <c r="X642" s="36"/>
      <c r="Y642" s="36"/>
      <c r="Z642" s="36"/>
      <c r="AA642" s="36"/>
      <c r="AB642" s="36"/>
      <c r="AC642" s="36"/>
      <c r="AD642" s="36"/>
      <c r="AE642" s="36"/>
      <c r="AR642" s="205" t="s">
        <v>281</v>
      </c>
      <c r="AT642" s="205" t="s">
        <v>159</v>
      </c>
      <c r="AU642" s="205" t="s">
        <v>81</v>
      </c>
      <c r="AY642" s="19" t="s">
        <v>157</v>
      </c>
      <c r="BE642" s="206">
        <f>IF(N642="základní",J642,0)</f>
        <v>0</v>
      </c>
      <c r="BF642" s="206">
        <f>IF(N642="snížená",J642,0)</f>
        <v>0</v>
      </c>
      <c r="BG642" s="206">
        <f>IF(N642="zákl. přenesená",J642,0)</f>
        <v>0</v>
      </c>
      <c r="BH642" s="206">
        <f>IF(N642="sníž. přenesená",J642,0)</f>
        <v>0</v>
      </c>
      <c r="BI642" s="206">
        <f>IF(N642="nulová",J642,0)</f>
        <v>0</v>
      </c>
      <c r="BJ642" s="19" t="s">
        <v>79</v>
      </c>
      <c r="BK642" s="206">
        <f>ROUND(I642*H642,2)</f>
        <v>0</v>
      </c>
      <c r="BL642" s="19" t="s">
        <v>281</v>
      </c>
      <c r="BM642" s="205" t="s">
        <v>867</v>
      </c>
    </row>
    <row r="643" spans="1:47" s="2" customFormat="1" ht="78">
      <c r="A643" s="36"/>
      <c r="B643" s="37"/>
      <c r="C643" s="38"/>
      <c r="D643" s="207" t="s">
        <v>166</v>
      </c>
      <c r="E643" s="38"/>
      <c r="F643" s="208" t="s">
        <v>868</v>
      </c>
      <c r="G643" s="38"/>
      <c r="H643" s="38"/>
      <c r="I643" s="117"/>
      <c r="J643" s="38"/>
      <c r="K643" s="38"/>
      <c r="L643" s="41"/>
      <c r="M643" s="209"/>
      <c r="N643" s="210"/>
      <c r="O643" s="66"/>
      <c r="P643" s="66"/>
      <c r="Q643" s="66"/>
      <c r="R643" s="66"/>
      <c r="S643" s="66"/>
      <c r="T643" s="67"/>
      <c r="U643" s="36"/>
      <c r="V643" s="36"/>
      <c r="W643" s="36"/>
      <c r="X643" s="36"/>
      <c r="Y643" s="36"/>
      <c r="Z643" s="36"/>
      <c r="AA643" s="36"/>
      <c r="AB643" s="36"/>
      <c r="AC643" s="36"/>
      <c r="AD643" s="36"/>
      <c r="AE643" s="36"/>
      <c r="AT643" s="19" t="s">
        <v>166</v>
      </c>
      <c r="AU643" s="19" t="s">
        <v>81</v>
      </c>
    </row>
    <row r="644" spans="2:63" s="12" customFormat="1" ht="22.9" customHeight="1">
      <c r="B644" s="178"/>
      <c r="C644" s="179"/>
      <c r="D644" s="180" t="s">
        <v>72</v>
      </c>
      <c r="E644" s="192" t="s">
        <v>869</v>
      </c>
      <c r="F644" s="192" t="s">
        <v>870</v>
      </c>
      <c r="G644" s="179"/>
      <c r="H644" s="179"/>
      <c r="I644" s="182"/>
      <c r="J644" s="193">
        <f>BK644</f>
        <v>0</v>
      </c>
      <c r="K644" s="179"/>
      <c r="L644" s="184"/>
      <c r="M644" s="185"/>
      <c r="N644" s="186"/>
      <c r="O644" s="186"/>
      <c r="P644" s="187">
        <f>SUM(P645:P672)</f>
        <v>0</v>
      </c>
      <c r="Q644" s="186"/>
      <c r="R644" s="187">
        <f>SUM(R645:R672)</f>
        <v>0.08915364</v>
      </c>
      <c r="S644" s="186"/>
      <c r="T644" s="188">
        <f>SUM(T645:T672)</f>
        <v>0</v>
      </c>
      <c r="AR644" s="189" t="s">
        <v>81</v>
      </c>
      <c r="AT644" s="190" t="s">
        <v>72</v>
      </c>
      <c r="AU644" s="190" t="s">
        <v>79</v>
      </c>
      <c r="AY644" s="189" t="s">
        <v>157</v>
      </c>
      <c r="BK644" s="191">
        <f>SUM(BK645:BK672)</f>
        <v>0</v>
      </c>
    </row>
    <row r="645" spans="1:65" s="2" customFormat="1" ht="16.5" customHeight="1">
      <c r="A645" s="36"/>
      <c r="B645" s="37"/>
      <c r="C645" s="194" t="s">
        <v>871</v>
      </c>
      <c r="D645" s="194" t="s">
        <v>159</v>
      </c>
      <c r="E645" s="195" t="s">
        <v>872</v>
      </c>
      <c r="F645" s="196" t="s">
        <v>873</v>
      </c>
      <c r="G645" s="197" t="s">
        <v>162</v>
      </c>
      <c r="H645" s="198">
        <v>40.136</v>
      </c>
      <c r="I645" s="199"/>
      <c r="J645" s="200">
        <f>ROUND(I645*H645,2)</f>
        <v>0</v>
      </c>
      <c r="K645" s="196" t="s">
        <v>163</v>
      </c>
      <c r="L645" s="41"/>
      <c r="M645" s="201" t="s">
        <v>21</v>
      </c>
      <c r="N645" s="202" t="s">
        <v>44</v>
      </c>
      <c r="O645" s="66"/>
      <c r="P645" s="203">
        <f>O645*H645</f>
        <v>0</v>
      </c>
      <c r="Q645" s="203">
        <v>0.00025</v>
      </c>
      <c r="R645" s="203">
        <f>Q645*H645</f>
        <v>0.010034000000000001</v>
      </c>
      <c r="S645" s="203">
        <v>0</v>
      </c>
      <c r="T645" s="204">
        <f>S645*H645</f>
        <v>0</v>
      </c>
      <c r="U645" s="36"/>
      <c r="V645" s="36"/>
      <c r="W645" s="36"/>
      <c r="X645" s="36"/>
      <c r="Y645" s="36"/>
      <c r="Z645" s="36"/>
      <c r="AA645" s="36"/>
      <c r="AB645" s="36"/>
      <c r="AC645" s="36"/>
      <c r="AD645" s="36"/>
      <c r="AE645" s="36"/>
      <c r="AR645" s="205" t="s">
        <v>281</v>
      </c>
      <c r="AT645" s="205" t="s">
        <v>159</v>
      </c>
      <c r="AU645" s="205" t="s">
        <v>81</v>
      </c>
      <c r="AY645" s="19" t="s">
        <v>157</v>
      </c>
      <c r="BE645" s="206">
        <f>IF(N645="základní",J645,0)</f>
        <v>0</v>
      </c>
      <c r="BF645" s="206">
        <f>IF(N645="snížená",J645,0)</f>
        <v>0</v>
      </c>
      <c r="BG645" s="206">
        <f>IF(N645="zákl. přenesená",J645,0)</f>
        <v>0</v>
      </c>
      <c r="BH645" s="206">
        <f>IF(N645="sníž. přenesená",J645,0)</f>
        <v>0</v>
      </c>
      <c r="BI645" s="206">
        <f>IF(N645="nulová",J645,0)</f>
        <v>0</v>
      </c>
      <c r="BJ645" s="19" t="s">
        <v>79</v>
      </c>
      <c r="BK645" s="206">
        <f>ROUND(I645*H645,2)</f>
        <v>0</v>
      </c>
      <c r="BL645" s="19" t="s">
        <v>281</v>
      </c>
      <c r="BM645" s="205" t="s">
        <v>874</v>
      </c>
    </row>
    <row r="646" spans="2:51" s="14" customFormat="1" ht="12">
      <c r="B646" s="222"/>
      <c r="C646" s="223"/>
      <c r="D646" s="207" t="s">
        <v>168</v>
      </c>
      <c r="E646" s="224" t="s">
        <v>21</v>
      </c>
      <c r="F646" s="225" t="s">
        <v>875</v>
      </c>
      <c r="G646" s="223"/>
      <c r="H646" s="224" t="s">
        <v>21</v>
      </c>
      <c r="I646" s="226"/>
      <c r="J646" s="223"/>
      <c r="K646" s="223"/>
      <c r="L646" s="227"/>
      <c r="M646" s="228"/>
      <c r="N646" s="229"/>
      <c r="O646" s="229"/>
      <c r="P646" s="229"/>
      <c r="Q646" s="229"/>
      <c r="R646" s="229"/>
      <c r="S646" s="229"/>
      <c r="T646" s="230"/>
      <c r="AT646" s="231" t="s">
        <v>168</v>
      </c>
      <c r="AU646" s="231" t="s">
        <v>81</v>
      </c>
      <c r="AV646" s="14" t="s">
        <v>79</v>
      </c>
      <c r="AW646" s="14" t="s">
        <v>34</v>
      </c>
      <c r="AX646" s="14" t="s">
        <v>73</v>
      </c>
      <c r="AY646" s="231" t="s">
        <v>157</v>
      </c>
    </row>
    <row r="647" spans="2:51" s="13" customFormat="1" ht="12">
      <c r="B647" s="211"/>
      <c r="C647" s="212"/>
      <c r="D647" s="207" t="s">
        <v>168</v>
      </c>
      <c r="E647" s="213" t="s">
        <v>21</v>
      </c>
      <c r="F647" s="214" t="s">
        <v>876</v>
      </c>
      <c r="G647" s="212"/>
      <c r="H647" s="215">
        <v>24.768</v>
      </c>
      <c r="I647" s="216"/>
      <c r="J647" s="212"/>
      <c r="K647" s="212"/>
      <c r="L647" s="217"/>
      <c r="M647" s="218"/>
      <c r="N647" s="219"/>
      <c r="O647" s="219"/>
      <c r="P647" s="219"/>
      <c r="Q647" s="219"/>
      <c r="R647" s="219"/>
      <c r="S647" s="219"/>
      <c r="T647" s="220"/>
      <c r="AT647" s="221" t="s">
        <v>168</v>
      </c>
      <c r="AU647" s="221" t="s">
        <v>81</v>
      </c>
      <c r="AV647" s="13" t="s">
        <v>81</v>
      </c>
      <c r="AW647" s="13" t="s">
        <v>34</v>
      </c>
      <c r="AX647" s="13" t="s">
        <v>73</v>
      </c>
      <c r="AY647" s="221" t="s">
        <v>157</v>
      </c>
    </row>
    <row r="648" spans="2:51" s="13" customFormat="1" ht="12">
      <c r="B648" s="211"/>
      <c r="C648" s="212"/>
      <c r="D648" s="207" t="s">
        <v>168</v>
      </c>
      <c r="E648" s="213" t="s">
        <v>21</v>
      </c>
      <c r="F648" s="214" t="s">
        <v>877</v>
      </c>
      <c r="G648" s="212"/>
      <c r="H648" s="215">
        <v>10.368</v>
      </c>
      <c r="I648" s="216"/>
      <c r="J648" s="212"/>
      <c r="K648" s="212"/>
      <c r="L648" s="217"/>
      <c r="M648" s="218"/>
      <c r="N648" s="219"/>
      <c r="O648" s="219"/>
      <c r="P648" s="219"/>
      <c r="Q648" s="219"/>
      <c r="R648" s="219"/>
      <c r="S648" s="219"/>
      <c r="T648" s="220"/>
      <c r="AT648" s="221" t="s">
        <v>168</v>
      </c>
      <c r="AU648" s="221" t="s">
        <v>81</v>
      </c>
      <c r="AV648" s="13" t="s">
        <v>81</v>
      </c>
      <c r="AW648" s="13" t="s">
        <v>34</v>
      </c>
      <c r="AX648" s="13" t="s">
        <v>73</v>
      </c>
      <c r="AY648" s="221" t="s">
        <v>157</v>
      </c>
    </row>
    <row r="649" spans="2:51" s="15" customFormat="1" ht="12">
      <c r="B649" s="232"/>
      <c r="C649" s="233"/>
      <c r="D649" s="207" t="s">
        <v>168</v>
      </c>
      <c r="E649" s="234" t="s">
        <v>21</v>
      </c>
      <c r="F649" s="235" t="s">
        <v>179</v>
      </c>
      <c r="G649" s="233"/>
      <c r="H649" s="236">
        <v>35.136</v>
      </c>
      <c r="I649" s="237"/>
      <c r="J649" s="233"/>
      <c r="K649" s="233"/>
      <c r="L649" s="238"/>
      <c r="M649" s="239"/>
      <c r="N649" s="240"/>
      <c r="O649" s="240"/>
      <c r="P649" s="240"/>
      <c r="Q649" s="240"/>
      <c r="R649" s="240"/>
      <c r="S649" s="240"/>
      <c r="T649" s="241"/>
      <c r="AT649" s="242" t="s">
        <v>168</v>
      </c>
      <c r="AU649" s="242" t="s">
        <v>81</v>
      </c>
      <c r="AV649" s="15" t="s">
        <v>96</v>
      </c>
      <c r="AW649" s="15" t="s">
        <v>34</v>
      </c>
      <c r="AX649" s="15" t="s">
        <v>73</v>
      </c>
      <c r="AY649" s="242" t="s">
        <v>157</v>
      </c>
    </row>
    <row r="650" spans="2:51" s="13" customFormat="1" ht="12">
      <c r="B650" s="211"/>
      <c r="C650" s="212"/>
      <c r="D650" s="207" t="s">
        <v>168</v>
      </c>
      <c r="E650" s="213" t="s">
        <v>21</v>
      </c>
      <c r="F650" s="214" t="s">
        <v>180</v>
      </c>
      <c r="G650" s="212"/>
      <c r="H650" s="215">
        <v>5</v>
      </c>
      <c r="I650" s="216"/>
      <c r="J650" s="212"/>
      <c r="K650" s="212"/>
      <c r="L650" s="217"/>
      <c r="M650" s="218"/>
      <c r="N650" s="219"/>
      <c r="O650" s="219"/>
      <c r="P650" s="219"/>
      <c r="Q650" s="219"/>
      <c r="R650" s="219"/>
      <c r="S650" s="219"/>
      <c r="T650" s="220"/>
      <c r="AT650" s="221" t="s">
        <v>168</v>
      </c>
      <c r="AU650" s="221" t="s">
        <v>81</v>
      </c>
      <c r="AV650" s="13" t="s">
        <v>81</v>
      </c>
      <c r="AW650" s="13" t="s">
        <v>34</v>
      </c>
      <c r="AX650" s="13" t="s">
        <v>73</v>
      </c>
      <c r="AY650" s="221" t="s">
        <v>157</v>
      </c>
    </row>
    <row r="651" spans="2:51" s="16" customFormat="1" ht="12">
      <c r="B651" s="243"/>
      <c r="C651" s="244"/>
      <c r="D651" s="207" t="s">
        <v>168</v>
      </c>
      <c r="E651" s="245" t="s">
        <v>21</v>
      </c>
      <c r="F651" s="246" t="s">
        <v>181</v>
      </c>
      <c r="G651" s="244"/>
      <c r="H651" s="247">
        <v>40.136</v>
      </c>
      <c r="I651" s="248"/>
      <c r="J651" s="244"/>
      <c r="K651" s="244"/>
      <c r="L651" s="249"/>
      <c r="M651" s="250"/>
      <c r="N651" s="251"/>
      <c r="O651" s="251"/>
      <c r="P651" s="251"/>
      <c r="Q651" s="251"/>
      <c r="R651" s="251"/>
      <c r="S651" s="251"/>
      <c r="T651" s="252"/>
      <c r="AT651" s="253" t="s">
        <v>168</v>
      </c>
      <c r="AU651" s="253" t="s">
        <v>81</v>
      </c>
      <c r="AV651" s="16" t="s">
        <v>164</v>
      </c>
      <c r="AW651" s="16" t="s">
        <v>34</v>
      </c>
      <c r="AX651" s="16" t="s">
        <v>79</v>
      </c>
      <c r="AY651" s="253" t="s">
        <v>157</v>
      </c>
    </row>
    <row r="652" spans="1:65" s="2" customFormat="1" ht="16.5" customHeight="1">
      <c r="A652" s="36"/>
      <c r="B652" s="37"/>
      <c r="C652" s="194" t="s">
        <v>878</v>
      </c>
      <c r="D652" s="194" t="s">
        <v>159</v>
      </c>
      <c r="E652" s="195" t="s">
        <v>879</v>
      </c>
      <c r="F652" s="196" t="s">
        <v>880</v>
      </c>
      <c r="G652" s="197" t="s">
        <v>162</v>
      </c>
      <c r="H652" s="198">
        <v>54.962</v>
      </c>
      <c r="I652" s="199"/>
      <c r="J652" s="200">
        <f>ROUND(I652*H652,2)</f>
        <v>0</v>
      </c>
      <c r="K652" s="196" t="s">
        <v>163</v>
      </c>
      <c r="L652" s="41"/>
      <c r="M652" s="201" t="s">
        <v>21</v>
      </c>
      <c r="N652" s="202" t="s">
        <v>44</v>
      </c>
      <c r="O652" s="66"/>
      <c r="P652" s="203">
        <f>O652*H652</f>
        <v>0</v>
      </c>
      <c r="Q652" s="203">
        <v>0</v>
      </c>
      <c r="R652" s="203">
        <f>Q652*H652</f>
        <v>0</v>
      </c>
      <c r="S652" s="203">
        <v>0</v>
      </c>
      <c r="T652" s="204">
        <f>S652*H652</f>
        <v>0</v>
      </c>
      <c r="U652" s="36"/>
      <c r="V652" s="36"/>
      <c r="W652" s="36"/>
      <c r="X652" s="36"/>
      <c r="Y652" s="36"/>
      <c r="Z652" s="36"/>
      <c r="AA652" s="36"/>
      <c r="AB652" s="36"/>
      <c r="AC652" s="36"/>
      <c r="AD652" s="36"/>
      <c r="AE652" s="36"/>
      <c r="AR652" s="205" t="s">
        <v>281</v>
      </c>
      <c r="AT652" s="205" t="s">
        <v>159</v>
      </c>
      <c r="AU652" s="205" t="s">
        <v>81</v>
      </c>
      <c r="AY652" s="19" t="s">
        <v>157</v>
      </c>
      <c r="BE652" s="206">
        <f>IF(N652="základní",J652,0)</f>
        <v>0</v>
      </c>
      <c r="BF652" s="206">
        <f>IF(N652="snížená",J652,0)</f>
        <v>0</v>
      </c>
      <c r="BG652" s="206">
        <f>IF(N652="zákl. přenesená",J652,0)</f>
        <v>0</v>
      </c>
      <c r="BH652" s="206">
        <f>IF(N652="sníž. přenesená",J652,0)</f>
        <v>0</v>
      </c>
      <c r="BI652" s="206">
        <f>IF(N652="nulová",J652,0)</f>
        <v>0</v>
      </c>
      <c r="BJ652" s="19" t="s">
        <v>79</v>
      </c>
      <c r="BK652" s="206">
        <f>ROUND(I652*H652,2)</f>
        <v>0</v>
      </c>
      <c r="BL652" s="19" t="s">
        <v>281</v>
      </c>
      <c r="BM652" s="205" t="s">
        <v>881</v>
      </c>
    </row>
    <row r="653" spans="2:51" s="14" customFormat="1" ht="12">
      <c r="B653" s="222"/>
      <c r="C653" s="223"/>
      <c r="D653" s="207" t="s">
        <v>168</v>
      </c>
      <c r="E653" s="224" t="s">
        <v>21</v>
      </c>
      <c r="F653" s="225" t="s">
        <v>200</v>
      </c>
      <c r="G653" s="223"/>
      <c r="H653" s="224" t="s">
        <v>21</v>
      </c>
      <c r="I653" s="226"/>
      <c r="J653" s="223"/>
      <c r="K653" s="223"/>
      <c r="L653" s="227"/>
      <c r="M653" s="228"/>
      <c r="N653" s="229"/>
      <c r="O653" s="229"/>
      <c r="P653" s="229"/>
      <c r="Q653" s="229"/>
      <c r="R653" s="229"/>
      <c r="S653" s="229"/>
      <c r="T653" s="230"/>
      <c r="AT653" s="231" t="s">
        <v>168</v>
      </c>
      <c r="AU653" s="231" t="s">
        <v>81</v>
      </c>
      <c r="AV653" s="14" t="s">
        <v>79</v>
      </c>
      <c r="AW653" s="14" t="s">
        <v>34</v>
      </c>
      <c r="AX653" s="14" t="s">
        <v>73</v>
      </c>
      <c r="AY653" s="231" t="s">
        <v>157</v>
      </c>
    </row>
    <row r="654" spans="2:51" s="14" customFormat="1" ht="12">
      <c r="B654" s="222"/>
      <c r="C654" s="223"/>
      <c r="D654" s="207" t="s">
        <v>168</v>
      </c>
      <c r="E654" s="224" t="s">
        <v>21</v>
      </c>
      <c r="F654" s="225" t="s">
        <v>882</v>
      </c>
      <c r="G654" s="223"/>
      <c r="H654" s="224" t="s">
        <v>21</v>
      </c>
      <c r="I654" s="226"/>
      <c r="J654" s="223"/>
      <c r="K654" s="223"/>
      <c r="L654" s="227"/>
      <c r="M654" s="228"/>
      <c r="N654" s="229"/>
      <c r="O654" s="229"/>
      <c r="P654" s="229"/>
      <c r="Q654" s="229"/>
      <c r="R654" s="229"/>
      <c r="S654" s="229"/>
      <c r="T654" s="230"/>
      <c r="AT654" s="231" t="s">
        <v>168</v>
      </c>
      <c r="AU654" s="231" t="s">
        <v>81</v>
      </c>
      <c r="AV654" s="14" t="s">
        <v>79</v>
      </c>
      <c r="AW654" s="14" t="s">
        <v>34</v>
      </c>
      <c r="AX654" s="14" t="s">
        <v>73</v>
      </c>
      <c r="AY654" s="231" t="s">
        <v>157</v>
      </c>
    </row>
    <row r="655" spans="2:51" s="13" customFormat="1" ht="12">
      <c r="B655" s="211"/>
      <c r="C655" s="212"/>
      <c r="D655" s="207" t="s">
        <v>168</v>
      </c>
      <c r="E655" s="213" t="s">
        <v>21</v>
      </c>
      <c r="F655" s="214" t="s">
        <v>883</v>
      </c>
      <c r="G655" s="212"/>
      <c r="H655" s="215">
        <v>8.64</v>
      </c>
      <c r="I655" s="216"/>
      <c r="J655" s="212"/>
      <c r="K655" s="212"/>
      <c r="L655" s="217"/>
      <c r="M655" s="218"/>
      <c r="N655" s="219"/>
      <c r="O655" s="219"/>
      <c r="P655" s="219"/>
      <c r="Q655" s="219"/>
      <c r="R655" s="219"/>
      <c r="S655" s="219"/>
      <c r="T655" s="220"/>
      <c r="AT655" s="221" t="s">
        <v>168</v>
      </c>
      <c r="AU655" s="221" t="s">
        <v>81</v>
      </c>
      <c r="AV655" s="13" t="s">
        <v>81</v>
      </c>
      <c r="AW655" s="13" t="s">
        <v>34</v>
      </c>
      <c r="AX655" s="13" t="s">
        <v>73</v>
      </c>
      <c r="AY655" s="221" t="s">
        <v>157</v>
      </c>
    </row>
    <row r="656" spans="2:51" s="13" customFormat="1" ht="12">
      <c r="B656" s="211"/>
      <c r="C656" s="212"/>
      <c r="D656" s="207" t="s">
        <v>168</v>
      </c>
      <c r="E656" s="213" t="s">
        <v>21</v>
      </c>
      <c r="F656" s="214" t="s">
        <v>884</v>
      </c>
      <c r="G656" s="212"/>
      <c r="H656" s="215">
        <v>1.8</v>
      </c>
      <c r="I656" s="216"/>
      <c r="J656" s="212"/>
      <c r="K656" s="212"/>
      <c r="L656" s="217"/>
      <c r="M656" s="218"/>
      <c r="N656" s="219"/>
      <c r="O656" s="219"/>
      <c r="P656" s="219"/>
      <c r="Q656" s="219"/>
      <c r="R656" s="219"/>
      <c r="S656" s="219"/>
      <c r="T656" s="220"/>
      <c r="AT656" s="221" t="s">
        <v>168</v>
      </c>
      <c r="AU656" s="221" t="s">
        <v>81</v>
      </c>
      <c r="AV656" s="13" t="s">
        <v>81</v>
      </c>
      <c r="AW656" s="13" t="s">
        <v>34</v>
      </c>
      <c r="AX656" s="13" t="s">
        <v>73</v>
      </c>
      <c r="AY656" s="221" t="s">
        <v>157</v>
      </c>
    </row>
    <row r="657" spans="2:51" s="14" customFormat="1" ht="12">
      <c r="B657" s="222"/>
      <c r="C657" s="223"/>
      <c r="D657" s="207" t="s">
        <v>168</v>
      </c>
      <c r="E657" s="224" t="s">
        <v>21</v>
      </c>
      <c r="F657" s="225" t="s">
        <v>885</v>
      </c>
      <c r="G657" s="223"/>
      <c r="H657" s="224" t="s">
        <v>21</v>
      </c>
      <c r="I657" s="226"/>
      <c r="J657" s="223"/>
      <c r="K657" s="223"/>
      <c r="L657" s="227"/>
      <c r="M657" s="228"/>
      <c r="N657" s="229"/>
      <c r="O657" s="229"/>
      <c r="P657" s="229"/>
      <c r="Q657" s="229"/>
      <c r="R657" s="229"/>
      <c r="S657" s="229"/>
      <c r="T657" s="230"/>
      <c r="AT657" s="231" t="s">
        <v>168</v>
      </c>
      <c r="AU657" s="231" t="s">
        <v>81</v>
      </c>
      <c r="AV657" s="14" t="s">
        <v>79</v>
      </c>
      <c r="AW657" s="14" t="s">
        <v>34</v>
      </c>
      <c r="AX657" s="14" t="s">
        <v>73</v>
      </c>
      <c r="AY657" s="231" t="s">
        <v>157</v>
      </c>
    </row>
    <row r="658" spans="2:51" s="13" customFormat="1" ht="12">
      <c r="B658" s="211"/>
      <c r="C658" s="212"/>
      <c r="D658" s="207" t="s">
        <v>168</v>
      </c>
      <c r="E658" s="213" t="s">
        <v>21</v>
      </c>
      <c r="F658" s="214" t="s">
        <v>886</v>
      </c>
      <c r="G658" s="212"/>
      <c r="H658" s="215">
        <v>26.158</v>
      </c>
      <c r="I658" s="216"/>
      <c r="J658" s="212"/>
      <c r="K658" s="212"/>
      <c r="L658" s="217"/>
      <c r="M658" s="218"/>
      <c r="N658" s="219"/>
      <c r="O658" s="219"/>
      <c r="P658" s="219"/>
      <c r="Q658" s="219"/>
      <c r="R658" s="219"/>
      <c r="S658" s="219"/>
      <c r="T658" s="220"/>
      <c r="AT658" s="221" t="s">
        <v>168</v>
      </c>
      <c r="AU658" s="221" t="s">
        <v>81</v>
      </c>
      <c r="AV658" s="13" t="s">
        <v>81</v>
      </c>
      <c r="AW658" s="13" t="s">
        <v>34</v>
      </c>
      <c r="AX658" s="13" t="s">
        <v>73</v>
      </c>
      <c r="AY658" s="221" t="s">
        <v>157</v>
      </c>
    </row>
    <row r="659" spans="2:51" s="13" customFormat="1" ht="12">
      <c r="B659" s="211"/>
      <c r="C659" s="212"/>
      <c r="D659" s="207" t="s">
        <v>168</v>
      </c>
      <c r="E659" s="213" t="s">
        <v>21</v>
      </c>
      <c r="F659" s="214" t="s">
        <v>887</v>
      </c>
      <c r="G659" s="212"/>
      <c r="H659" s="215">
        <v>13.364</v>
      </c>
      <c r="I659" s="216"/>
      <c r="J659" s="212"/>
      <c r="K659" s="212"/>
      <c r="L659" s="217"/>
      <c r="M659" s="218"/>
      <c r="N659" s="219"/>
      <c r="O659" s="219"/>
      <c r="P659" s="219"/>
      <c r="Q659" s="219"/>
      <c r="R659" s="219"/>
      <c r="S659" s="219"/>
      <c r="T659" s="220"/>
      <c r="AT659" s="221" t="s">
        <v>168</v>
      </c>
      <c r="AU659" s="221" t="s">
        <v>81</v>
      </c>
      <c r="AV659" s="13" t="s">
        <v>81</v>
      </c>
      <c r="AW659" s="13" t="s">
        <v>34</v>
      </c>
      <c r="AX659" s="13" t="s">
        <v>73</v>
      </c>
      <c r="AY659" s="221" t="s">
        <v>157</v>
      </c>
    </row>
    <row r="660" spans="2:51" s="15" customFormat="1" ht="12">
      <c r="B660" s="232"/>
      <c r="C660" s="233"/>
      <c r="D660" s="207" t="s">
        <v>168</v>
      </c>
      <c r="E660" s="234" t="s">
        <v>21</v>
      </c>
      <c r="F660" s="235" t="s">
        <v>179</v>
      </c>
      <c r="G660" s="233"/>
      <c r="H660" s="236">
        <v>49.962</v>
      </c>
      <c r="I660" s="237"/>
      <c r="J660" s="233"/>
      <c r="K660" s="233"/>
      <c r="L660" s="238"/>
      <c r="M660" s="239"/>
      <c r="N660" s="240"/>
      <c r="O660" s="240"/>
      <c r="P660" s="240"/>
      <c r="Q660" s="240"/>
      <c r="R660" s="240"/>
      <c r="S660" s="240"/>
      <c r="T660" s="241"/>
      <c r="AT660" s="242" t="s">
        <v>168</v>
      </c>
      <c r="AU660" s="242" t="s">
        <v>81</v>
      </c>
      <c r="AV660" s="15" t="s">
        <v>96</v>
      </c>
      <c r="AW660" s="15" t="s">
        <v>34</v>
      </c>
      <c r="AX660" s="15" t="s">
        <v>73</v>
      </c>
      <c r="AY660" s="242" t="s">
        <v>157</v>
      </c>
    </row>
    <row r="661" spans="2:51" s="13" customFormat="1" ht="12">
      <c r="B661" s="211"/>
      <c r="C661" s="212"/>
      <c r="D661" s="207" t="s">
        <v>168</v>
      </c>
      <c r="E661" s="213" t="s">
        <v>21</v>
      </c>
      <c r="F661" s="214" t="s">
        <v>180</v>
      </c>
      <c r="G661" s="212"/>
      <c r="H661" s="215">
        <v>5</v>
      </c>
      <c r="I661" s="216"/>
      <c r="J661" s="212"/>
      <c r="K661" s="212"/>
      <c r="L661" s="217"/>
      <c r="M661" s="218"/>
      <c r="N661" s="219"/>
      <c r="O661" s="219"/>
      <c r="P661" s="219"/>
      <c r="Q661" s="219"/>
      <c r="R661" s="219"/>
      <c r="S661" s="219"/>
      <c r="T661" s="220"/>
      <c r="AT661" s="221" t="s">
        <v>168</v>
      </c>
      <c r="AU661" s="221" t="s">
        <v>81</v>
      </c>
      <c r="AV661" s="13" t="s">
        <v>81</v>
      </c>
      <c r="AW661" s="13" t="s">
        <v>34</v>
      </c>
      <c r="AX661" s="13" t="s">
        <v>73</v>
      </c>
      <c r="AY661" s="221" t="s">
        <v>157</v>
      </c>
    </row>
    <row r="662" spans="2:51" s="16" customFormat="1" ht="12">
      <c r="B662" s="243"/>
      <c r="C662" s="244"/>
      <c r="D662" s="207" t="s">
        <v>168</v>
      </c>
      <c r="E662" s="245" t="s">
        <v>21</v>
      </c>
      <c r="F662" s="246" t="s">
        <v>181</v>
      </c>
      <c r="G662" s="244"/>
      <c r="H662" s="247">
        <v>54.962</v>
      </c>
      <c r="I662" s="248"/>
      <c r="J662" s="244"/>
      <c r="K662" s="244"/>
      <c r="L662" s="249"/>
      <c r="M662" s="250"/>
      <c r="N662" s="251"/>
      <c r="O662" s="251"/>
      <c r="P662" s="251"/>
      <c r="Q662" s="251"/>
      <c r="R662" s="251"/>
      <c r="S662" s="251"/>
      <c r="T662" s="252"/>
      <c r="AT662" s="253" t="s">
        <v>168</v>
      </c>
      <c r="AU662" s="253" t="s">
        <v>81</v>
      </c>
      <c r="AV662" s="16" t="s">
        <v>164</v>
      </c>
      <c r="AW662" s="16" t="s">
        <v>34</v>
      </c>
      <c r="AX662" s="16" t="s">
        <v>79</v>
      </c>
      <c r="AY662" s="253" t="s">
        <v>157</v>
      </c>
    </row>
    <row r="663" spans="1:65" s="2" customFormat="1" ht="16.5" customHeight="1">
      <c r="A663" s="36"/>
      <c r="B663" s="37"/>
      <c r="C663" s="194" t="s">
        <v>888</v>
      </c>
      <c r="D663" s="194" t="s">
        <v>159</v>
      </c>
      <c r="E663" s="195" t="s">
        <v>889</v>
      </c>
      <c r="F663" s="196" t="s">
        <v>890</v>
      </c>
      <c r="G663" s="197" t="s">
        <v>162</v>
      </c>
      <c r="H663" s="198">
        <v>97.92</v>
      </c>
      <c r="I663" s="199"/>
      <c r="J663" s="200">
        <f>ROUND(I663*H663,2)</f>
        <v>0</v>
      </c>
      <c r="K663" s="196" t="s">
        <v>163</v>
      </c>
      <c r="L663" s="41"/>
      <c r="M663" s="201" t="s">
        <v>21</v>
      </c>
      <c r="N663" s="202" t="s">
        <v>44</v>
      </c>
      <c r="O663" s="66"/>
      <c r="P663" s="203">
        <f>O663*H663</f>
        <v>0</v>
      </c>
      <c r="Q663" s="203">
        <v>0</v>
      </c>
      <c r="R663" s="203">
        <f>Q663*H663</f>
        <v>0</v>
      </c>
      <c r="S663" s="203">
        <v>0</v>
      </c>
      <c r="T663" s="204">
        <f>S663*H663</f>
        <v>0</v>
      </c>
      <c r="U663" s="36"/>
      <c r="V663" s="36"/>
      <c r="W663" s="36"/>
      <c r="X663" s="36"/>
      <c r="Y663" s="36"/>
      <c r="Z663" s="36"/>
      <c r="AA663" s="36"/>
      <c r="AB663" s="36"/>
      <c r="AC663" s="36"/>
      <c r="AD663" s="36"/>
      <c r="AE663" s="36"/>
      <c r="AR663" s="205" t="s">
        <v>281</v>
      </c>
      <c r="AT663" s="205" t="s">
        <v>159</v>
      </c>
      <c r="AU663" s="205" t="s">
        <v>81</v>
      </c>
      <c r="AY663" s="19" t="s">
        <v>157</v>
      </c>
      <c r="BE663" s="206">
        <f>IF(N663="základní",J663,0)</f>
        <v>0</v>
      </c>
      <c r="BF663" s="206">
        <f>IF(N663="snížená",J663,0)</f>
        <v>0</v>
      </c>
      <c r="BG663" s="206">
        <f>IF(N663="zákl. přenesená",J663,0)</f>
        <v>0</v>
      </c>
      <c r="BH663" s="206">
        <f>IF(N663="sníž. přenesená",J663,0)</f>
        <v>0</v>
      </c>
      <c r="BI663" s="206">
        <f>IF(N663="nulová",J663,0)</f>
        <v>0</v>
      </c>
      <c r="BJ663" s="19" t="s">
        <v>79</v>
      </c>
      <c r="BK663" s="206">
        <f>ROUND(I663*H663,2)</f>
        <v>0</v>
      </c>
      <c r="BL663" s="19" t="s">
        <v>281</v>
      </c>
      <c r="BM663" s="205" t="s">
        <v>891</v>
      </c>
    </row>
    <row r="664" spans="2:51" s="13" customFormat="1" ht="12">
      <c r="B664" s="211"/>
      <c r="C664" s="212"/>
      <c r="D664" s="207" t="s">
        <v>168</v>
      </c>
      <c r="E664" s="213" t="s">
        <v>21</v>
      </c>
      <c r="F664" s="214" t="s">
        <v>445</v>
      </c>
      <c r="G664" s="212"/>
      <c r="H664" s="215">
        <v>97.92</v>
      </c>
      <c r="I664" s="216"/>
      <c r="J664" s="212"/>
      <c r="K664" s="212"/>
      <c r="L664" s="217"/>
      <c r="M664" s="218"/>
      <c r="N664" s="219"/>
      <c r="O664" s="219"/>
      <c r="P664" s="219"/>
      <c r="Q664" s="219"/>
      <c r="R664" s="219"/>
      <c r="S664" s="219"/>
      <c r="T664" s="220"/>
      <c r="AT664" s="221" t="s">
        <v>168</v>
      </c>
      <c r="AU664" s="221" t="s">
        <v>81</v>
      </c>
      <c r="AV664" s="13" t="s">
        <v>81</v>
      </c>
      <c r="AW664" s="13" t="s">
        <v>34</v>
      </c>
      <c r="AX664" s="13" t="s">
        <v>79</v>
      </c>
      <c r="AY664" s="221" t="s">
        <v>157</v>
      </c>
    </row>
    <row r="665" spans="1:65" s="2" customFormat="1" ht="16.5" customHeight="1">
      <c r="A665" s="36"/>
      <c r="B665" s="37"/>
      <c r="C665" s="194" t="s">
        <v>892</v>
      </c>
      <c r="D665" s="194" t="s">
        <v>159</v>
      </c>
      <c r="E665" s="195" t="s">
        <v>893</v>
      </c>
      <c r="F665" s="196" t="s">
        <v>894</v>
      </c>
      <c r="G665" s="197" t="s">
        <v>162</v>
      </c>
      <c r="H665" s="198">
        <v>54.962</v>
      </c>
      <c r="I665" s="199"/>
      <c r="J665" s="200">
        <f>ROUND(I665*H665,2)</f>
        <v>0</v>
      </c>
      <c r="K665" s="196" t="s">
        <v>163</v>
      </c>
      <c r="L665" s="41"/>
      <c r="M665" s="201" t="s">
        <v>21</v>
      </c>
      <c r="N665" s="202" t="s">
        <v>44</v>
      </c>
      <c r="O665" s="66"/>
      <c r="P665" s="203">
        <f>O665*H665</f>
        <v>0</v>
      </c>
      <c r="Q665" s="203">
        <v>8E-05</v>
      </c>
      <c r="R665" s="203">
        <f>Q665*H665</f>
        <v>0.004396960000000001</v>
      </c>
      <c r="S665" s="203">
        <v>0</v>
      </c>
      <c r="T665" s="204">
        <f>S665*H665</f>
        <v>0</v>
      </c>
      <c r="U665" s="36"/>
      <c r="V665" s="36"/>
      <c r="W665" s="36"/>
      <c r="X665" s="36"/>
      <c r="Y665" s="36"/>
      <c r="Z665" s="36"/>
      <c r="AA665" s="36"/>
      <c r="AB665" s="36"/>
      <c r="AC665" s="36"/>
      <c r="AD665" s="36"/>
      <c r="AE665" s="36"/>
      <c r="AR665" s="205" t="s">
        <v>281</v>
      </c>
      <c r="AT665" s="205" t="s">
        <v>159</v>
      </c>
      <c r="AU665" s="205" t="s">
        <v>81</v>
      </c>
      <c r="AY665" s="19" t="s">
        <v>157</v>
      </c>
      <c r="BE665" s="206">
        <f>IF(N665="základní",J665,0)</f>
        <v>0</v>
      </c>
      <c r="BF665" s="206">
        <f>IF(N665="snížená",J665,0)</f>
        <v>0</v>
      </c>
      <c r="BG665" s="206">
        <f>IF(N665="zákl. přenesená",J665,0)</f>
        <v>0</v>
      </c>
      <c r="BH665" s="206">
        <f>IF(N665="sníž. přenesená",J665,0)</f>
        <v>0</v>
      </c>
      <c r="BI665" s="206">
        <f>IF(N665="nulová",J665,0)</f>
        <v>0</v>
      </c>
      <c r="BJ665" s="19" t="s">
        <v>79</v>
      </c>
      <c r="BK665" s="206">
        <f>ROUND(I665*H665,2)</f>
        <v>0</v>
      </c>
      <c r="BL665" s="19" t="s">
        <v>281</v>
      </c>
      <c r="BM665" s="205" t="s">
        <v>895</v>
      </c>
    </row>
    <row r="666" spans="2:51" s="13" customFormat="1" ht="12">
      <c r="B666" s="211"/>
      <c r="C666" s="212"/>
      <c r="D666" s="207" t="s">
        <v>168</v>
      </c>
      <c r="E666" s="213" t="s">
        <v>21</v>
      </c>
      <c r="F666" s="214" t="s">
        <v>896</v>
      </c>
      <c r="G666" s="212"/>
      <c r="H666" s="215">
        <v>54.962</v>
      </c>
      <c r="I666" s="216"/>
      <c r="J666" s="212"/>
      <c r="K666" s="212"/>
      <c r="L666" s="217"/>
      <c r="M666" s="218"/>
      <c r="N666" s="219"/>
      <c r="O666" s="219"/>
      <c r="P666" s="219"/>
      <c r="Q666" s="219"/>
      <c r="R666" s="219"/>
      <c r="S666" s="219"/>
      <c r="T666" s="220"/>
      <c r="AT666" s="221" t="s">
        <v>168</v>
      </c>
      <c r="AU666" s="221" t="s">
        <v>81</v>
      </c>
      <c r="AV666" s="13" t="s">
        <v>81</v>
      </c>
      <c r="AW666" s="13" t="s">
        <v>34</v>
      </c>
      <c r="AX666" s="13" t="s">
        <v>79</v>
      </c>
      <c r="AY666" s="221" t="s">
        <v>157</v>
      </c>
    </row>
    <row r="667" spans="1:65" s="2" customFormat="1" ht="21.75" customHeight="1">
      <c r="A667" s="36"/>
      <c r="B667" s="37"/>
      <c r="C667" s="194" t="s">
        <v>897</v>
      </c>
      <c r="D667" s="194" t="s">
        <v>159</v>
      </c>
      <c r="E667" s="195" t="s">
        <v>898</v>
      </c>
      <c r="F667" s="196" t="s">
        <v>899</v>
      </c>
      <c r="G667" s="197" t="s">
        <v>162</v>
      </c>
      <c r="H667" s="198">
        <v>97.92</v>
      </c>
      <c r="I667" s="199"/>
      <c r="J667" s="200">
        <f>ROUND(I667*H667,2)</f>
        <v>0</v>
      </c>
      <c r="K667" s="196" t="s">
        <v>163</v>
      </c>
      <c r="L667" s="41"/>
      <c r="M667" s="201" t="s">
        <v>21</v>
      </c>
      <c r="N667" s="202" t="s">
        <v>44</v>
      </c>
      <c r="O667" s="66"/>
      <c r="P667" s="203">
        <f>O667*H667</f>
        <v>0</v>
      </c>
      <c r="Q667" s="203">
        <v>0.0001</v>
      </c>
      <c r="R667" s="203">
        <f>Q667*H667</f>
        <v>0.009792</v>
      </c>
      <c r="S667" s="203">
        <v>0</v>
      </c>
      <c r="T667" s="204">
        <f>S667*H667</f>
        <v>0</v>
      </c>
      <c r="U667" s="36"/>
      <c r="V667" s="36"/>
      <c r="W667" s="36"/>
      <c r="X667" s="36"/>
      <c r="Y667" s="36"/>
      <c r="Z667" s="36"/>
      <c r="AA667" s="36"/>
      <c r="AB667" s="36"/>
      <c r="AC667" s="36"/>
      <c r="AD667" s="36"/>
      <c r="AE667" s="36"/>
      <c r="AR667" s="205" t="s">
        <v>281</v>
      </c>
      <c r="AT667" s="205" t="s">
        <v>159</v>
      </c>
      <c r="AU667" s="205" t="s">
        <v>81</v>
      </c>
      <c r="AY667" s="19" t="s">
        <v>157</v>
      </c>
      <c r="BE667" s="206">
        <f>IF(N667="základní",J667,0)</f>
        <v>0</v>
      </c>
      <c r="BF667" s="206">
        <f>IF(N667="snížená",J667,0)</f>
        <v>0</v>
      </c>
      <c r="BG667" s="206">
        <f>IF(N667="zákl. přenesená",J667,0)</f>
        <v>0</v>
      </c>
      <c r="BH667" s="206">
        <f>IF(N667="sníž. přenesená",J667,0)</f>
        <v>0</v>
      </c>
      <c r="BI667" s="206">
        <f>IF(N667="nulová",J667,0)</f>
        <v>0</v>
      </c>
      <c r="BJ667" s="19" t="s">
        <v>79</v>
      </c>
      <c r="BK667" s="206">
        <f>ROUND(I667*H667,2)</f>
        <v>0</v>
      </c>
      <c r="BL667" s="19" t="s">
        <v>281</v>
      </c>
      <c r="BM667" s="205" t="s">
        <v>900</v>
      </c>
    </row>
    <row r="668" spans="2:51" s="13" customFormat="1" ht="12">
      <c r="B668" s="211"/>
      <c r="C668" s="212"/>
      <c r="D668" s="207" t="s">
        <v>168</v>
      </c>
      <c r="E668" s="213" t="s">
        <v>21</v>
      </c>
      <c r="F668" s="214" t="s">
        <v>445</v>
      </c>
      <c r="G668" s="212"/>
      <c r="H668" s="215">
        <v>97.92</v>
      </c>
      <c r="I668" s="216"/>
      <c r="J668" s="212"/>
      <c r="K668" s="212"/>
      <c r="L668" s="217"/>
      <c r="M668" s="218"/>
      <c r="N668" s="219"/>
      <c r="O668" s="219"/>
      <c r="P668" s="219"/>
      <c r="Q668" s="219"/>
      <c r="R668" s="219"/>
      <c r="S668" s="219"/>
      <c r="T668" s="220"/>
      <c r="AT668" s="221" t="s">
        <v>168</v>
      </c>
      <c r="AU668" s="221" t="s">
        <v>81</v>
      </c>
      <c r="AV668" s="13" t="s">
        <v>81</v>
      </c>
      <c r="AW668" s="13" t="s">
        <v>34</v>
      </c>
      <c r="AX668" s="13" t="s">
        <v>79</v>
      </c>
      <c r="AY668" s="221" t="s">
        <v>157</v>
      </c>
    </row>
    <row r="669" spans="1:65" s="2" customFormat="1" ht="21.75" customHeight="1">
      <c r="A669" s="36"/>
      <c r="B669" s="37"/>
      <c r="C669" s="194" t="s">
        <v>901</v>
      </c>
      <c r="D669" s="194" t="s">
        <v>159</v>
      </c>
      <c r="E669" s="195" t="s">
        <v>902</v>
      </c>
      <c r="F669" s="196" t="s">
        <v>903</v>
      </c>
      <c r="G669" s="197" t="s">
        <v>162</v>
      </c>
      <c r="H669" s="198">
        <v>97.92</v>
      </c>
      <c r="I669" s="199"/>
      <c r="J669" s="200">
        <f>ROUND(I669*H669,2)</f>
        <v>0</v>
      </c>
      <c r="K669" s="196" t="s">
        <v>163</v>
      </c>
      <c r="L669" s="41"/>
      <c r="M669" s="201" t="s">
        <v>21</v>
      </c>
      <c r="N669" s="202" t="s">
        <v>44</v>
      </c>
      <c r="O669" s="66"/>
      <c r="P669" s="203">
        <f>O669*H669</f>
        <v>0</v>
      </c>
      <c r="Q669" s="203">
        <v>0.00036</v>
      </c>
      <c r="R669" s="203">
        <f>Q669*H669</f>
        <v>0.0352512</v>
      </c>
      <c r="S669" s="203">
        <v>0</v>
      </c>
      <c r="T669" s="204">
        <f>S669*H669</f>
        <v>0</v>
      </c>
      <c r="U669" s="36"/>
      <c r="V669" s="36"/>
      <c r="W669" s="36"/>
      <c r="X669" s="36"/>
      <c r="Y669" s="36"/>
      <c r="Z669" s="36"/>
      <c r="AA669" s="36"/>
      <c r="AB669" s="36"/>
      <c r="AC669" s="36"/>
      <c r="AD669" s="36"/>
      <c r="AE669" s="36"/>
      <c r="AR669" s="205" t="s">
        <v>281</v>
      </c>
      <c r="AT669" s="205" t="s">
        <v>159</v>
      </c>
      <c r="AU669" s="205" t="s">
        <v>81</v>
      </c>
      <c r="AY669" s="19" t="s">
        <v>157</v>
      </c>
      <c r="BE669" s="206">
        <f>IF(N669="základní",J669,0)</f>
        <v>0</v>
      </c>
      <c r="BF669" s="206">
        <f>IF(N669="snížená",J669,0)</f>
        <v>0</v>
      </c>
      <c r="BG669" s="206">
        <f>IF(N669="zákl. přenesená",J669,0)</f>
        <v>0</v>
      </c>
      <c r="BH669" s="206">
        <f>IF(N669="sníž. přenesená",J669,0)</f>
        <v>0</v>
      </c>
      <c r="BI669" s="206">
        <f>IF(N669="nulová",J669,0)</f>
        <v>0</v>
      </c>
      <c r="BJ669" s="19" t="s">
        <v>79</v>
      </c>
      <c r="BK669" s="206">
        <f>ROUND(I669*H669,2)</f>
        <v>0</v>
      </c>
      <c r="BL669" s="19" t="s">
        <v>281</v>
      </c>
      <c r="BM669" s="205" t="s">
        <v>904</v>
      </c>
    </row>
    <row r="670" spans="2:51" s="13" customFormat="1" ht="12">
      <c r="B670" s="211"/>
      <c r="C670" s="212"/>
      <c r="D670" s="207" t="s">
        <v>168</v>
      </c>
      <c r="E670" s="213" t="s">
        <v>21</v>
      </c>
      <c r="F670" s="214" t="s">
        <v>445</v>
      </c>
      <c r="G670" s="212"/>
      <c r="H670" s="215">
        <v>97.92</v>
      </c>
      <c r="I670" s="216"/>
      <c r="J670" s="212"/>
      <c r="K670" s="212"/>
      <c r="L670" s="217"/>
      <c r="M670" s="218"/>
      <c r="N670" s="219"/>
      <c r="O670" s="219"/>
      <c r="P670" s="219"/>
      <c r="Q670" s="219"/>
      <c r="R670" s="219"/>
      <c r="S670" s="219"/>
      <c r="T670" s="220"/>
      <c r="AT670" s="221" t="s">
        <v>168</v>
      </c>
      <c r="AU670" s="221" t="s">
        <v>81</v>
      </c>
      <c r="AV670" s="13" t="s">
        <v>81</v>
      </c>
      <c r="AW670" s="13" t="s">
        <v>34</v>
      </c>
      <c r="AX670" s="13" t="s">
        <v>79</v>
      </c>
      <c r="AY670" s="221" t="s">
        <v>157</v>
      </c>
    </row>
    <row r="671" spans="1:65" s="2" customFormat="1" ht="21.75" customHeight="1">
      <c r="A671" s="36"/>
      <c r="B671" s="37"/>
      <c r="C671" s="194" t="s">
        <v>905</v>
      </c>
      <c r="D671" s="194" t="s">
        <v>159</v>
      </c>
      <c r="E671" s="195" t="s">
        <v>906</v>
      </c>
      <c r="F671" s="196" t="s">
        <v>907</v>
      </c>
      <c r="G671" s="197" t="s">
        <v>162</v>
      </c>
      <c r="H671" s="198">
        <v>54.962</v>
      </c>
      <c r="I671" s="199"/>
      <c r="J671" s="200">
        <f>ROUND(I671*H671,2)</f>
        <v>0</v>
      </c>
      <c r="K671" s="196" t="s">
        <v>163</v>
      </c>
      <c r="L671" s="41"/>
      <c r="M671" s="201" t="s">
        <v>21</v>
      </c>
      <c r="N671" s="202" t="s">
        <v>44</v>
      </c>
      <c r="O671" s="66"/>
      <c r="P671" s="203">
        <f>O671*H671</f>
        <v>0</v>
      </c>
      <c r="Q671" s="203">
        <v>0.00054</v>
      </c>
      <c r="R671" s="203">
        <f>Q671*H671</f>
        <v>0.02967948</v>
      </c>
      <c r="S671" s="203">
        <v>0</v>
      </c>
      <c r="T671" s="204">
        <f>S671*H671</f>
        <v>0</v>
      </c>
      <c r="U671" s="36"/>
      <c r="V671" s="36"/>
      <c r="W671" s="36"/>
      <c r="X671" s="36"/>
      <c r="Y671" s="36"/>
      <c r="Z671" s="36"/>
      <c r="AA671" s="36"/>
      <c r="AB671" s="36"/>
      <c r="AC671" s="36"/>
      <c r="AD671" s="36"/>
      <c r="AE671" s="36"/>
      <c r="AR671" s="205" t="s">
        <v>281</v>
      </c>
      <c r="AT671" s="205" t="s">
        <v>159</v>
      </c>
      <c r="AU671" s="205" t="s">
        <v>81</v>
      </c>
      <c r="AY671" s="19" t="s">
        <v>157</v>
      </c>
      <c r="BE671" s="206">
        <f>IF(N671="základní",J671,0)</f>
        <v>0</v>
      </c>
      <c r="BF671" s="206">
        <f>IF(N671="snížená",J671,0)</f>
        <v>0</v>
      </c>
      <c r="BG671" s="206">
        <f>IF(N671="zákl. přenesená",J671,0)</f>
        <v>0</v>
      </c>
      <c r="BH671" s="206">
        <f>IF(N671="sníž. přenesená",J671,0)</f>
        <v>0</v>
      </c>
      <c r="BI671" s="206">
        <f>IF(N671="nulová",J671,0)</f>
        <v>0</v>
      </c>
      <c r="BJ671" s="19" t="s">
        <v>79</v>
      </c>
      <c r="BK671" s="206">
        <f>ROUND(I671*H671,2)</f>
        <v>0</v>
      </c>
      <c r="BL671" s="19" t="s">
        <v>281</v>
      </c>
      <c r="BM671" s="205" t="s">
        <v>908</v>
      </c>
    </row>
    <row r="672" spans="2:51" s="13" customFormat="1" ht="12">
      <c r="B672" s="211"/>
      <c r="C672" s="212"/>
      <c r="D672" s="207" t="s">
        <v>168</v>
      </c>
      <c r="E672" s="213" t="s">
        <v>21</v>
      </c>
      <c r="F672" s="214" t="s">
        <v>896</v>
      </c>
      <c r="G672" s="212"/>
      <c r="H672" s="215">
        <v>54.962</v>
      </c>
      <c r="I672" s="216"/>
      <c r="J672" s="212"/>
      <c r="K672" s="212"/>
      <c r="L672" s="217"/>
      <c r="M672" s="265"/>
      <c r="N672" s="266"/>
      <c r="O672" s="266"/>
      <c r="P672" s="266"/>
      <c r="Q672" s="266"/>
      <c r="R672" s="266"/>
      <c r="S672" s="266"/>
      <c r="T672" s="267"/>
      <c r="AT672" s="221" t="s">
        <v>168</v>
      </c>
      <c r="AU672" s="221" t="s">
        <v>81</v>
      </c>
      <c r="AV672" s="13" t="s">
        <v>81</v>
      </c>
      <c r="AW672" s="13" t="s">
        <v>34</v>
      </c>
      <c r="AX672" s="13" t="s">
        <v>79</v>
      </c>
      <c r="AY672" s="221" t="s">
        <v>157</v>
      </c>
    </row>
    <row r="673" spans="1:31" s="2" customFormat="1" ht="6.95" customHeight="1">
      <c r="A673" s="36"/>
      <c r="B673" s="49"/>
      <c r="C673" s="50"/>
      <c r="D673" s="50"/>
      <c r="E673" s="50"/>
      <c r="F673" s="50"/>
      <c r="G673" s="50"/>
      <c r="H673" s="50"/>
      <c r="I673" s="144"/>
      <c r="J673" s="50"/>
      <c r="K673" s="50"/>
      <c r="L673" s="41"/>
      <c r="M673" s="36"/>
      <c r="O673" s="36"/>
      <c r="P673" s="36"/>
      <c r="Q673" s="36"/>
      <c r="R673" s="36"/>
      <c r="S673" s="36"/>
      <c r="T673" s="36"/>
      <c r="U673" s="36"/>
      <c r="V673" s="36"/>
      <c r="W673" s="36"/>
      <c r="X673" s="36"/>
      <c r="Y673" s="36"/>
      <c r="Z673" s="36"/>
      <c r="AA673" s="36"/>
      <c r="AB673" s="36"/>
      <c r="AC673" s="36"/>
      <c r="AD673" s="36"/>
      <c r="AE673" s="36"/>
    </row>
  </sheetData>
  <sheetProtection algorithmName="SHA-512" hashValue="RMBCKrADULKvDMp6diT2KApoYvDfU5OwqXzT3kLDU3h2G//Twh5OJ7HE+I3+MMH8/nV64ySKckxMJ8lyS5iaNg==" saltValue="bxefHTtgLBfJqrxtUqKiitUZ19kr0J9yUVznE/nVFqziuN+gIedxw0+UOIxr2YkIlVFXTLU3Nv0NxRMZlx3/Vw==" spinCount="100000" sheet="1" objects="1" scenarios="1" formatColumns="0" formatRows="0" autoFilter="0"/>
  <autoFilter ref="C101:K672"/>
  <mergeCells count="12">
    <mergeCell ref="E94:H94"/>
    <mergeCell ref="L2:V2"/>
    <mergeCell ref="E50:H50"/>
    <mergeCell ref="E52:H52"/>
    <mergeCell ref="E54:H54"/>
    <mergeCell ref="E90:H90"/>
    <mergeCell ref="E92:H9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40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0"/>
      <c r="L2" s="361"/>
      <c r="M2" s="361"/>
      <c r="N2" s="361"/>
      <c r="O2" s="361"/>
      <c r="P2" s="361"/>
      <c r="Q2" s="361"/>
      <c r="R2" s="361"/>
      <c r="S2" s="361"/>
      <c r="T2" s="361"/>
      <c r="U2" s="361"/>
      <c r="V2" s="361"/>
      <c r="AT2" s="19" t="s">
        <v>89</v>
      </c>
    </row>
    <row r="3" spans="2:46" s="1" customFormat="1" ht="6.95" customHeight="1">
      <c r="B3" s="111"/>
      <c r="C3" s="112"/>
      <c r="D3" s="112"/>
      <c r="E3" s="112"/>
      <c r="F3" s="112"/>
      <c r="G3" s="112"/>
      <c r="H3" s="112"/>
      <c r="I3" s="113"/>
      <c r="J3" s="112"/>
      <c r="K3" s="112"/>
      <c r="L3" s="22"/>
      <c r="AT3" s="19" t="s">
        <v>81</v>
      </c>
    </row>
    <row r="4" spans="2:46" s="1" customFormat="1" ht="24.95" customHeight="1">
      <c r="B4" s="22"/>
      <c r="D4" s="114" t="s">
        <v>115</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6.5" customHeight="1">
      <c r="B7" s="22"/>
      <c r="E7" s="402" t="str">
        <f>'Rekapitulace stavby'!K6</f>
        <v>Rozšíření hřbitova v Milovicích – I. etapa pro stavební povolení a provedení stavby</v>
      </c>
      <c r="F7" s="403"/>
      <c r="G7" s="403"/>
      <c r="H7" s="403"/>
      <c r="I7" s="110"/>
      <c r="L7" s="22"/>
    </row>
    <row r="8" spans="2:12" s="1" customFormat="1" ht="12" customHeight="1">
      <c r="B8" s="22"/>
      <c r="D8" s="116" t="s">
        <v>116</v>
      </c>
      <c r="I8" s="110"/>
      <c r="L8" s="22"/>
    </row>
    <row r="9" spans="1:31" s="2" customFormat="1" ht="16.5" customHeight="1">
      <c r="A9" s="36"/>
      <c r="B9" s="41"/>
      <c r="C9" s="36"/>
      <c r="D9" s="36"/>
      <c r="E9" s="402" t="s">
        <v>117</v>
      </c>
      <c r="F9" s="404"/>
      <c r="G9" s="404"/>
      <c r="H9" s="404"/>
      <c r="I9" s="117"/>
      <c r="J9" s="36"/>
      <c r="K9" s="36"/>
      <c r="L9" s="118"/>
      <c r="S9" s="36"/>
      <c r="T9" s="36"/>
      <c r="U9" s="36"/>
      <c r="V9" s="36"/>
      <c r="W9" s="36"/>
      <c r="X9" s="36"/>
      <c r="Y9" s="36"/>
      <c r="Z9" s="36"/>
      <c r="AA9" s="36"/>
      <c r="AB9" s="36"/>
      <c r="AC9" s="36"/>
      <c r="AD9" s="36"/>
      <c r="AE9" s="36"/>
    </row>
    <row r="10" spans="1:31" s="2" customFormat="1" ht="12" customHeight="1">
      <c r="A10" s="36"/>
      <c r="B10" s="41"/>
      <c r="C10" s="36"/>
      <c r="D10" s="116" t="s">
        <v>118</v>
      </c>
      <c r="E10" s="36"/>
      <c r="F10" s="36"/>
      <c r="G10" s="36"/>
      <c r="H10" s="36"/>
      <c r="I10" s="117"/>
      <c r="J10" s="36"/>
      <c r="K10" s="36"/>
      <c r="L10" s="118"/>
      <c r="S10" s="36"/>
      <c r="T10" s="36"/>
      <c r="U10" s="36"/>
      <c r="V10" s="36"/>
      <c r="W10" s="36"/>
      <c r="X10" s="36"/>
      <c r="Y10" s="36"/>
      <c r="Z10" s="36"/>
      <c r="AA10" s="36"/>
      <c r="AB10" s="36"/>
      <c r="AC10" s="36"/>
      <c r="AD10" s="36"/>
      <c r="AE10" s="36"/>
    </row>
    <row r="11" spans="1:31" s="2" customFormat="1" ht="16.5" customHeight="1">
      <c r="A11" s="36"/>
      <c r="B11" s="41"/>
      <c r="C11" s="36"/>
      <c r="D11" s="36"/>
      <c r="E11" s="405" t="s">
        <v>909</v>
      </c>
      <c r="F11" s="404"/>
      <c r="G11" s="404"/>
      <c r="H11" s="404"/>
      <c r="I11" s="117"/>
      <c r="J11" s="36"/>
      <c r="K11" s="36"/>
      <c r="L11" s="118"/>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117"/>
      <c r="J12" s="36"/>
      <c r="K12" s="36"/>
      <c r="L12" s="118"/>
      <c r="S12" s="36"/>
      <c r="T12" s="36"/>
      <c r="U12" s="36"/>
      <c r="V12" s="36"/>
      <c r="W12" s="36"/>
      <c r="X12" s="36"/>
      <c r="Y12" s="36"/>
      <c r="Z12" s="36"/>
      <c r="AA12" s="36"/>
      <c r="AB12" s="36"/>
      <c r="AC12" s="36"/>
      <c r="AD12" s="36"/>
      <c r="AE12" s="36"/>
    </row>
    <row r="13" spans="1:31" s="2" customFormat="1" ht="12" customHeight="1">
      <c r="A13" s="36"/>
      <c r="B13" s="41"/>
      <c r="C13" s="36"/>
      <c r="D13" s="116" t="s">
        <v>18</v>
      </c>
      <c r="E13" s="36"/>
      <c r="F13" s="105" t="s">
        <v>90</v>
      </c>
      <c r="G13" s="36"/>
      <c r="H13" s="36"/>
      <c r="I13" s="119" t="s">
        <v>20</v>
      </c>
      <c r="J13" s="105" t="s">
        <v>21</v>
      </c>
      <c r="K13" s="36"/>
      <c r="L13" s="118"/>
      <c r="S13" s="36"/>
      <c r="T13" s="36"/>
      <c r="U13" s="36"/>
      <c r="V13" s="36"/>
      <c r="W13" s="36"/>
      <c r="X13" s="36"/>
      <c r="Y13" s="36"/>
      <c r="Z13" s="36"/>
      <c r="AA13" s="36"/>
      <c r="AB13" s="36"/>
      <c r="AC13" s="36"/>
      <c r="AD13" s="36"/>
      <c r="AE13" s="36"/>
    </row>
    <row r="14" spans="1:31" s="2" customFormat="1" ht="12" customHeight="1">
      <c r="A14" s="36"/>
      <c r="B14" s="41"/>
      <c r="C14" s="36"/>
      <c r="D14" s="116" t="s">
        <v>22</v>
      </c>
      <c r="E14" s="36"/>
      <c r="F14" s="105" t="s">
        <v>23</v>
      </c>
      <c r="G14" s="36"/>
      <c r="H14" s="36"/>
      <c r="I14" s="119" t="s">
        <v>24</v>
      </c>
      <c r="J14" s="120" t="str">
        <f>'Rekapitulace stavby'!AN8</f>
        <v>3. 2. 2020</v>
      </c>
      <c r="K14" s="36"/>
      <c r="L14" s="118"/>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117"/>
      <c r="J15" s="36"/>
      <c r="K15" s="36"/>
      <c r="L15" s="118"/>
      <c r="S15" s="36"/>
      <c r="T15" s="36"/>
      <c r="U15" s="36"/>
      <c r="V15" s="36"/>
      <c r="W15" s="36"/>
      <c r="X15" s="36"/>
      <c r="Y15" s="36"/>
      <c r="Z15" s="36"/>
      <c r="AA15" s="36"/>
      <c r="AB15" s="36"/>
      <c r="AC15" s="36"/>
      <c r="AD15" s="36"/>
      <c r="AE15" s="36"/>
    </row>
    <row r="16" spans="1:31" s="2" customFormat="1" ht="12" customHeight="1">
      <c r="A16" s="36"/>
      <c r="B16" s="41"/>
      <c r="C16" s="36"/>
      <c r="D16" s="116" t="s">
        <v>26</v>
      </c>
      <c r="E16" s="36"/>
      <c r="F16" s="36"/>
      <c r="G16" s="36"/>
      <c r="H16" s="36"/>
      <c r="I16" s="119" t="s">
        <v>27</v>
      </c>
      <c r="J16" s="105" t="s">
        <v>21</v>
      </c>
      <c r="K16" s="36"/>
      <c r="L16" s="118"/>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9" t="s">
        <v>29</v>
      </c>
      <c r="J17" s="105" t="s">
        <v>21</v>
      </c>
      <c r="K17" s="36"/>
      <c r="L17" s="118"/>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117"/>
      <c r="J18" s="36"/>
      <c r="K18" s="36"/>
      <c r="L18" s="118"/>
      <c r="S18" s="36"/>
      <c r="T18" s="36"/>
      <c r="U18" s="36"/>
      <c r="V18" s="36"/>
      <c r="W18" s="36"/>
      <c r="X18" s="36"/>
      <c r="Y18" s="36"/>
      <c r="Z18" s="36"/>
      <c r="AA18" s="36"/>
      <c r="AB18" s="36"/>
      <c r="AC18" s="36"/>
      <c r="AD18" s="36"/>
      <c r="AE18" s="36"/>
    </row>
    <row r="19" spans="1:31" s="2" customFormat="1" ht="12" customHeight="1">
      <c r="A19" s="36"/>
      <c r="B19" s="41"/>
      <c r="C19" s="36"/>
      <c r="D19" s="116" t="s">
        <v>30</v>
      </c>
      <c r="E19" s="36"/>
      <c r="F19" s="36"/>
      <c r="G19" s="36"/>
      <c r="H19" s="36"/>
      <c r="I19" s="119" t="s">
        <v>27</v>
      </c>
      <c r="J19" s="32" t="str">
        <f>'Rekapitulace stavby'!AN13</f>
        <v>Vyplň údaj</v>
      </c>
      <c r="K19" s="36"/>
      <c r="L19" s="118"/>
      <c r="S19" s="36"/>
      <c r="T19" s="36"/>
      <c r="U19" s="36"/>
      <c r="V19" s="36"/>
      <c r="W19" s="36"/>
      <c r="X19" s="36"/>
      <c r="Y19" s="36"/>
      <c r="Z19" s="36"/>
      <c r="AA19" s="36"/>
      <c r="AB19" s="36"/>
      <c r="AC19" s="36"/>
      <c r="AD19" s="36"/>
      <c r="AE19" s="36"/>
    </row>
    <row r="20" spans="1:31" s="2" customFormat="1" ht="18" customHeight="1">
      <c r="A20" s="36"/>
      <c r="B20" s="41"/>
      <c r="C20" s="36"/>
      <c r="D20" s="36"/>
      <c r="E20" s="406" t="str">
        <f>'Rekapitulace stavby'!E14</f>
        <v>Vyplň údaj</v>
      </c>
      <c r="F20" s="407"/>
      <c r="G20" s="407"/>
      <c r="H20" s="407"/>
      <c r="I20" s="119" t="s">
        <v>29</v>
      </c>
      <c r="J20" s="32" t="str">
        <f>'Rekapitulace stavby'!AN14</f>
        <v>Vyplň údaj</v>
      </c>
      <c r="K20" s="36"/>
      <c r="L20" s="118"/>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117"/>
      <c r="J21" s="36"/>
      <c r="K21" s="36"/>
      <c r="L21" s="118"/>
      <c r="S21" s="36"/>
      <c r="T21" s="36"/>
      <c r="U21" s="36"/>
      <c r="V21" s="36"/>
      <c r="W21" s="36"/>
      <c r="X21" s="36"/>
      <c r="Y21" s="36"/>
      <c r="Z21" s="36"/>
      <c r="AA21" s="36"/>
      <c r="AB21" s="36"/>
      <c r="AC21" s="36"/>
      <c r="AD21" s="36"/>
      <c r="AE21" s="36"/>
    </row>
    <row r="22" spans="1:31" s="2" customFormat="1" ht="12" customHeight="1">
      <c r="A22" s="36"/>
      <c r="B22" s="41"/>
      <c r="C22" s="36"/>
      <c r="D22" s="116" t="s">
        <v>32</v>
      </c>
      <c r="E22" s="36"/>
      <c r="F22" s="36"/>
      <c r="G22" s="36"/>
      <c r="H22" s="36"/>
      <c r="I22" s="119" t="s">
        <v>27</v>
      </c>
      <c r="J22" s="105" t="s">
        <v>21</v>
      </c>
      <c r="K22" s="36"/>
      <c r="L22" s="118"/>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9" t="s">
        <v>29</v>
      </c>
      <c r="J23" s="105" t="s">
        <v>21</v>
      </c>
      <c r="K23" s="36"/>
      <c r="L23" s="118"/>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117"/>
      <c r="J24" s="36"/>
      <c r="K24" s="36"/>
      <c r="L24" s="118"/>
      <c r="S24" s="36"/>
      <c r="T24" s="36"/>
      <c r="U24" s="36"/>
      <c r="V24" s="36"/>
      <c r="W24" s="36"/>
      <c r="X24" s="36"/>
      <c r="Y24" s="36"/>
      <c r="Z24" s="36"/>
      <c r="AA24" s="36"/>
      <c r="AB24" s="36"/>
      <c r="AC24" s="36"/>
      <c r="AD24" s="36"/>
      <c r="AE24" s="36"/>
    </row>
    <row r="25" spans="1:31" s="2" customFormat="1" ht="12" customHeight="1">
      <c r="A25" s="36"/>
      <c r="B25" s="41"/>
      <c r="C25" s="36"/>
      <c r="D25" s="116" t="s">
        <v>35</v>
      </c>
      <c r="E25" s="36"/>
      <c r="F25" s="36"/>
      <c r="G25" s="36"/>
      <c r="H25" s="36"/>
      <c r="I25" s="119" t="s">
        <v>27</v>
      </c>
      <c r="J25" s="105" t="s">
        <v>21</v>
      </c>
      <c r="K25" s="36"/>
      <c r="L25" s="118"/>
      <c r="S25" s="36"/>
      <c r="T25" s="36"/>
      <c r="U25" s="36"/>
      <c r="V25" s="36"/>
      <c r="W25" s="36"/>
      <c r="X25" s="36"/>
      <c r="Y25" s="36"/>
      <c r="Z25" s="36"/>
      <c r="AA25" s="36"/>
      <c r="AB25" s="36"/>
      <c r="AC25" s="36"/>
      <c r="AD25" s="36"/>
      <c r="AE25" s="36"/>
    </row>
    <row r="26" spans="1:31" s="2" customFormat="1" ht="18" customHeight="1">
      <c r="A26" s="36"/>
      <c r="B26" s="41"/>
      <c r="C26" s="36"/>
      <c r="D26" s="36"/>
      <c r="E26" s="105" t="s">
        <v>910</v>
      </c>
      <c r="F26" s="36"/>
      <c r="G26" s="36"/>
      <c r="H26" s="36"/>
      <c r="I26" s="119" t="s">
        <v>29</v>
      </c>
      <c r="J26" s="105" t="s">
        <v>21</v>
      </c>
      <c r="K26" s="36"/>
      <c r="L26" s="118"/>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117"/>
      <c r="J27" s="36"/>
      <c r="K27" s="36"/>
      <c r="L27" s="118"/>
      <c r="S27" s="36"/>
      <c r="T27" s="36"/>
      <c r="U27" s="36"/>
      <c r="V27" s="36"/>
      <c r="W27" s="36"/>
      <c r="X27" s="36"/>
      <c r="Y27" s="36"/>
      <c r="Z27" s="36"/>
      <c r="AA27" s="36"/>
      <c r="AB27" s="36"/>
      <c r="AC27" s="36"/>
      <c r="AD27" s="36"/>
      <c r="AE27" s="36"/>
    </row>
    <row r="28" spans="1:31" s="2" customFormat="1" ht="12" customHeight="1">
      <c r="A28" s="36"/>
      <c r="B28" s="41"/>
      <c r="C28" s="36"/>
      <c r="D28" s="116" t="s">
        <v>37</v>
      </c>
      <c r="E28" s="36"/>
      <c r="F28" s="36"/>
      <c r="G28" s="36"/>
      <c r="H28" s="36"/>
      <c r="I28" s="117"/>
      <c r="J28" s="36"/>
      <c r="K28" s="36"/>
      <c r="L28" s="118"/>
      <c r="S28" s="36"/>
      <c r="T28" s="36"/>
      <c r="U28" s="36"/>
      <c r="V28" s="36"/>
      <c r="W28" s="36"/>
      <c r="X28" s="36"/>
      <c r="Y28" s="36"/>
      <c r="Z28" s="36"/>
      <c r="AA28" s="36"/>
      <c r="AB28" s="36"/>
      <c r="AC28" s="36"/>
      <c r="AD28" s="36"/>
      <c r="AE28" s="36"/>
    </row>
    <row r="29" spans="1:31" s="8" customFormat="1" ht="59.25" customHeight="1">
      <c r="A29" s="121"/>
      <c r="B29" s="122"/>
      <c r="C29" s="121"/>
      <c r="D29" s="121"/>
      <c r="E29" s="408" t="s">
        <v>911</v>
      </c>
      <c r="F29" s="408"/>
      <c r="G29" s="408"/>
      <c r="H29" s="408"/>
      <c r="I29" s="123"/>
      <c r="J29" s="121"/>
      <c r="K29" s="121"/>
      <c r="L29" s="124"/>
      <c r="S29" s="121"/>
      <c r="T29" s="121"/>
      <c r="U29" s="121"/>
      <c r="V29" s="121"/>
      <c r="W29" s="121"/>
      <c r="X29" s="121"/>
      <c r="Y29" s="121"/>
      <c r="Z29" s="121"/>
      <c r="AA29" s="121"/>
      <c r="AB29" s="121"/>
      <c r="AC29" s="121"/>
      <c r="AD29" s="121"/>
      <c r="AE29" s="121"/>
    </row>
    <row r="30" spans="1:31" s="2" customFormat="1" ht="6.95" customHeight="1">
      <c r="A30" s="36"/>
      <c r="B30" s="41"/>
      <c r="C30" s="36"/>
      <c r="D30" s="36"/>
      <c r="E30" s="36"/>
      <c r="F30" s="36"/>
      <c r="G30" s="36"/>
      <c r="H30" s="36"/>
      <c r="I30" s="117"/>
      <c r="J30" s="36"/>
      <c r="K30" s="36"/>
      <c r="L30" s="118"/>
      <c r="S30" s="36"/>
      <c r="T30" s="36"/>
      <c r="U30" s="36"/>
      <c r="V30" s="36"/>
      <c r="W30" s="36"/>
      <c r="X30" s="36"/>
      <c r="Y30" s="36"/>
      <c r="Z30" s="36"/>
      <c r="AA30" s="36"/>
      <c r="AB30" s="36"/>
      <c r="AC30" s="36"/>
      <c r="AD30" s="36"/>
      <c r="AE30" s="36"/>
    </row>
    <row r="31" spans="1:31" s="2" customFormat="1" ht="6.95" customHeight="1">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25.35" customHeight="1">
      <c r="A32" s="36"/>
      <c r="B32" s="41"/>
      <c r="C32" s="36"/>
      <c r="D32" s="127" t="s">
        <v>39</v>
      </c>
      <c r="E32" s="36"/>
      <c r="F32" s="36"/>
      <c r="G32" s="36"/>
      <c r="H32" s="36"/>
      <c r="I32" s="117"/>
      <c r="J32" s="128">
        <f>ROUND(J93,2)</f>
        <v>0</v>
      </c>
      <c r="K32" s="36"/>
      <c r="L32" s="118"/>
      <c r="S32" s="36"/>
      <c r="T32" s="36"/>
      <c r="U32" s="36"/>
      <c r="V32" s="36"/>
      <c r="W32" s="36"/>
      <c r="X32" s="36"/>
      <c r="Y32" s="36"/>
      <c r="Z32" s="36"/>
      <c r="AA32" s="36"/>
      <c r="AB32" s="36"/>
      <c r="AC32" s="36"/>
      <c r="AD32" s="36"/>
      <c r="AE32" s="36"/>
    </row>
    <row r="33" spans="1:31" s="2" customFormat="1" ht="6.95" customHeight="1">
      <c r="A33" s="36"/>
      <c r="B33" s="41"/>
      <c r="C33" s="36"/>
      <c r="D33" s="125"/>
      <c r="E33" s="125"/>
      <c r="F33" s="125"/>
      <c r="G33" s="125"/>
      <c r="H33" s="125"/>
      <c r="I33" s="126"/>
      <c r="J33" s="125"/>
      <c r="K33" s="125"/>
      <c r="L33" s="118"/>
      <c r="S33" s="36"/>
      <c r="T33" s="36"/>
      <c r="U33" s="36"/>
      <c r="V33" s="36"/>
      <c r="W33" s="36"/>
      <c r="X33" s="36"/>
      <c r="Y33" s="36"/>
      <c r="Z33" s="36"/>
      <c r="AA33" s="36"/>
      <c r="AB33" s="36"/>
      <c r="AC33" s="36"/>
      <c r="AD33" s="36"/>
      <c r="AE33" s="36"/>
    </row>
    <row r="34" spans="1:31" s="2" customFormat="1" ht="14.45" customHeight="1">
      <c r="A34" s="36"/>
      <c r="B34" s="41"/>
      <c r="C34" s="36"/>
      <c r="D34" s="36"/>
      <c r="E34" s="36"/>
      <c r="F34" s="129" t="s">
        <v>41</v>
      </c>
      <c r="G34" s="36"/>
      <c r="H34" s="36"/>
      <c r="I34" s="130" t="s">
        <v>40</v>
      </c>
      <c r="J34" s="129" t="s">
        <v>42</v>
      </c>
      <c r="K34" s="36"/>
      <c r="L34" s="118"/>
      <c r="S34" s="36"/>
      <c r="T34" s="36"/>
      <c r="U34" s="36"/>
      <c r="V34" s="36"/>
      <c r="W34" s="36"/>
      <c r="X34" s="36"/>
      <c r="Y34" s="36"/>
      <c r="Z34" s="36"/>
      <c r="AA34" s="36"/>
      <c r="AB34" s="36"/>
      <c r="AC34" s="36"/>
      <c r="AD34" s="36"/>
      <c r="AE34" s="36"/>
    </row>
    <row r="35" spans="1:31" s="2" customFormat="1" ht="14.45" customHeight="1">
      <c r="A35" s="36"/>
      <c r="B35" s="41"/>
      <c r="C35" s="36"/>
      <c r="D35" s="131" t="s">
        <v>43</v>
      </c>
      <c r="E35" s="116" t="s">
        <v>44</v>
      </c>
      <c r="F35" s="132">
        <f>ROUND((SUM(BE93:BE400)),2)</f>
        <v>0</v>
      </c>
      <c r="G35" s="36"/>
      <c r="H35" s="36"/>
      <c r="I35" s="133">
        <v>0.21</v>
      </c>
      <c r="J35" s="132">
        <f>ROUND(((SUM(BE93:BE400))*I35),2)</f>
        <v>0</v>
      </c>
      <c r="K35" s="36"/>
      <c r="L35" s="118"/>
      <c r="S35" s="36"/>
      <c r="T35" s="36"/>
      <c r="U35" s="36"/>
      <c r="V35" s="36"/>
      <c r="W35" s="36"/>
      <c r="X35" s="36"/>
      <c r="Y35" s="36"/>
      <c r="Z35" s="36"/>
      <c r="AA35" s="36"/>
      <c r="AB35" s="36"/>
      <c r="AC35" s="36"/>
      <c r="AD35" s="36"/>
      <c r="AE35" s="36"/>
    </row>
    <row r="36" spans="1:31" s="2" customFormat="1" ht="14.45" customHeight="1">
      <c r="A36" s="36"/>
      <c r="B36" s="41"/>
      <c r="C36" s="36"/>
      <c r="D36" s="36"/>
      <c r="E36" s="116" t="s">
        <v>45</v>
      </c>
      <c r="F36" s="132">
        <f>ROUND((SUM(BF93:BF400)),2)</f>
        <v>0</v>
      </c>
      <c r="G36" s="36"/>
      <c r="H36" s="36"/>
      <c r="I36" s="133">
        <v>0.15</v>
      </c>
      <c r="J36" s="132">
        <f>ROUND(((SUM(BF93:BF400))*I36),2)</f>
        <v>0</v>
      </c>
      <c r="K36" s="36"/>
      <c r="L36" s="118"/>
      <c r="S36" s="36"/>
      <c r="T36" s="36"/>
      <c r="U36" s="36"/>
      <c r="V36" s="36"/>
      <c r="W36" s="36"/>
      <c r="X36" s="36"/>
      <c r="Y36" s="36"/>
      <c r="Z36" s="36"/>
      <c r="AA36" s="36"/>
      <c r="AB36" s="36"/>
      <c r="AC36" s="36"/>
      <c r="AD36" s="36"/>
      <c r="AE36" s="36"/>
    </row>
    <row r="37" spans="1:31" s="2" customFormat="1" ht="14.45" customHeight="1" hidden="1">
      <c r="A37" s="36"/>
      <c r="B37" s="41"/>
      <c r="C37" s="36"/>
      <c r="D37" s="36"/>
      <c r="E37" s="116" t="s">
        <v>46</v>
      </c>
      <c r="F37" s="132">
        <f>ROUND((SUM(BG93:BG400)),2)</f>
        <v>0</v>
      </c>
      <c r="G37" s="36"/>
      <c r="H37" s="36"/>
      <c r="I37" s="133">
        <v>0.21</v>
      </c>
      <c r="J37" s="132">
        <f>0</f>
        <v>0</v>
      </c>
      <c r="K37" s="36"/>
      <c r="L37" s="118"/>
      <c r="S37" s="36"/>
      <c r="T37" s="36"/>
      <c r="U37" s="36"/>
      <c r="V37" s="36"/>
      <c r="W37" s="36"/>
      <c r="X37" s="36"/>
      <c r="Y37" s="36"/>
      <c r="Z37" s="36"/>
      <c r="AA37" s="36"/>
      <c r="AB37" s="36"/>
      <c r="AC37" s="36"/>
      <c r="AD37" s="36"/>
      <c r="AE37" s="36"/>
    </row>
    <row r="38" spans="1:31" s="2" customFormat="1" ht="14.45" customHeight="1" hidden="1">
      <c r="A38" s="36"/>
      <c r="B38" s="41"/>
      <c r="C38" s="36"/>
      <c r="D38" s="36"/>
      <c r="E38" s="116" t="s">
        <v>47</v>
      </c>
      <c r="F38" s="132">
        <f>ROUND((SUM(BH93:BH400)),2)</f>
        <v>0</v>
      </c>
      <c r="G38" s="36"/>
      <c r="H38" s="36"/>
      <c r="I38" s="133">
        <v>0.15</v>
      </c>
      <c r="J38" s="132">
        <f>0</f>
        <v>0</v>
      </c>
      <c r="K38" s="36"/>
      <c r="L38" s="118"/>
      <c r="S38" s="36"/>
      <c r="T38" s="36"/>
      <c r="U38" s="36"/>
      <c r="V38" s="36"/>
      <c r="W38" s="36"/>
      <c r="X38" s="36"/>
      <c r="Y38" s="36"/>
      <c r="Z38" s="36"/>
      <c r="AA38" s="36"/>
      <c r="AB38" s="36"/>
      <c r="AC38" s="36"/>
      <c r="AD38" s="36"/>
      <c r="AE38" s="36"/>
    </row>
    <row r="39" spans="1:31" s="2" customFormat="1" ht="14.45" customHeight="1" hidden="1">
      <c r="A39" s="36"/>
      <c r="B39" s="41"/>
      <c r="C39" s="36"/>
      <c r="D39" s="36"/>
      <c r="E39" s="116" t="s">
        <v>48</v>
      </c>
      <c r="F39" s="132">
        <f>ROUND((SUM(BI93:BI400)),2)</f>
        <v>0</v>
      </c>
      <c r="G39" s="36"/>
      <c r="H39" s="36"/>
      <c r="I39" s="133">
        <v>0</v>
      </c>
      <c r="J39" s="132">
        <f>0</f>
        <v>0</v>
      </c>
      <c r="K39" s="36"/>
      <c r="L39" s="118"/>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117"/>
      <c r="J40" s="36"/>
      <c r="K40" s="36"/>
      <c r="L40" s="118"/>
      <c r="S40" s="36"/>
      <c r="T40" s="36"/>
      <c r="U40" s="36"/>
      <c r="V40" s="36"/>
      <c r="W40" s="36"/>
      <c r="X40" s="36"/>
      <c r="Y40" s="36"/>
      <c r="Z40" s="36"/>
      <c r="AA40" s="36"/>
      <c r="AB40" s="36"/>
      <c r="AC40" s="36"/>
      <c r="AD40" s="36"/>
      <c r="AE40" s="36"/>
    </row>
    <row r="41" spans="1:31" s="2" customFormat="1" ht="25.35" customHeight="1">
      <c r="A41" s="36"/>
      <c r="B41" s="41"/>
      <c r="C41" s="134"/>
      <c r="D41" s="135" t="s">
        <v>49</v>
      </c>
      <c r="E41" s="136"/>
      <c r="F41" s="136"/>
      <c r="G41" s="137" t="s">
        <v>50</v>
      </c>
      <c r="H41" s="138" t="s">
        <v>51</v>
      </c>
      <c r="I41" s="139"/>
      <c r="J41" s="140">
        <f>SUM(J32:J39)</f>
        <v>0</v>
      </c>
      <c r="K41" s="141"/>
      <c r="L41" s="118"/>
      <c r="S41" s="36"/>
      <c r="T41" s="36"/>
      <c r="U41" s="36"/>
      <c r="V41" s="36"/>
      <c r="W41" s="36"/>
      <c r="X41" s="36"/>
      <c r="Y41" s="36"/>
      <c r="Z41" s="36"/>
      <c r="AA41" s="36"/>
      <c r="AB41" s="36"/>
      <c r="AC41" s="36"/>
      <c r="AD41" s="36"/>
      <c r="AE41" s="36"/>
    </row>
    <row r="42" spans="1:31" s="2" customFormat="1" ht="14.45" customHeight="1">
      <c r="A42" s="36"/>
      <c r="B42" s="142"/>
      <c r="C42" s="143"/>
      <c r="D42" s="143"/>
      <c r="E42" s="143"/>
      <c r="F42" s="143"/>
      <c r="G42" s="143"/>
      <c r="H42" s="143"/>
      <c r="I42" s="144"/>
      <c r="J42" s="143"/>
      <c r="K42" s="143"/>
      <c r="L42" s="118"/>
      <c r="S42" s="36"/>
      <c r="T42" s="36"/>
      <c r="U42" s="36"/>
      <c r="V42" s="36"/>
      <c r="W42" s="36"/>
      <c r="X42" s="36"/>
      <c r="Y42" s="36"/>
      <c r="Z42" s="36"/>
      <c r="AA42" s="36"/>
      <c r="AB42" s="36"/>
      <c r="AC42" s="36"/>
      <c r="AD42" s="36"/>
      <c r="AE42" s="36"/>
    </row>
    <row r="46" spans="1:31" s="2" customFormat="1" ht="6.95" customHeight="1">
      <c r="A46" s="36"/>
      <c r="B46" s="145"/>
      <c r="C46" s="146"/>
      <c r="D46" s="146"/>
      <c r="E46" s="146"/>
      <c r="F46" s="146"/>
      <c r="G46" s="146"/>
      <c r="H46" s="146"/>
      <c r="I46" s="147"/>
      <c r="J46" s="146"/>
      <c r="K46" s="146"/>
      <c r="L46" s="118"/>
      <c r="S46" s="36"/>
      <c r="T46" s="36"/>
      <c r="U46" s="36"/>
      <c r="V46" s="36"/>
      <c r="W46" s="36"/>
      <c r="X46" s="36"/>
      <c r="Y46" s="36"/>
      <c r="Z46" s="36"/>
      <c r="AA46" s="36"/>
      <c r="AB46" s="36"/>
      <c r="AC46" s="36"/>
      <c r="AD46" s="36"/>
      <c r="AE46" s="36"/>
    </row>
    <row r="47" spans="1:31" s="2" customFormat="1" ht="24.95" customHeight="1">
      <c r="A47" s="36"/>
      <c r="B47" s="37"/>
      <c r="C47" s="25" t="s">
        <v>121</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117"/>
      <c r="J48" s="38"/>
      <c r="K48" s="38"/>
      <c r="L48" s="118"/>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117"/>
      <c r="J49" s="38"/>
      <c r="K49" s="38"/>
      <c r="L49" s="118"/>
      <c r="S49" s="36"/>
      <c r="T49" s="36"/>
      <c r="U49" s="36"/>
      <c r="V49" s="36"/>
      <c r="W49" s="36"/>
      <c r="X49" s="36"/>
      <c r="Y49" s="36"/>
      <c r="Z49" s="36"/>
      <c r="AA49" s="36"/>
      <c r="AB49" s="36"/>
      <c r="AC49" s="36"/>
      <c r="AD49" s="36"/>
      <c r="AE49" s="36"/>
    </row>
    <row r="50" spans="1:31" s="2" customFormat="1" ht="16.5" customHeight="1">
      <c r="A50" s="36"/>
      <c r="B50" s="37"/>
      <c r="C50" s="38"/>
      <c r="D50" s="38"/>
      <c r="E50" s="400" t="str">
        <f>E7</f>
        <v>Rozšíření hřbitova v Milovicích – I. etapa pro stavební povolení a provedení stavby</v>
      </c>
      <c r="F50" s="401"/>
      <c r="G50" s="401"/>
      <c r="H50" s="401"/>
      <c r="I50" s="117"/>
      <c r="J50" s="38"/>
      <c r="K50" s="38"/>
      <c r="L50" s="118"/>
      <c r="S50" s="36"/>
      <c r="T50" s="36"/>
      <c r="U50" s="36"/>
      <c r="V50" s="36"/>
      <c r="W50" s="36"/>
      <c r="X50" s="36"/>
      <c r="Y50" s="36"/>
      <c r="Z50" s="36"/>
      <c r="AA50" s="36"/>
      <c r="AB50" s="36"/>
      <c r="AC50" s="36"/>
      <c r="AD50" s="36"/>
      <c r="AE50" s="36"/>
    </row>
    <row r="51" spans="2:12" s="1" customFormat="1" ht="12" customHeight="1">
      <c r="B51" s="23"/>
      <c r="C51" s="31" t="s">
        <v>116</v>
      </c>
      <c r="D51" s="24"/>
      <c r="E51" s="24"/>
      <c r="F51" s="24"/>
      <c r="G51" s="24"/>
      <c r="H51" s="24"/>
      <c r="I51" s="110"/>
      <c r="J51" s="24"/>
      <c r="K51" s="24"/>
      <c r="L51" s="22"/>
    </row>
    <row r="52" spans="1:31" s="2" customFormat="1" ht="16.5" customHeight="1">
      <c r="A52" s="36"/>
      <c r="B52" s="37"/>
      <c r="C52" s="38"/>
      <c r="D52" s="38"/>
      <c r="E52" s="400" t="s">
        <v>117</v>
      </c>
      <c r="F52" s="399"/>
      <c r="G52" s="399"/>
      <c r="H52" s="399"/>
      <c r="I52" s="117"/>
      <c r="J52" s="38"/>
      <c r="K52" s="38"/>
      <c r="L52" s="118"/>
      <c r="S52" s="36"/>
      <c r="T52" s="36"/>
      <c r="U52" s="36"/>
      <c r="V52" s="36"/>
      <c r="W52" s="36"/>
      <c r="X52" s="36"/>
      <c r="Y52" s="36"/>
      <c r="Z52" s="36"/>
      <c r="AA52" s="36"/>
      <c r="AB52" s="36"/>
      <c r="AC52" s="36"/>
      <c r="AD52" s="36"/>
      <c r="AE52" s="36"/>
    </row>
    <row r="53" spans="1:31" s="2" customFormat="1" ht="12" customHeight="1">
      <c r="A53" s="36"/>
      <c r="B53" s="37"/>
      <c r="C53" s="31" t="s">
        <v>118</v>
      </c>
      <c r="D53" s="38"/>
      <c r="E53" s="38"/>
      <c r="F53" s="38"/>
      <c r="G53" s="38"/>
      <c r="H53" s="38"/>
      <c r="I53" s="117"/>
      <c r="J53" s="38"/>
      <c r="K53" s="38"/>
      <c r="L53" s="118"/>
      <c r="S53" s="36"/>
      <c r="T53" s="36"/>
      <c r="U53" s="36"/>
      <c r="V53" s="36"/>
      <c r="W53" s="36"/>
      <c r="X53" s="36"/>
      <c r="Y53" s="36"/>
      <c r="Z53" s="36"/>
      <c r="AA53" s="36"/>
      <c r="AB53" s="36"/>
      <c r="AC53" s="36"/>
      <c r="AD53" s="36"/>
      <c r="AE53" s="36"/>
    </row>
    <row r="54" spans="1:31" s="2" customFormat="1" ht="16.5" customHeight="1">
      <c r="A54" s="36"/>
      <c r="B54" s="37"/>
      <c r="C54" s="38"/>
      <c r="D54" s="38"/>
      <c r="E54" s="392" t="str">
        <f>E11</f>
        <v>2019/10-1-02 - SO 02-Terénní úpravy, komunikace, chodníky, oplocení</v>
      </c>
      <c r="F54" s="399"/>
      <c r="G54" s="399"/>
      <c r="H54" s="399"/>
      <c r="I54" s="117"/>
      <c r="J54" s="38"/>
      <c r="K54" s="38"/>
      <c r="L54" s="118"/>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117"/>
      <c r="J55" s="38"/>
      <c r="K55" s="38"/>
      <c r="L55" s="118"/>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 xml:space="preserve"> </v>
      </c>
      <c r="G56" s="38"/>
      <c r="H56" s="38"/>
      <c r="I56" s="119" t="s">
        <v>24</v>
      </c>
      <c r="J56" s="61" t="str">
        <f>IF(J14="","",J14)</f>
        <v>3. 2. 2020</v>
      </c>
      <c r="K56" s="38"/>
      <c r="L56" s="118"/>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117"/>
      <c r="J57" s="38"/>
      <c r="K57" s="38"/>
      <c r="L57" s="118"/>
      <c r="S57" s="36"/>
      <c r="T57" s="36"/>
      <c r="U57" s="36"/>
      <c r="V57" s="36"/>
      <c r="W57" s="36"/>
      <c r="X57" s="36"/>
      <c r="Y57" s="36"/>
      <c r="Z57" s="36"/>
      <c r="AA57" s="36"/>
      <c r="AB57" s="36"/>
      <c r="AC57" s="36"/>
      <c r="AD57" s="36"/>
      <c r="AE57" s="36"/>
    </row>
    <row r="58" spans="1:31" s="2" customFormat="1" ht="40.15" customHeight="1">
      <c r="A58" s="36"/>
      <c r="B58" s="37"/>
      <c r="C58" s="31" t="s">
        <v>26</v>
      </c>
      <c r="D58" s="38"/>
      <c r="E58" s="38"/>
      <c r="F58" s="29" t="str">
        <f>E17</f>
        <v>Město Milovice</v>
      </c>
      <c r="G58" s="38"/>
      <c r="H58" s="38"/>
      <c r="I58" s="119" t="s">
        <v>32</v>
      </c>
      <c r="J58" s="34" t="str">
        <f>E23</f>
        <v>HEXAPLAN INTERNATIONAL spol. s r.o.</v>
      </c>
      <c r="K58" s="38"/>
      <c r="L58" s="118"/>
      <c r="S58" s="36"/>
      <c r="T58" s="36"/>
      <c r="U58" s="36"/>
      <c r="V58" s="36"/>
      <c r="W58" s="36"/>
      <c r="X58" s="36"/>
      <c r="Y58" s="36"/>
      <c r="Z58" s="36"/>
      <c r="AA58" s="36"/>
      <c r="AB58" s="36"/>
      <c r="AC58" s="36"/>
      <c r="AD58" s="36"/>
      <c r="AE58" s="36"/>
    </row>
    <row r="59" spans="1:31" s="2" customFormat="1" ht="15.2" customHeight="1">
      <c r="A59" s="36"/>
      <c r="B59" s="37"/>
      <c r="C59" s="31" t="s">
        <v>30</v>
      </c>
      <c r="D59" s="38"/>
      <c r="E59" s="38"/>
      <c r="F59" s="29" t="str">
        <f>IF(E20="","",E20)</f>
        <v>Vyplň údaj</v>
      </c>
      <c r="G59" s="38"/>
      <c r="H59" s="38"/>
      <c r="I59" s="119" t="s">
        <v>35</v>
      </c>
      <c r="J59" s="34" t="str">
        <f>E26</f>
        <v>Ing.P.Ambrož</v>
      </c>
      <c r="K59" s="38"/>
      <c r="L59" s="118"/>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117"/>
      <c r="J60" s="38"/>
      <c r="K60" s="38"/>
      <c r="L60" s="118"/>
      <c r="S60" s="36"/>
      <c r="T60" s="36"/>
      <c r="U60" s="36"/>
      <c r="V60" s="36"/>
      <c r="W60" s="36"/>
      <c r="X60" s="36"/>
      <c r="Y60" s="36"/>
      <c r="Z60" s="36"/>
      <c r="AA60" s="36"/>
      <c r="AB60" s="36"/>
      <c r="AC60" s="36"/>
      <c r="AD60" s="36"/>
      <c r="AE60" s="36"/>
    </row>
    <row r="61" spans="1:31" s="2" customFormat="1" ht="29.25" customHeight="1">
      <c r="A61" s="36"/>
      <c r="B61" s="37"/>
      <c r="C61" s="148" t="s">
        <v>122</v>
      </c>
      <c r="D61" s="149"/>
      <c r="E61" s="149"/>
      <c r="F61" s="149"/>
      <c r="G61" s="149"/>
      <c r="H61" s="149"/>
      <c r="I61" s="150"/>
      <c r="J61" s="151" t="s">
        <v>123</v>
      </c>
      <c r="K61" s="149"/>
      <c r="L61" s="118"/>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117"/>
      <c r="J62" s="38"/>
      <c r="K62" s="38"/>
      <c r="L62" s="118"/>
      <c r="S62" s="36"/>
      <c r="T62" s="36"/>
      <c r="U62" s="36"/>
      <c r="V62" s="36"/>
      <c r="W62" s="36"/>
      <c r="X62" s="36"/>
      <c r="Y62" s="36"/>
      <c r="Z62" s="36"/>
      <c r="AA62" s="36"/>
      <c r="AB62" s="36"/>
      <c r="AC62" s="36"/>
      <c r="AD62" s="36"/>
      <c r="AE62" s="36"/>
    </row>
    <row r="63" spans="1:47" s="2" customFormat="1" ht="22.9" customHeight="1">
      <c r="A63" s="36"/>
      <c r="B63" s="37"/>
      <c r="C63" s="152" t="s">
        <v>71</v>
      </c>
      <c r="D63" s="38"/>
      <c r="E63" s="38"/>
      <c r="F63" s="38"/>
      <c r="G63" s="38"/>
      <c r="H63" s="38"/>
      <c r="I63" s="117"/>
      <c r="J63" s="79">
        <f>J93</f>
        <v>0</v>
      </c>
      <c r="K63" s="38"/>
      <c r="L63" s="118"/>
      <c r="S63" s="36"/>
      <c r="T63" s="36"/>
      <c r="U63" s="36"/>
      <c r="V63" s="36"/>
      <c r="W63" s="36"/>
      <c r="X63" s="36"/>
      <c r="Y63" s="36"/>
      <c r="Z63" s="36"/>
      <c r="AA63" s="36"/>
      <c r="AB63" s="36"/>
      <c r="AC63" s="36"/>
      <c r="AD63" s="36"/>
      <c r="AE63" s="36"/>
      <c r="AU63" s="19" t="s">
        <v>124</v>
      </c>
    </row>
    <row r="64" spans="2:12" s="9" customFormat="1" ht="24.95" customHeight="1">
      <c r="B64" s="153"/>
      <c r="C64" s="154"/>
      <c r="D64" s="155" t="s">
        <v>125</v>
      </c>
      <c r="E64" s="156"/>
      <c r="F64" s="156"/>
      <c r="G64" s="156"/>
      <c r="H64" s="156"/>
      <c r="I64" s="157"/>
      <c r="J64" s="158">
        <f>J94</f>
        <v>0</v>
      </c>
      <c r="K64" s="154"/>
      <c r="L64" s="159"/>
    </row>
    <row r="65" spans="2:12" s="10" customFormat="1" ht="19.9" customHeight="1">
      <c r="B65" s="160"/>
      <c r="C65" s="99"/>
      <c r="D65" s="161" t="s">
        <v>126</v>
      </c>
      <c r="E65" s="162"/>
      <c r="F65" s="162"/>
      <c r="G65" s="162"/>
      <c r="H65" s="162"/>
      <c r="I65" s="163"/>
      <c r="J65" s="164">
        <f>J95</f>
        <v>0</v>
      </c>
      <c r="K65" s="99"/>
      <c r="L65" s="165"/>
    </row>
    <row r="66" spans="2:12" s="10" customFormat="1" ht="19.9" customHeight="1">
      <c r="B66" s="160"/>
      <c r="C66" s="99"/>
      <c r="D66" s="161" t="s">
        <v>127</v>
      </c>
      <c r="E66" s="162"/>
      <c r="F66" s="162"/>
      <c r="G66" s="162"/>
      <c r="H66" s="162"/>
      <c r="I66" s="163"/>
      <c r="J66" s="164">
        <f>J198</f>
        <v>0</v>
      </c>
      <c r="K66" s="99"/>
      <c r="L66" s="165"/>
    </row>
    <row r="67" spans="2:12" s="10" customFormat="1" ht="19.9" customHeight="1">
      <c r="B67" s="160"/>
      <c r="C67" s="99"/>
      <c r="D67" s="161" t="s">
        <v>128</v>
      </c>
      <c r="E67" s="162"/>
      <c r="F67" s="162"/>
      <c r="G67" s="162"/>
      <c r="H67" s="162"/>
      <c r="I67" s="163"/>
      <c r="J67" s="164">
        <f>J224</f>
        <v>0</v>
      </c>
      <c r="K67" s="99"/>
      <c r="L67" s="165"/>
    </row>
    <row r="68" spans="2:12" s="10" customFormat="1" ht="19.9" customHeight="1">
      <c r="B68" s="160"/>
      <c r="C68" s="99"/>
      <c r="D68" s="161" t="s">
        <v>912</v>
      </c>
      <c r="E68" s="162"/>
      <c r="F68" s="162"/>
      <c r="G68" s="162"/>
      <c r="H68" s="162"/>
      <c r="I68" s="163"/>
      <c r="J68" s="164">
        <f>J239</f>
        <v>0</v>
      </c>
      <c r="K68" s="99"/>
      <c r="L68" s="165"/>
    </row>
    <row r="69" spans="2:12" s="10" customFormat="1" ht="19.9" customHeight="1">
      <c r="B69" s="160"/>
      <c r="C69" s="99"/>
      <c r="D69" s="161" t="s">
        <v>131</v>
      </c>
      <c r="E69" s="162"/>
      <c r="F69" s="162"/>
      <c r="G69" s="162"/>
      <c r="H69" s="162"/>
      <c r="I69" s="163"/>
      <c r="J69" s="164">
        <f>J338</f>
        <v>0</v>
      </c>
      <c r="K69" s="99"/>
      <c r="L69" s="165"/>
    </row>
    <row r="70" spans="2:12" s="10" customFormat="1" ht="19.9" customHeight="1">
      <c r="B70" s="160"/>
      <c r="C70" s="99"/>
      <c r="D70" s="161" t="s">
        <v>132</v>
      </c>
      <c r="E70" s="162"/>
      <c r="F70" s="162"/>
      <c r="G70" s="162"/>
      <c r="H70" s="162"/>
      <c r="I70" s="163"/>
      <c r="J70" s="164">
        <f>J390</f>
        <v>0</v>
      </c>
      <c r="K70" s="99"/>
      <c r="L70" s="165"/>
    </row>
    <row r="71" spans="2:12" s="10" customFormat="1" ht="19.9" customHeight="1">
      <c r="B71" s="160"/>
      <c r="C71" s="99"/>
      <c r="D71" s="161" t="s">
        <v>133</v>
      </c>
      <c r="E71" s="162"/>
      <c r="F71" s="162"/>
      <c r="G71" s="162"/>
      <c r="H71" s="162"/>
      <c r="I71" s="163"/>
      <c r="J71" s="164">
        <f>J399</f>
        <v>0</v>
      </c>
      <c r="K71" s="99"/>
      <c r="L71" s="165"/>
    </row>
    <row r="72" spans="1:31" s="2" customFormat="1" ht="21.75" customHeight="1">
      <c r="A72" s="36"/>
      <c r="B72" s="37"/>
      <c r="C72" s="38"/>
      <c r="D72" s="38"/>
      <c r="E72" s="38"/>
      <c r="F72" s="38"/>
      <c r="G72" s="38"/>
      <c r="H72" s="38"/>
      <c r="I72" s="117"/>
      <c r="J72" s="38"/>
      <c r="K72" s="38"/>
      <c r="L72" s="118"/>
      <c r="S72" s="36"/>
      <c r="T72" s="36"/>
      <c r="U72" s="36"/>
      <c r="V72" s="36"/>
      <c r="W72" s="36"/>
      <c r="X72" s="36"/>
      <c r="Y72" s="36"/>
      <c r="Z72" s="36"/>
      <c r="AA72" s="36"/>
      <c r="AB72" s="36"/>
      <c r="AC72" s="36"/>
      <c r="AD72" s="36"/>
      <c r="AE72" s="36"/>
    </row>
    <row r="73" spans="1:31" s="2" customFormat="1" ht="6.95" customHeight="1">
      <c r="A73" s="36"/>
      <c r="B73" s="49"/>
      <c r="C73" s="50"/>
      <c r="D73" s="50"/>
      <c r="E73" s="50"/>
      <c r="F73" s="50"/>
      <c r="G73" s="50"/>
      <c r="H73" s="50"/>
      <c r="I73" s="144"/>
      <c r="J73" s="50"/>
      <c r="K73" s="50"/>
      <c r="L73" s="118"/>
      <c r="S73" s="36"/>
      <c r="T73" s="36"/>
      <c r="U73" s="36"/>
      <c r="V73" s="36"/>
      <c r="W73" s="36"/>
      <c r="X73" s="36"/>
      <c r="Y73" s="36"/>
      <c r="Z73" s="36"/>
      <c r="AA73" s="36"/>
      <c r="AB73" s="36"/>
      <c r="AC73" s="36"/>
      <c r="AD73" s="36"/>
      <c r="AE73" s="36"/>
    </row>
    <row r="77" spans="1:31" s="2" customFormat="1" ht="6.95" customHeight="1">
      <c r="A77" s="36"/>
      <c r="B77" s="51"/>
      <c r="C77" s="52"/>
      <c r="D77" s="52"/>
      <c r="E77" s="52"/>
      <c r="F77" s="52"/>
      <c r="G77" s="52"/>
      <c r="H77" s="52"/>
      <c r="I77" s="147"/>
      <c r="J77" s="52"/>
      <c r="K77" s="52"/>
      <c r="L77" s="118"/>
      <c r="S77" s="36"/>
      <c r="T77" s="36"/>
      <c r="U77" s="36"/>
      <c r="V77" s="36"/>
      <c r="W77" s="36"/>
      <c r="X77" s="36"/>
      <c r="Y77" s="36"/>
      <c r="Z77" s="36"/>
      <c r="AA77" s="36"/>
      <c r="AB77" s="36"/>
      <c r="AC77" s="36"/>
      <c r="AD77" s="36"/>
      <c r="AE77" s="36"/>
    </row>
    <row r="78" spans="1:31" s="2" customFormat="1" ht="24.95" customHeight="1">
      <c r="A78" s="36"/>
      <c r="B78" s="37"/>
      <c r="C78" s="25" t="s">
        <v>142</v>
      </c>
      <c r="D78" s="38"/>
      <c r="E78" s="38"/>
      <c r="F78" s="38"/>
      <c r="G78" s="38"/>
      <c r="H78" s="38"/>
      <c r="I78" s="117"/>
      <c r="J78" s="38"/>
      <c r="K78" s="38"/>
      <c r="L78" s="11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117"/>
      <c r="J79" s="38"/>
      <c r="K79" s="38"/>
      <c r="L79" s="118"/>
      <c r="S79" s="36"/>
      <c r="T79" s="36"/>
      <c r="U79" s="36"/>
      <c r="V79" s="36"/>
      <c r="W79" s="36"/>
      <c r="X79" s="36"/>
      <c r="Y79" s="36"/>
      <c r="Z79" s="36"/>
      <c r="AA79" s="36"/>
      <c r="AB79" s="36"/>
      <c r="AC79" s="36"/>
      <c r="AD79" s="36"/>
      <c r="AE79" s="36"/>
    </row>
    <row r="80" spans="1:31" s="2" customFormat="1" ht="12" customHeight="1">
      <c r="A80" s="36"/>
      <c r="B80" s="37"/>
      <c r="C80" s="31" t="s">
        <v>16</v>
      </c>
      <c r="D80" s="38"/>
      <c r="E80" s="38"/>
      <c r="F80" s="38"/>
      <c r="G80" s="38"/>
      <c r="H80" s="38"/>
      <c r="I80" s="117"/>
      <c r="J80" s="38"/>
      <c r="K80" s="38"/>
      <c r="L80" s="118"/>
      <c r="S80" s="36"/>
      <c r="T80" s="36"/>
      <c r="U80" s="36"/>
      <c r="V80" s="36"/>
      <c r="W80" s="36"/>
      <c r="X80" s="36"/>
      <c r="Y80" s="36"/>
      <c r="Z80" s="36"/>
      <c r="AA80" s="36"/>
      <c r="AB80" s="36"/>
      <c r="AC80" s="36"/>
      <c r="AD80" s="36"/>
      <c r="AE80" s="36"/>
    </row>
    <row r="81" spans="1:31" s="2" customFormat="1" ht="16.5" customHeight="1">
      <c r="A81" s="36"/>
      <c r="B81" s="37"/>
      <c r="C81" s="38"/>
      <c r="D81" s="38"/>
      <c r="E81" s="400" t="str">
        <f>E7</f>
        <v>Rozšíření hřbitova v Milovicích – I. etapa pro stavební povolení a provedení stavby</v>
      </c>
      <c r="F81" s="401"/>
      <c r="G81" s="401"/>
      <c r="H81" s="401"/>
      <c r="I81" s="117"/>
      <c r="J81" s="38"/>
      <c r="K81" s="38"/>
      <c r="L81" s="118"/>
      <c r="S81" s="36"/>
      <c r="T81" s="36"/>
      <c r="U81" s="36"/>
      <c r="V81" s="36"/>
      <c r="W81" s="36"/>
      <c r="X81" s="36"/>
      <c r="Y81" s="36"/>
      <c r="Z81" s="36"/>
      <c r="AA81" s="36"/>
      <c r="AB81" s="36"/>
      <c r="AC81" s="36"/>
      <c r="AD81" s="36"/>
      <c r="AE81" s="36"/>
    </row>
    <row r="82" spans="2:12" s="1" customFormat="1" ht="12" customHeight="1">
      <c r="B82" s="23"/>
      <c r="C82" s="31" t="s">
        <v>116</v>
      </c>
      <c r="D82" s="24"/>
      <c r="E82" s="24"/>
      <c r="F82" s="24"/>
      <c r="G82" s="24"/>
      <c r="H82" s="24"/>
      <c r="I82" s="110"/>
      <c r="J82" s="24"/>
      <c r="K82" s="24"/>
      <c r="L82" s="22"/>
    </row>
    <row r="83" spans="1:31" s="2" customFormat="1" ht="16.5" customHeight="1">
      <c r="A83" s="36"/>
      <c r="B83" s="37"/>
      <c r="C83" s="38"/>
      <c r="D83" s="38"/>
      <c r="E83" s="400" t="s">
        <v>117</v>
      </c>
      <c r="F83" s="399"/>
      <c r="G83" s="399"/>
      <c r="H83" s="399"/>
      <c r="I83" s="117"/>
      <c r="J83" s="38"/>
      <c r="K83" s="38"/>
      <c r="L83" s="118"/>
      <c r="S83" s="36"/>
      <c r="T83" s="36"/>
      <c r="U83" s="36"/>
      <c r="V83" s="36"/>
      <c r="W83" s="36"/>
      <c r="X83" s="36"/>
      <c r="Y83" s="36"/>
      <c r="Z83" s="36"/>
      <c r="AA83" s="36"/>
      <c r="AB83" s="36"/>
      <c r="AC83" s="36"/>
      <c r="AD83" s="36"/>
      <c r="AE83" s="36"/>
    </row>
    <row r="84" spans="1:31" s="2" customFormat="1" ht="12" customHeight="1">
      <c r="A84" s="36"/>
      <c r="B84" s="37"/>
      <c r="C84" s="31" t="s">
        <v>118</v>
      </c>
      <c r="D84" s="38"/>
      <c r="E84" s="38"/>
      <c r="F84" s="38"/>
      <c r="G84" s="38"/>
      <c r="H84" s="38"/>
      <c r="I84" s="117"/>
      <c r="J84" s="38"/>
      <c r="K84" s="38"/>
      <c r="L84" s="118"/>
      <c r="S84" s="36"/>
      <c r="T84" s="36"/>
      <c r="U84" s="36"/>
      <c r="V84" s="36"/>
      <c r="W84" s="36"/>
      <c r="X84" s="36"/>
      <c r="Y84" s="36"/>
      <c r="Z84" s="36"/>
      <c r="AA84" s="36"/>
      <c r="AB84" s="36"/>
      <c r="AC84" s="36"/>
      <c r="AD84" s="36"/>
      <c r="AE84" s="36"/>
    </row>
    <row r="85" spans="1:31" s="2" customFormat="1" ht="16.5" customHeight="1">
      <c r="A85" s="36"/>
      <c r="B85" s="37"/>
      <c r="C85" s="38"/>
      <c r="D85" s="38"/>
      <c r="E85" s="392" t="str">
        <f>E11</f>
        <v>2019/10-1-02 - SO 02-Terénní úpravy, komunikace, chodníky, oplocení</v>
      </c>
      <c r="F85" s="399"/>
      <c r="G85" s="399"/>
      <c r="H85" s="399"/>
      <c r="I85" s="117"/>
      <c r="J85" s="38"/>
      <c r="K85" s="38"/>
      <c r="L85" s="118"/>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117"/>
      <c r="J86" s="38"/>
      <c r="K86" s="38"/>
      <c r="L86" s="118"/>
      <c r="S86" s="36"/>
      <c r="T86" s="36"/>
      <c r="U86" s="36"/>
      <c r="V86" s="36"/>
      <c r="W86" s="36"/>
      <c r="X86" s="36"/>
      <c r="Y86" s="36"/>
      <c r="Z86" s="36"/>
      <c r="AA86" s="36"/>
      <c r="AB86" s="36"/>
      <c r="AC86" s="36"/>
      <c r="AD86" s="36"/>
      <c r="AE86" s="36"/>
    </row>
    <row r="87" spans="1:31" s="2" customFormat="1" ht="12" customHeight="1">
      <c r="A87" s="36"/>
      <c r="B87" s="37"/>
      <c r="C87" s="31" t="s">
        <v>22</v>
      </c>
      <c r="D87" s="38"/>
      <c r="E87" s="38"/>
      <c r="F87" s="29" t="str">
        <f>F14</f>
        <v xml:space="preserve"> </v>
      </c>
      <c r="G87" s="38"/>
      <c r="H87" s="38"/>
      <c r="I87" s="119" t="s">
        <v>24</v>
      </c>
      <c r="J87" s="61" t="str">
        <f>IF(J14="","",J14)</f>
        <v>3. 2. 2020</v>
      </c>
      <c r="K87" s="38"/>
      <c r="L87" s="118"/>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117"/>
      <c r="J88" s="38"/>
      <c r="K88" s="38"/>
      <c r="L88" s="118"/>
      <c r="S88" s="36"/>
      <c r="T88" s="36"/>
      <c r="U88" s="36"/>
      <c r="V88" s="36"/>
      <c r="W88" s="36"/>
      <c r="X88" s="36"/>
      <c r="Y88" s="36"/>
      <c r="Z88" s="36"/>
      <c r="AA88" s="36"/>
      <c r="AB88" s="36"/>
      <c r="AC88" s="36"/>
      <c r="AD88" s="36"/>
      <c r="AE88" s="36"/>
    </row>
    <row r="89" spans="1:31" s="2" customFormat="1" ht="40.15" customHeight="1">
      <c r="A89" s="36"/>
      <c r="B89" s="37"/>
      <c r="C89" s="31" t="s">
        <v>26</v>
      </c>
      <c r="D89" s="38"/>
      <c r="E89" s="38"/>
      <c r="F89" s="29" t="str">
        <f>E17</f>
        <v>Město Milovice</v>
      </c>
      <c r="G89" s="38"/>
      <c r="H89" s="38"/>
      <c r="I89" s="119" t="s">
        <v>32</v>
      </c>
      <c r="J89" s="34" t="str">
        <f>E23</f>
        <v>HEXAPLAN INTERNATIONAL spol. s r.o.</v>
      </c>
      <c r="K89" s="38"/>
      <c r="L89" s="118"/>
      <c r="S89" s="36"/>
      <c r="T89" s="36"/>
      <c r="U89" s="36"/>
      <c r="V89" s="36"/>
      <c r="W89" s="36"/>
      <c r="X89" s="36"/>
      <c r="Y89" s="36"/>
      <c r="Z89" s="36"/>
      <c r="AA89" s="36"/>
      <c r="AB89" s="36"/>
      <c r="AC89" s="36"/>
      <c r="AD89" s="36"/>
      <c r="AE89" s="36"/>
    </row>
    <row r="90" spans="1:31" s="2" customFormat="1" ht="15.2" customHeight="1">
      <c r="A90" s="36"/>
      <c r="B90" s="37"/>
      <c r="C90" s="31" t="s">
        <v>30</v>
      </c>
      <c r="D90" s="38"/>
      <c r="E90" s="38"/>
      <c r="F90" s="29" t="str">
        <f>IF(E20="","",E20)</f>
        <v>Vyplň údaj</v>
      </c>
      <c r="G90" s="38"/>
      <c r="H90" s="38"/>
      <c r="I90" s="119" t="s">
        <v>35</v>
      </c>
      <c r="J90" s="34" t="str">
        <f>E26</f>
        <v>Ing.P.Ambrož</v>
      </c>
      <c r="K90" s="38"/>
      <c r="L90" s="118"/>
      <c r="S90" s="36"/>
      <c r="T90" s="36"/>
      <c r="U90" s="36"/>
      <c r="V90" s="36"/>
      <c r="W90" s="36"/>
      <c r="X90" s="36"/>
      <c r="Y90" s="36"/>
      <c r="Z90" s="36"/>
      <c r="AA90" s="36"/>
      <c r="AB90" s="36"/>
      <c r="AC90" s="36"/>
      <c r="AD90" s="36"/>
      <c r="AE90" s="36"/>
    </row>
    <row r="91" spans="1:31" s="2" customFormat="1" ht="10.35" customHeight="1">
      <c r="A91" s="36"/>
      <c r="B91" s="37"/>
      <c r="C91" s="38"/>
      <c r="D91" s="38"/>
      <c r="E91" s="38"/>
      <c r="F91" s="38"/>
      <c r="G91" s="38"/>
      <c r="H91" s="38"/>
      <c r="I91" s="117"/>
      <c r="J91" s="38"/>
      <c r="K91" s="38"/>
      <c r="L91" s="118"/>
      <c r="S91" s="36"/>
      <c r="T91" s="36"/>
      <c r="U91" s="36"/>
      <c r="V91" s="36"/>
      <c r="W91" s="36"/>
      <c r="X91" s="36"/>
      <c r="Y91" s="36"/>
      <c r="Z91" s="36"/>
      <c r="AA91" s="36"/>
      <c r="AB91" s="36"/>
      <c r="AC91" s="36"/>
      <c r="AD91" s="36"/>
      <c r="AE91" s="36"/>
    </row>
    <row r="92" spans="1:31" s="11" customFormat="1" ht="29.25" customHeight="1">
      <c r="A92" s="166"/>
      <c r="B92" s="167"/>
      <c r="C92" s="168" t="s">
        <v>143</v>
      </c>
      <c r="D92" s="169" t="s">
        <v>58</v>
      </c>
      <c r="E92" s="169" t="s">
        <v>54</v>
      </c>
      <c r="F92" s="169" t="s">
        <v>55</v>
      </c>
      <c r="G92" s="169" t="s">
        <v>144</v>
      </c>
      <c r="H92" s="169" t="s">
        <v>145</v>
      </c>
      <c r="I92" s="170" t="s">
        <v>146</v>
      </c>
      <c r="J92" s="169" t="s">
        <v>123</v>
      </c>
      <c r="K92" s="171" t="s">
        <v>147</v>
      </c>
      <c r="L92" s="172"/>
      <c r="M92" s="70" t="s">
        <v>21</v>
      </c>
      <c r="N92" s="71" t="s">
        <v>43</v>
      </c>
      <c r="O92" s="71" t="s">
        <v>148</v>
      </c>
      <c r="P92" s="71" t="s">
        <v>149</v>
      </c>
      <c r="Q92" s="71" t="s">
        <v>150</v>
      </c>
      <c r="R92" s="71" t="s">
        <v>151</v>
      </c>
      <c r="S92" s="71" t="s">
        <v>152</v>
      </c>
      <c r="T92" s="72" t="s">
        <v>153</v>
      </c>
      <c r="U92" s="166"/>
      <c r="V92" s="166"/>
      <c r="W92" s="166"/>
      <c r="X92" s="166"/>
      <c r="Y92" s="166"/>
      <c r="Z92" s="166"/>
      <c r="AA92" s="166"/>
      <c r="AB92" s="166"/>
      <c r="AC92" s="166"/>
      <c r="AD92" s="166"/>
      <c r="AE92" s="166"/>
    </row>
    <row r="93" spans="1:63" s="2" customFormat="1" ht="22.9" customHeight="1">
      <c r="A93" s="36"/>
      <c r="B93" s="37"/>
      <c r="C93" s="77" t="s">
        <v>154</v>
      </c>
      <c r="D93" s="38"/>
      <c r="E93" s="38"/>
      <c r="F93" s="38"/>
      <c r="G93" s="38"/>
      <c r="H93" s="38"/>
      <c r="I93" s="117"/>
      <c r="J93" s="173">
        <f>BK93</f>
        <v>0</v>
      </c>
      <c r="K93" s="38"/>
      <c r="L93" s="41"/>
      <c r="M93" s="73"/>
      <c r="N93" s="174"/>
      <c r="O93" s="74"/>
      <c r="P93" s="175">
        <f>P94</f>
        <v>0</v>
      </c>
      <c r="Q93" s="74"/>
      <c r="R93" s="175">
        <f>R94</f>
        <v>0</v>
      </c>
      <c r="S93" s="74"/>
      <c r="T93" s="176">
        <f>T94</f>
        <v>0</v>
      </c>
      <c r="U93" s="36"/>
      <c r="V93" s="36"/>
      <c r="W93" s="36"/>
      <c r="X93" s="36"/>
      <c r="Y93" s="36"/>
      <c r="Z93" s="36"/>
      <c r="AA93" s="36"/>
      <c r="AB93" s="36"/>
      <c r="AC93" s="36"/>
      <c r="AD93" s="36"/>
      <c r="AE93" s="36"/>
      <c r="AT93" s="19" t="s">
        <v>72</v>
      </c>
      <c r="AU93" s="19" t="s">
        <v>124</v>
      </c>
      <c r="BK93" s="177">
        <f>BK94</f>
        <v>0</v>
      </c>
    </row>
    <row r="94" spans="2:63" s="12" customFormat="1" ht="25.9" customHeight="1">
      <c r="B94" s="178"/>
      <c r="C94" s="179"/>
      <c r="D94" s="180" t="s">
        <v>72</v>
      </c>
      <c r="E94" s="181" t="s">
        <v>155</v>
      </c>
      <c r="F94" s="181" t="s">
        <v>156</v>
      </c>
      <c r="G94" s="179"/>
      <c r="H94" s="179"/>
      <c r="I94" s="182"/>
      <c r="J94" s="183">
        <f>BK94</f>
        <v>0</v>
      </c>
      <c r="K94" s="179"/>
      <c r="L94" s="184"/>
      <c r="M94" s="185"/>
      <c r="N94" s="186"/>
      <c r="O94" s="186"/>
      <c r="P94" s="187">
        <f>P95+P198+P224+P239+P338+P390+P399</f>
        <v>0</v>
      </c>
      <c r="Q94" s="186"/>
      <c r="R94" s="187">
        <f>R95+R198+R224+R239+R338+R390+R399</f>
        <v>0</v>
      </c>
      <c r="S94" s="186"/>
      <c r="T94" s="188">
        <f>T95+T198+T224+T239+T338+T390+T399</f>
        <v>0</v>
      </c>
      <c r="AR94" s="189" t="s">
        <v>79</v>
      </c>
      <c r="AT94" s="190" t="s">
        <v>72</v>
      </c>
      <c r="AU94" s="190" t="s">
        <v>73</v>
      </c>
      <c r="AY94" s="189" t="s">
        <v>157</v>
      </c>
      <c r="BK94" s="191">
        <f>BK95+BK198+BK224+BK239+BK338+BK390+BK399</f>
        <v>0</v>
      </c>
    </row>
    <row r="95" spans="2:63" s="12" customFormat="1" ht="22.9" customHeight="1">
      <c r="B95" s="178"/>
      <c r="C95" s="179"/>
      <c r="D95" s="180" t="s">
        <v>72</v>
      </c>
      <c r="E95" s="192" t="s">
        <v>79</v>
      </c>
      <c r="F95" s="192" t="s">
        <v>158</v>
      </c>
      <c r="G95" s="179"/>
      <c r="H95" s="179"/>
      <c r="I95" s="182"/>
      <c r="J95" s="193">
        <f>BK95</f>
        <v>0</v>
      </c>
      <c r="K95" s="179"/>
      <c r="L95" s="184"/>
      <c r="M95" s="185"/>
      <c r="N95" s="186"/>
      <c r="O95" s="186"/>
      <c r="P95" s="187">
        <f>SUM(P96:P197)</f>
        <v>0</v>
      </c>
      <c r="Q95" s="186"/>
      <c r="R95" s="187">
        <f>SUM(R96:R197)</f>
        <v>0</v>
      </c>
      <c r="S95" s="186"/>
      <c r="T95" s="188">
        <f>SUM(T96:T197)</f>
        <v>0</v>
      </c>
      <c r="AR95" s="189" t="s">
        <v>79</v>
      </c>
      <c r="AT95" s="190" t="s">
        <v>72</v>
      </c>
      <c r="AU95" s="190" t="s">
        <v>79</v>
      </c>
      <c r="AY95" s="189" t="s">
        <v>157</v>
      </c>
      <c r="BK95" s="191">
        <f>SUM(BK96:BK197)</f>
        <v>0</v>
      </c>
    </row>
    <row r="96" spans="1:65" s="2" customFormat="1" ht="16.5" customHeight="1">
      <c r="A96" s="36"/>
      <c r="B96" s="37"/>
      <c r="C96" s="194" t="s">
        <v>79</v>
      </c>
      <c r="D96" s="194" t="s">
        <v>159</v>
      </c>
      <c r="E96" s="195" t="s">
        <v>913</v>
      </c>
      <c r="F96" s="196" t="s">
        <v>914</v>
      </c>
      <c r="G96" s="197" t="s">
        <v>162</v>
      </c>
      <c r="H96" s="198">
        <v>175</v>
      </c>
      <c r="I96" s="199"/>
      <c r="J96" s="200">
        <f>ROUND(I96*H96,2)</f>
        <v>0</v>
      </c>
      <c r="K96" s="196" t="s">
        <v>21</v>
      </c>
      <c r="L96" s="41"/>
      <c r="M96" s="201" t="s">
        <v>21</v>
      </c>
      <c r="N96" s="202" t="s">
        <v>44</v>
      </c>
      <c r="O96" s="66"/>
      <c r="P96" s="203">
        <f>O96*H96</f>
        <v>0</v>
      </c>
      <c r="Q96" s="203">
        <v>0</v>
      </c>
      <c r="R96" s="203">
        <f>Q96*H96</f>
        <v>0</v>
      </c>
      <c r="S96" s="203">
        <v>0</v>
      </c>
      <c r="T96" s="204">
        <f>S96*H96</f>
        <v>0</v>
      </c>
      <c r="U96" s="36"/>
      <c r="V96" s="36"/>
      <c r="W96" s="36"/>
      <c r="X96" s="36"/>
      <c r="Y96" s="36"/>
      <c r="Z96" s="36"/>
      <c r="AA96" s="36"/>
      <c r="AB96" s="36"/>
      <c r="AC96" s="36"/>
      <c r="AD96" s="36"/>
      <c r="AE96" s="36"/>
      <c r="AR96" s="205" t="s">
        <v>164</v>
      </c>
      <c r="AT96" s="205" t="s">
        <v>159</v>
      </c>
      <c r="AU96" s="205" t="s">
        <v>81</v>
      </c>
      <c r="AY96" s="19" t="s">
        <v>157</v>
      </c>
      <c r="BE96" s="206">
        <f>IF(N96="základní",J96,0)</f>
        <v>0</v>
      </c>
      <c r="BF96" s="206">
        <f>IF(N96="snížená",J96,0)</f>
        <v>0</v>
      </c>
      <c r="BG96" s="206">
        <f>IF(N96="zákl. přenesená",J96,0)</f>
        <v>0</v>
      </c>
      <c r="BH96" s="206">
        <f>IF(N96="sníž. přenesená",J96,0)</f>
        <v>0</v>
      </c>
      <c r="BI96" s="206">
        <f>IF(N96="nulová",J96,0)</f>
        <v>0</v>
      </c>
      <c r="BJ96" s="19" t="s">
        <v>79</v>
      </c>
      <c r="BK96" s="206">
        <f>ROUND(I96*H96,2)</f>
        <v>0</v>
      </c>
      <c r="BL96" s="19" t="s">
        <v>164</v>
      </c>
      <c r="BM96" s="205" t="s">
        <v>81</v>
      </c>
    </row>
    <row r="97" spans="2:51" s="14" customFormat="1" ht="12">
      <c r="B97" s="222"/>
      <c r="C97" s="223"/>
      <c r="D97" s="207" t="s">
        <v>168</v>
      </c>
      <c r="E97" s="224" t="s">
        <v>21</v>
      </c>
      <c r="F97" s="225" t="s">
        <v>915</v>
      </c>
      <c r="G97" s="223"/>
      <c r="H97" s="224" t="s">
        <v>21</v>
      </c>
      <c r="I97" s="226"/>
      <c r="J97" s="223"/>
      <c r="K97" s="223"/>
      <c r="L97" s="227"/>
      <c r="M97" s="228"/>
      <c r="N97" s="229"/>
      <c r="O97" s="229"/>
      <c r="P97" s="229"/>
      <c r="Q97" s="229"/>
      <c r="R97" s="229"/>
      <c r="S97" s="229"/>
      <c r="T97" s="230"/>
      <c r="AT97" s="231" t="s">
        <v>168</v>
      </c>
      <c r="AU97" s="231" t="s">
        <v>81</v>
      </c>
      <c r="AV97" s="14" t="s">
        <v>79</v>
      </c>
      <c r="AW97" s="14" t="s">
        <v>34</v>
      </c>
      <c r="AX97" s="14" t="s">
        <v>73</v>
      </c>
      <c r="AY97" s="231" t="s">
        <v>157</v>
      </c>
    </row>
    <row r="98" spans="2:51" s="13" customFormat="1" ht="12">
      <c r="B98" s="211"/>
      <c r="C98" s="212"/>
      <c r="D98" s="207" t="s">
        <v>168</v>
      </c>
      <c r="E98" s="213" t="s">
        <v>21</v>
      </c>
      <c r="F98" s="214" t="s">
        <v>916</v>
      </c>
      <c r="G98" s="212"/>
      <c r="H98" s="215">
        <v>175</v>
      </c>
      <c r="I98" s="216"/>
      <c r="J98" s="212"/>
      <c r="K98" s="212"/>
      <c r="L98" s="217"/>
      <c r="M98" s="218"/>
      <c r="N98" s="219"/>
      <c r="O98" s="219"/>
      <c r="P98" s="219"/>
      <c r="Q98" s="219"/>
      <c r="R98" s="219"/>
      <c r="S98" s="219"/>
      <c r="T98" s="220"/>
      <c r="AT98" s="221" t="s">
        <v>168</v>
      </c>
      <c r="AU98" s="221" t="s">
        <v>81</v>
      </c>
      <c r="AV98" s="13" t="s">
        <v>81</v>
      </c>
      <c r="AW98" s="13" t="s">
        <v>34</v>
      </c>
      <c r="AX98" s="13" t="s">
        <v>73</v>
      </c>
      <c r="AY98" s="221" t="s">
        <v>157</v>
      </c>
    </row>
    <row r="99" spans="2:51" s="16" customFormat="1" ht="12">
      <c r="B99" s="243"/>
      <c r="C99" s="244"/>
      <c r="D99" s="207" t="s">
        <v>168</v>
      </c>
      <c r="E99" s="245" t="s">
        <v>21</v>
      </c>
      <c r="F99" s="246" t="s">
        <v>181</v>
      </c>
      <c r="G99" s="244"/>
      <c r="H99" s="247">
        <v>175</v>
      </c>
      <c r="I99" s="248"/>
      <c r="J99" s="244"/>
      <c r="K99" s="244"/>
      <c r="L99" s="249"/>
      <c r="M99" s="250"/>
      <c r="N99" s="251"/>
      <c r="O99" s="251"/>
      <c r="P99" s="251"/>
      <c r="Q99" s="251"/>
      <c r="R99" s="251"/>
      <c r="S99" s="251"/>
      <c r="T99" s="252"/>
      <c r="AT99" s="253" t="s">
        <v>168</v>
      </c>
      <c r="AU99" s="253" t="s">
        <v>81</v>
      </c>
      <c r="AV99" s="16" t="s">
        <v>164</v>
      </c>
      <c r="AW99" s="16" t="s">
        <v>34</v>
      </c>
      <c r="AX99" s="16" t="s">
        <v>79</v>
      </c>
      <c r="AY99" s="253" t="s">
        <v>157</v>
      </c>
    </row>
    <row r="100" spans="1:65" s="2" customFormat="1" ht="16.5" customHeight="1">
      <c r="A100" s="36"/>
      <c r="B100" s="37"/>
      <c r="C100" s="194" t="s">
        <v>81</v>
      </c>
      <c r="D100" s="194" t="s">
        <v>159</v>
      </c>
      <c r="E100" s="195" t="s">
        <v>917</v>
      </c>
      <c r="F100" s="196" t="s">
        <v>918</v>
      </c>
      <c r="G100" s="197" t="s">
        <v>162</v>
      </c>
      <c r="H100" s="198">
        <v>175</v>
      </c>
      <c r="I100" s="199"/>
      <c r="J100" s="200">
        <f>ROUND(I100*H100,2)</f>
        <v>0</v>
      </c>
      <c r="K100" s="196" t="s">
        <v>21</v>
      </c>
      <c r="L100" s="41"/>
      <c r="M100" s="201" t="s">
        <v>21</v>
      </c>
      <c r="N100" s="202" t="s">
        <v>44</v>
      </c>
      <c r="O100" s="66"/>
      <c r="P100" s="203">
        <f>O100*H100</f>
        <v>0</v>
      </c>
      <c r="Q100" s="203">
        <v>0</v>
      </c>
      <c r="R100" s="203">
        <f>Q100*H100</f>
        <v>0</v>
      </c>
      <c r="S100" s="203">
        <v>0</v>
      </c>
      <c r="T100" s="204">
        <f>S100*H100</f>
        <v>0</v>
      </c>
      <c r="U100" s="36"/>
      <c r="V100" s="36"/>
      <c r="W100" s="36"/>
      <c r="X100" s="36"/>
      <c r="Y100" s="36"/>
      <c r="Z100" s="36"/>
      <c r="AA100" s="36"/>
      <c r="AB100" s="36"/>
      <c r="AC100" s="36"/>
      <c r="AD100" s="36"/>
      <c r="AE100" s="36"/>
      <c r="AR100" s="205" t="s">
        <v>164</v>
      </c>
      <c r="AT100" s="205" t="s">
        <v>159</v>
      </c>
      <c r="AU100" s="205" t="s">
        <v>81</v>
      </c>
      <c r="AY100" s="19" t="s">
        <v>157</v>
      </c>
      <c r="BE100" s="206">
        <f>IF(N100="základní",J100,0)</f>
        <v>0</v>
      </c>
      <c r="BF100" s="206">
        <f>IF(N100="snížená",J100,0)</f>
        <v>0</v>
      </c>
      <c r="BG100" s="206">
        <f>IF(N100="zákl. přenesená",J100,0)</f>
        <v>0</v>
      </c>
      <c r="BH100" s="206">
        <f>IF(N100="sníž. přenesená",J100,0)</f>
        <v>0</v>
      </c>
      <c r="BI100" s="206">
        <f>IF(N100="nulová",J100,0)</f>
        <v>0</v>
      </c>
      <c r="BJ100" s="19" t="s">
        <v>79</v>
      </c>
      <c r="BK100" s="206">
        <f>ROUND(I100*H100,2)</f>
        <v>0</v>
      </c>
      <c r="BL100" s="19" t="s">
        <v>164</v>
      </c>
      <c r="BM100" s="205" t="s">
        <v>164</v>
      </c>
    </row>
    <row r="101" spans="1:65" s="2" customFormat="1" ht="16.5" customHeight="1">
      <c r="A101" s="36"/>
      <c r="B101" s="37"/>
      <c r="C101" s="194" t="s">
        <v>96</v>
      </c>
      <c r="D101" s="194" t="s">
        <v>159</v>
      </c>
      <c r="E101" s="195" t="s">
        <v>919</v>
      </c>
      <c r="F101" s="196" t="s">
        <v>920</v>
      </c>
      <c r="G101" s="197" t="s">
        <v>421</v>
      </c>
      <c r="H101" s="198">
        <v>1</v>
      </c>
      <c r="I101" s="199"/>
      <c r="J101" s="200">
        <f>ROUND(I101*H101,2)</f>
        <v>0</v>
      </c>
      <c r="K101" s="196" t="s">
        <v>21</v>
      </c>
      <c r="L101" s="41"/>
      <c r="M101" s="201" t="s">
        <v>21</v>
      </c>
      <c r="N101" s="202" t="s">
        <v>44</v>
      </c>
      <c r="O101" s="66"/>
      <c r="P101" s="203">
        <f>O101*H101</f>
        <v>0</v>
      </c>
      <c r="Q101" s="203">
        <v>0</v>
      </c>
      <c r="R101" s="203">
        <f>Q101*H101</f>
        <v>0</v>
      </c>
      <c r="S101" s="203">
        <v>0</v>
      </c>
      <c r="T101" s="204">
        <f>S101*H101</f>
        <v>0</v>
      </c>
      <c r="U101" s="36"/>
      <c r="V101" s="36"/>
      <c r="W101" s="36"/>
      <c r="X101" s="36"/>
      <c r="Y101" s="36"/>
      <c r="Z101" s="36"/>
      <c r="AA101" s="36"/>
      <c r="AB101" s="36"/>
      <c r="AC101" s="36"/>
      <c r="AD101" s="36"/>
      <c r="AE101" s="36"/>
      <c r="AR101" s="205" t="s">
        <v>164</v>
      </c>
      <c r="AT101" s="205" t="s">
        <v>159</v>
      </c>
      <c r="AU101" s="205" t="s">
        <v>81</v>
      </c>
      <c r="AY101" s="19" t="s">
        <v>157</v>
      </c>
      <c r="BE101" s="206">
        <f>IF(N101="základní",J101,0)</f>
        <v>0</v>
      </c>
      <c r="BF101" s="206">
        <f>IF(N101="snížená",J101,0)</f>
        <v>0</v>
      </c>
      <c r="BG101" s="206">
        <f>IF(N101="zákl. přenesená",J101,0)</f>
        <v>0</v>
      </c>
      <c r="BH101" s="206">
        <f>IF(N101="sníž. přenesená",J101,0)</f>
        <v>0</v>
      </c>
      <c r="BI101" s="206">
        <f>IF(N101="nulová",J101,0)</f>
        <v>0</v>
      </c>
      <c r="BJ101" s="19" t="s">
        <v>79</v>
      </c>
      <c r="BK101" s="206">
        <f>ROUND(I101*H101,2)</f>
        <v>0</v>
      </c>
      <c r="BL101" s="19" t="s">
        <v>164</v>
      </c>
      <c r="BM101" s="205" t="s">
        <v>211</v>
      </c>
    </row>
    <row r="102" spans="2:51" s="14" customFormat="1" ht="12">
      <c r="B102" s="222"/>
      <c r="C102" s="223"/>
      <c r="D102" s="207" t="s">
        <v>168</v>
      </c>
      <c r="E102" s="224" t="s">
        <v>21</v>
      </c>
      <c r="F102" s="225" t="s">
        <v>921</v>
      </c>
      <c r="G102" s="223"/>
      <c r="H102" s="224" t="s">
        <v>21</v>
      </c>
      <c r="I102" s="226"/>
      <c r="J102" s="223"/>
      <c r="K102" s="223"/>
      <c r="L102" s="227"/>
      <c r="M102" s="228"/>
      <c r="N102" s="229"/>
      <c r="O102" s="229"/>
      <c r="P102" s="229"/>
      <c r="Q102" s="229"/>
      <c r="R102" s="229"/>
      <c r="S102" s="229"/>
      <c r="T102" s="230"/>
      <c r="AT102" s="231" t="s">
        <v>168</v>
      </c>
      <c r="AU102" s="231" t="s">
        <v>81</v>
      </c>
      <c r="AV102" s="14" t="s">
        <v>79</v>
      </c>
      <c r="AW102" s="14" t="s">
        <v>34</v>
      </c>
      <c r="AX102" s="14" t="s">
        <v>73</v>
      </c>
      <c r="AY102" s="231" t="s">
        <v>157</v>
      </c>
    </row>
    <row r="103" spans="2:51" s="13" customFormat="1" ht="12">
      <c r="B103" s="211"/>
      <c r="C103" s="212"/>
      <c r="D103" s="207" t="s">
        <v>168</v>
      </c>
      <c r="E103" s="213" t="s">
        <v>21</v>
      </c>
      <c r="F103" s="214" t="s">
        <v>922</v>
      </c>
      <c r="G103" s="212"/>
      <c r="H103" s="215">
        <v>1</v>
      </c>
      <c r="I103" s="216"/>
      <c r="J103" s="212"/>
      <c r="K103" s="212"/>
      <c r="L103" s="217"/>
      <c r="M103" s="218"/>
      <c r="N103" s="219"/>
      <c r="O103" s="219"/>
      <c r="P103" s="219"/>
      <c r="Q103" s="219"/>
      <c r="R103" s="219"/>
      <c r="S103" s="219"/>
      <c r="T103" s="220"/>
      <c r="AT103" s="221" t="s">
        <v>168</v>
      </c>
      <c r="AU103" s="221" t="s">
        <v>81</v>
      </c>
      <c r="AV103" s="13" t="s">
        <v>81</v>
      </c>
      <c r="AW103" s="13" t="s">
        <v>34</v>
      </c>
      <c r="AX103" s="13" t="s">
        <v>73</v>
      </c>
      <c r="AY103" s="221" t="s">
        <v>157</v>
      </c>
    </row>
    <row r="104" spans="2:51" s="16" customFormat="1" ht="12">
      <c r="B104" s="243"/>
      <c r="C104" s="244"/>
      <c r="D104" s="207" t="s">
        <v>168</v>
      </c>
      <c r="E104" s="245" t="s">
        <v>21</v>
      </c>
      <c r="F104" s="246" t="s">
        <v>181</v>
      </c>
      <c r="G104" s="244"/>
      <c r="H104" s="247">
        <v>1</v>
      </c>
      <c r="I104" s="248"/>
      <c r="J104" s="244"/>
      <c r="K104" s="244"/>
      <c r="L104" s="249"/>
      <c r="M104" s="250"/>
      <c r="N104" s="251"/>
      <c r="O104" s="251"/>
      <c r="P104" s="251"/>
      <c r="Q104" s="251"/>
      <c r="R104" s="251"/>
      <c r="S104" s="251"/>
      <c r="T104" s="252"/>
      <c r="AT104" s="253" t="s">
        <v>168</v>
      </c>
      <c r="AU104" s="253" t="s">
        <v>81</v>
      </c>
      <c r="AV104" s="16" t="s">
        <v>164</v>
      </c>
      <c r="AW104" s="16" t="s">
        <v>34</v>
      </c>
      <c r="AX104" s="16" t="s">
        <v>79</v>
      </c>
      <c r="AY104" s="253" t="s">
        <v>157</v>
      </c>
    </row>
    <row r="105" spans="1:65" s="2" customFormat="1" ht="16.5" customHeight="1">
      <c r="A105" s="36"/>
      <c r="B105" s="37"/>
      <c r="C105" s="194" t="s">
        <v>164</v>
      </c>
      <c r="D105" s="194" t="s">
        <v>159</v>
      </c>
      <c r="E105" s="195" t="s">
        <v>923</v>
      </c>
      <c r="F105" s="196" t="s">
        <v>924</v>
      </c>
      <c r="G105" s="197" t="s">
        <v>162</v>
      </c>
      <c r="H105" s="198">
        <v>14</v>
      </c>
      <c r="I105" s="199"/>
      <c r="J105" s="200">
        <f>ROUND(I105*H105,2)</f>
        <v>0</v>
      </c>
      <c r="K105" s="196" t="s">
        <v>21</v>
      </c>
      <c r="L105" s="41"/>
      <c r="M105" s="201" t="s">
        <v>21</v>
      </c>
      <c r="N105" s="202" t="s">
        <v>44</v>
      </c>
      <c r="O105" s="66"/>
      <c r="P105" s="203">
        <f>O105*H105</f>
        <v>0</v>
      </c>
      <c r="Q105" s="203">
        <v>0</v>
      </c>
      <c r="R105" s="203">
        <f>Q105*H105</f>
        <v>0</v>
      </c>
      <c r="S105" s="203">
        <v>0</v>
      </c>
      <c r="T105" s="204">
        <f>S105*H105</f>
        <v>0</v>
      </c>
      <c r="U105" s="36"/>
      <c r="V105" s="36"/>
      <c r="W105" s="36"/>
      <c r="X105" s="36"/>
      <c r="Y105" s="36"/>
      <c r="Z105" s="36"/>
      <c r="AA105" s="36"/>
      <c r="AB105" s="36"/>
      <c r="AC105" s="36"/>
      <c r="AD105" s="36"/>
      <c r="AE105" s="36"/>
      <c r="AR105" s="205" t="s">
        <v>164</v>
      </c>
      <c r="AT105" s="205" t="s">
        <v>159</v>
      </c>
      <c r="AU105" s="205" t="s">
        <v>81</v>
      </c>
      <c r="AY105" s="19" t="s">
        <v>157</v>
      </c>
      <c r="BE105" s="206">
        <f>IF(N105="základní",J105,0)</f>
        <v>0</v>
      </c>
      <c r="BF105" s="206">
        <f>IF(N105="snížená",J105,0)</f>
        <v>0</v>
      </c>
      <c r="BG105" s="206">
        <f>IF(N105="zákl. přenesená",J105,0)</f>
        <v>0</v>
      </c>
      <c r="BH105" s="206">
        <f>IF(N105="sníž. přenesená",J105,0)</f>
        <v>0</v>
      </c>
      <c r="BI105" s="206">
        <f>IF(N105="nulová",J105,0)</f>
        <v>0</v>
      </c>
      <c r="BJ105" s="19" t="s">
        <v>79</v>
      </c>
      <c r="BK105" s="206">
        <f>ROUND(I105*H105,2)</f>
        <v>0</v>
      </c>
      <c r="BL105" s="19" t="s">
        <v>164</v>
      </c>
      <c r="BM105" s="205" t="s">
        <v>224</v>
      </c>
    </row>
    <row r="106" spans="2:51" s="14" customFormat="1" ht="12">
      <c r="B106" s="222"/>
      <c r="C106" s="223"/>
      <c r="D106" s="207" t="s">
        <v>168</v>
      </c>
      <c r="E106" s="224" t="s">
        <v>21</v>
      </c>
      <c r="F106" s="225" t="s">
        <v>925</v>
      </c>
      <c r="G106" s="223"/>
      <c r="H106" s="224" t="s">
        <v>21</v>
      </c>
      <c r="I106" s="226"/>
      <c r="J106" s="223"/>
      <c r="K106" s="223"/>
      <c r="L106" s="227"/>
      <c r="M106" s="228"/>
      <c r="N106" s="229"/>
      <c r="O106" s="229"/>
      <c r="P106" s="229"/>
      <c r="Q106" s="229"/>
      <c r="R106" s="229"/>
      <c r="S106" s="229"/>
      <c r="T106" s="230"/>
      <c r="AT106" s="231" t="s">
        <v>168</v>
      </c>
      <c r="AU106" s="231" t="s">
        <v>81</v>
      </c>
      <c r="AV106" s="14" t="s">
        <v>79</v>
      </c>
      <c r="AW106" s="14" t="s">
        <v>34</v>
      </c>
      <c r="AX106" s="14" t="s">
        <v>73</v>
      </c>
      <c r="AY106" s="231" t="s">
        <v>157</v>
      </c>
    </row>
    <row r="107" spans="2:51" s="13" customFormat="1" ht="12">
      <c r="B107" s="211"/>
      <c r="C107" s="212"/>
      <c r="D107" s="207" t="s">
        <v>168</v>
      </c>
      <c r="E107" s="213" t="s">
        <v>21</v>
      </c>
      <c r="F107" s="214" t="s">
        <v>926</v>
      </c>
      <c r="G107" s="212"/>
      <c r="H107" s="215">
        <v>14</v>
      </c>
      <c r="I107" s="216"/>
      <c r="J107" s="212"/>
      <c r="K107" s="212"/>
      <c r="L107" s="217"/>
      <c r="M107" s="218"/>
      <c r="N107" s="219"/>
      <c r="O107" s="219"/>
      <c r="P107" s="219"/>
      <c r="Q107" s="219"/>
      <c r="R107" s="219"/>
      <c r="S107" s="219"/>
      <c r="T107" s="220"/>
      <c r="AT107" s="221" t="s">
        <v>168</v>
      </c>
      <c r="AU107" s="221" t="s">
        <v>81</v>
      </c>
      <c r="AV107" s="13" t="s">
        <v>81</v>
      </c>
      <c r="AW107" s="13" t="s">
        <v>34</v>
      </c>
      <c r="AX107" s="13" t="s">
        <v>73</v>
      </c>
      <c r="AY107" s="221" t="s">
        <v>157</v>
      </c>
    </row>
    <row r="108" spans="2:51" s="16" customFormat="1" ht="12">
      <c r="B108" s="243"/>
      <c r="C108" s="244"/>
      <c r="D108" s="207" t="s">
        <v>168</v>
      </c>
      <c r="E108" s="245" t="s">
        <v>21</v>
      </c>
      <c r="F108" s="246" t="s">
        <v>181</v>
      </c>
      <c r="G108" s="244"/>
      <c r="H108" s="247">
        <v>14</v>
      </c>
      <c r="I108" s="248"/>
      <c r="J108" s="244"/>
      <c r="K108" s="244"/>
      <c r="L108" s="249"/>
      <c r="M108" s="250"/>
      <c r="N108" s="251"/>
      <c r="O108" s="251"/>
      <c r="P108" s="251"/>
      <c r="Q108" s="251"/>
      <c r="R108" s="251"/>
      <c r="S108" s="251"/>
      <c r="T108" s="252"/>
      <c r="AT108" s="253" t="s">
        <v>168</v>
      </c>
      <c r="AU108" s="253" t="s">
        <v>81</v>
      </c>
      <c r="AV108" s="16" t="s">
        <v>164</v>
      </c>
      <c r="AW108" s="16" t="s">
        <v>34</v>
      </c>
      <c r="AX108" s="16" t="s">
        <v>79</v>
      </c>
      <c r="AY108" s="253" t="s">
        <v>157</v>
      </c>
    </row>
    <row r="109" spans="1:65" s="2" customFormat="1" ht="16.5" customHeight="1">
      <c r="A109" s="36"/>
      <c r="B109" s="37"/>
      <c r="C109" s="194" t="s">
        <v>180</v>
      </c>
      <c r="D109" s="194" t="s">
        <v>159</v>
      </c>
      <c r="E109" s="195" t="s">
        <v>927</v>
      </c>
      <c r="F109" s="196" t="s">
        <v>928</v>
      </c>
      <c r="G109" s="197" t="s">
        <v>284</v>
      </c>
      <c r="H109" s="198">
        <v>2</v>
      </c>
      <c r="I109" s="199"/>
      <c r="J109" s="200">
        <f>ROUND(I109*H109,2)</f>
        <v>0</v>
      </c>
      <c r="K109" s="196" t="s">
        <v>21</v>
      </c>
      <c r="L109" s="41"/>
      <c r="M109" s="201" t="s">
        <v>21</v>
      </c>
      <c r="N109" s="202" t="s">
        <v>44</v>
      </c>
      <c r="O109" s="66"/>
      <c r="P109" s="203">
        <f>O109*H109</f>
        <v>0</v>
      </c>
      <c r="Q109" s="203">
        <v>0</v>
      </c>
      <c r="R109" s="203">
        <f>Q109*H109</f>
        <v>0</v>
      </c>
      <c r="S109" s="203">
        <v>0</v>
      </c>
      <c r="T109" s="204">
        <f>S109*H109</f>
        <v>0</v>
      </c>
      <c r="U109" s="36"/>
      <c r="V109" s="36"/>
      <c r="W109" s="36"/>
      <c r="X109" s="36"/>
      <c r="Y109" s="36"/>
      <c r="Z109" s="36"/>
      <c r="AA109" s="36"/>
      <c r="AB109" s="36"/>
      <c r="AC109" s="36"/>
      <c r="AD109" s="36"/>
      <c r="AE109" s="36"/>
      <c r="AR109" s="205" t="s">
        <v>164</v>
      </c>
      <c r="AT109" s="205" t="s">
        <v>159</v>
      </c>
      <c r="AU109" s="205" t="s">
        <v>81</v>
      </c>
      <c r="AY109" s="19" t="s">
        <v>157</v>
      </c>
      <c r="BE109" s="206">
        <f>IF(N109="základní",J109,0)</f>
        <v>0</v>
      </c>
      <c r="BF109" s="206">
        <f>IF(N109="snížená",J109,0)</f>
        <v>0</v>
      </c>
      <c r="BG109" s="206">
        <f>IF(N109="zákl. přenesená",J109,0)</f>
        <v>0</v>
      </c>
      <c r="BH109" s="206">
        <f>IF(N109="sníž. přenesená",J109,0)</f>
        <v>0</v>
      </c>
      <c r="BI109" s="206">
        <f>IF(N109="nulová",J109,0)</f>
        <v>0</v>
      </c>
      <c r="BJ109" s="19" t="s">
        <v>79</v>
      </c>
      <c r="BK109" s="206">
        <f>ROUND(I109*H109,2)</f>
        <v>0</v>
      </c>
      <c r="BL109" s="19" t="s">
        <v>164</v>
      </c>
      <c r="BM109" s="205" t="s">
        <v>238</v>
      </c>
    </row>
    <row r="110" spans="2:51" s="14" customFormat="1" ht="12">
      <c r="B110" s="222"/>
      <c r="C110" s="223"/>
      <c r="D110" s="207" t="s">
        <v>168</v>
      </c>
      <c r="E110" s="224" t="s">
        <v>21</v>
      </c>
      <c r="F110" s="225" t="s">
        <v>929</v>
      </c>
      <c r="G110" s="223"/>
      <c r="H110" s="224" t="s">
        <v>21</v>
      </c>
      <c r="I110" s="226"/>
      <c r="J110" s="223"/>
      <c r="K110" s="223"/>
      <c r="L110" s="227"/>
      <c r="M110" s="228"/>
      <c r="N110" s="229"/>
      <c r="O110" s="229"/>
      <c r="P110" s="229"/>
      <c r="Q110" s="229"/>
      <c r="R110" s="229"/>
      <c r="S110" s="229"/>
      <c r="T110" s="230"/>
      <c r="AT110" s="231" t="s">
        <v>168</v>
      </c>
      <c r="AU110" s="231" t="s">
        <v>81</v>
      </c>
      <c r="AV110" s="14" t="s">
        <v>79</v>
      </c>
      <c r="AW110" s="14" t="s">
        <v>34</v>
      </c>
      <c r="AX110" s="14" t="s">
        <v>73</v>
      </c>
      <c r="AY110" s="231" t="s">
        <v>157</v>
      </c>
    </row>
    <row r="111" spans="2:51" s="14" customFormat="1" ht="12">
      <c r="B111" s="222"/>
      <c r="C111" s="223"/>
      <c r="D111" s="207" t="s">
        <v>168</v>
      </c>
      <c r="E111" s="224" t="s">
        <v>21</v>
      </c>
      <c r="F111" s="225" t="s">
        <v>930</v>
      </c>
      <c r="G111" s="223"/>
      <c r="H111" s="224" t="s">
        <v>21</v>
      </c>
      <c r="I111" s="226"/>
      <c r="J111" s="223"/>
      <c r="K111" s="223"/>
      <c r="L111" s="227"/>
      <c r="M111" s="228"/>
      <c r="N111" s="229"/>
      <c r="O111" s="229"/>
      <c r="P111" s="229"/>
      <c r="Q111" s="229"/>
      <c r="R111" s="229"/>
      <c r="S111" s="229"/>
      <c r="T111" s="230"/>
      <c r="AT111" s="231" t="s">
        <v>168</v>
      </c>
      <c r="AU111" s="231" t="s">
        <v>81</v>
      </c>
      <c r="AV111" s="14" t="s">
        <v>79</v>
      </c>
      <c r="AW111" s="14" t="s">
        <v>34</v>
      </c>
      <c r="AX111" s="14" t="s">
        <v>73</v>
      </c>
      <c r="AY111" s="231" t="s">
        <v>157</v>
      </c>
    </row>
    <row r="112" spans="2:51" s="13" customFormat="1" ht="12">
      <c r="B112" s="211"/>
      <c r="C112" s="212"/>
      <c r="D112" s="207" t="s">
        <v>168</v>
      </c>
      <c r="E112" s="213" t="s">
        <v>21</v>
      </c>
      <c r="F112" s="214" t="s">
        <v>931</v>
      </c>
      <c r="G112" s="212"/>
      <c r="H112" s="215">
        <v>2</v>
      </c>
      <c r="I112" s="216"/>
      <c r="J112" s="212"/>
      <c r="K112" s="212"/>
      <c r="L112" s="217"/>
      <c r="M112" s="218"/>
      <c r="N112" s="219"/>
      <c r="O112" s="219"/>
      <c r="P112" s="219"/>
      <c r="Q112" s="219"/>
      <c r="R112" s="219"/>
      <c r="S112" s="219"/>
      <c r="T112" s="220"/>
      <c r="AT112" s="221" t="s">
        <v>168</v>
      </c>
      <c r="AU112" s="221" t="s">
        <v>81</v>
      </c>
      <c r="AV112" s="13" t="s">
        <v>81</v>
      </c>
      <c r="AW112" s="13" t="s">
        <v>34</v>
      </c>
      <c r="AX112" s="13" t="s">
        <v>73</v>
      </c>
      <c r="AY112" s="221" t="s">
        <v>157</v>
      </c>
    </row>
    <row r="113" spans="2:51" s="16" customFormat="1" ht="12">
      <c r="B113" s="243"/>
      <c r="C113" s="244"/>
      <c r="D113" s="207" t="s">
        <v>168</v>
      </c>
      <c r="E113" s="245" t="s">
        <v>21</v>
      </c>
      <c r="F113" s="246" t="s">
        <v>181</v>
      </c>
      <c r="G113" s="244"/>
      <c r="H113" s="247">
        <v>2</v>
      </c>
      <c r="I113" s="248"/>
      <c r="J113" s="244"/>
      <c r="K113" s="244"/>
      <c r="L113" s="249"/>
      <c r="M113" s="250"/>
      <c r="N113" s="251"/>
      <c r="O113" s="251"/>
      <c r="P113" s="251"/>
      <c r="Q113" s="251"/>
      <c r="R113" s="251"/>
      <c r="S113" s="251"/>
      <c r="T113" s="252"/>
      <c r="AT113" s="253" t="s">
        <v>168</v>
      </c>
      <c r="AU113" s="253" t="s">
        <v>81</v>
      </c>
      <c r="AV113" s="16" t="s">
        <v>164</v>
      </c>
      <c r="AW113" s="16" t="s">
        <v>34</v>
      </c>
      <c r="AX113" s="16" t="s">
        <v>79</v>
      </c>
      <c r="AY113" s="253" t="s">
        <v>157</v>
      </c>
    </row>
    <row r="114" spans="1:65" s="2" customFormat="1" ht="16.5" customHeight="1">
      <c r="A114" s="36"/>
      <c r="B114" s="37"/>
      <c r="C114" s="194" t="s">
        <v>211</v>
      </c>
      <c r="D114" s="194" t="s">
        <v>159</v>
      </c>
      <c r="E114" s="195" t="s">
        <v>932</v>
      </c>
      <c r="F114" s="196" t="s">
        <v>933</v>
      </c>
      <c r="G114" s="197" t="s">
        <v>284</v>
      </c>
      <c r="H114" s="198">
        <v>317</v>
      </c>
      <c r="I114" s="199"/>
      <c r="J114" s="200">
        <f>ROUND(I114*H114,2)</f>
        <v>0</v>
      </c>
      <c r="K114" s="196" t="s">
        <v>21</v>
      </c>
      <c r="L114" s="41"/>
      <c r="M114" s="201" t="s">
        <v>21</v>
      </c>
      <c r="N114" s="202" t="s">
        <v>44</v>
      </c>
      <c r="O114" s="66"/>
      <c r="P114" s="203">
        <f>O114*H114</f>
        <v>0</v>
      </c>
      <c r="Q114" s="203">
        <v>0</v>
      </c>
      <c r="R114" s="203">
        <f>Q114*H114</f>
        <v>0</v>
      </c>
      <c r="S114" s="203">
        <v>0</v>
      </c>
      <c r="T114" s="204">
        <f>S114*H114</f>
        <v>0</v>
      </c>
      <c r="U114" s="36"/>
      <c r="V114" s="36"/>
      <c r="W114" s="36"/>
      <c r="X114" s="36"/>
      <c r="Y114" s="36"/>
      <c r="Z114" s="36"/>
      <c r="AA114" s="36"/>
      <c r="AB114" s="36"/>
      <c r="AC114" s="36"/>
      <c r="AD114" s="36"/>
      <c r="AE114" s="36"/>
      <c r="AR114" s="205" t="s">
        <v>164</v>
      </c>
      <c r="AT114" s="205" t="s">
        <v>159</v>
      </c>
      <c r="AU114" s="205" t="s">
        <v>81</v>
      </c>
      <c r="AY114" s="19" t="s">
        <v>157</v>
      </c>
      <c r="BE114" s="206">
        <f>IF(N114="základní",J114,0)</f>
        <v>0</v>
      </c>
      <c r="BF114" s="206">
        <f>IF(N114="snížená",J114,0)</f>
        <v>0</v>
      </c>
      <c r="BG114" s="206">
        <f>IF(N114="zákl. přenesená",J114,0)</f>
        <v>0</v>
      </c>
      <c r="BH114" s="206">
        <f>IF(N114="sníž. přenesená",J114,0)</f>
        <v>0</v>
      </c>
      <c r="BI114" s="206">
        <f>IF(N114="nulová",J114,0)</f>
        <v>0</v>
      </c>
      <c r="BJ114" s="19" t="s">
        <v>79</v>
      </c>
      <c r="BK114" s="206">
        <f>ROUND(I114*H114,2)</f>
        <v>0</v>
      </c>
      <c r="BL114" s="19" t="s">
        <v>164</v>
      </c>
      <c r="BM114" s="205" t="s">
        <v>251</v>
      </c>
    </row>
    <row r="115" spans="2:51" s="14" customFormat="1" ht="12">
      <c r="B115" s="222"/>
      <c r="C115" s="223"/>
      <c r="D115" s="207" t="s">
        <v>168</v>
      </c>
      <c r="E115" s="224" t="s">
        <v>21</v>
      </c>
      <c r="F115" s="225" t="s">
        <v>934</v>
      </c>
      <c r="G115" s="223"/>
      <c r="H115" s="224" t="s">
        <v>21</v>
      </c>
      <c r="I115" s="226"/>
      <c r="J115" s="223"/>
      <c r="K115" s="223"/>
      <c r="L115" s="227"/>
      <c r="M115" s="228"/>
      <c r="N115" s="229"/>
      <c r="O115" s="229"/>
      <c r="P115" s="229"/>
      <c r="Q115" s="229"/>
      <c r="R115" s="229"/>
      <c r="S115" s="229"/>
      <c r="T115" s="230"/>
      <c r="AT115" s="231" t="s">
        <v>168</v>
      </c>
      <c r="AU115" s="231" t="s">
        <v>81</v>
      </c>
      <c r="AV115" s="14" t="s">
        <v>79</v>
      </c>
      <c r="AW115" s="14" t="s">
        <v>34</v>
      </c>
      <c r="AX115" s="14" t="s">
        <v>73</v>
      </c>
      <c r="AY115" s="231" t="s">
        <v>157</v>
      </c>
    </row>
    <row r="116" spans="2:51" s="13" customFormat="1" ht="12">
      <c r="B116" s="211"/>
      <c r="C116" s="212"/>
      <c r="D116" s="207" t="s">
        <v>168</v>
      </c>
      <c r="E116" s="213" t="s">
        <v>21</v>
      </c>
      <c r="F116" s="214" t="s">
        <v>935</v>
      </c>
      <c r="G116" s="212"/>
      <c r="H116" s="215">
        <v>317</v>
      </c>
      <c r="I116" s="216"/>
      <c r="J116" s="212"/>
      <c r="K116" s="212"/>
      <c r="L116" s="217"/>
      <c r="M116" s="218"/>
      <c r="N116" s="219"/>
      <c r="O116" s="219"/>
      <c r="P116" s="219"/>
      <c r="Q116" s="219"/>
      <c r="R116" s="219"/>
      <c r="S116" s="219"/>
      <c r="T116" s="220"/>
      <c r="AT116" s="221" t="s">
        <v>168</v>
      </c>
      <c r="AU116" s="221" t="s">
        <v>81</v>
      </c>
      <c r="AV116" s="13" t="s">
        <v>81</v>
      </c>
      <c r="AW116" s="13" t="s">
        <v>34</v>
      </c>
      <c r="AX116" s="13" t="s">
        <v>73</v>
      </c>
      <c r="AY116" s="221" t="s">
        <v>157</v>
      </c>
    </row>
    <row r="117" spans="2:51" s="16" customFormat="1" ht="12">
      <c r="B117" s="243"/>
      <c r="C117" s="244"/>
      <c r="D117" s="207" t="s">
        <v>168</v>
      </c>
      <c r="E117" s="245" t="s">
        <v>21</v>
      </c>
      <c r="F117" s="246" t="s">
        <v>181</v>
      </c>
      <c r="G117" s="244"/>
      <c r="H117" s="247">
        <v>317</v>
      </c>
      <c r="I117" s="248"/>
      <c r="J117" s="244"/>
      <c r="K117" s="244"/>
      <c r="L117" s="249"/>
      <c r="M117" s="250"/>
      <c r="N117" s="251"/>
      <c r="O117" s="251"/>
      <c r="P117" s="251"/>
      <c r="Q117" s="251"/>
      <c r="R117" s="251"/>
      <c r="S117" s="251"/>
      <c r="T117" s="252"/>
      <c r="AT117" s="253" t="s">
        <v>168</v>
      </c>
      <c r="AU117" s="253" t="s">
        <v>81</v>
      </c>
      <c r="AV117" s="16" t="s">
        <v>164</v>
      </c>
      <c r="AW117" s="16" t="s">
        <v>34</v>
      </c>
      <c r="AX117" s="16" t="s">
        <v>79</v>
      </c>
      <c r="AY117" s="253" t="s">
        <v>157</v>
      </c>
    </row>
    <row r="118" spans="1:65" s="2" customFormat="1" ht="16.5" customHeight="1">
      <c r="A118" s="36"/>
      <c r="B118" s="37"/>
      <c r="C118" s="194" t="s">
        <v>216</v>
      </c>
      <c r="D118" s="194" t="s">
        <v>159</v>
      </c>
      <c r="E118" s="195" t="s">
        <v>936</v>
      </c>
      <c r="F118" s="196" t="s">
        <v>937</v>
      </c>
      <c r="G118" s="197" t="s">
        <v>172</v>
      </c>
      <c r="H118" s="198">
        <v>973.5</v>
      </c>
      <c r="I118" s="199"/>
      <c r="J118" s="200">
        <f>ROUND(I118*H118,2)</f>
        <v>0</v>
      </c>
      <c r="K118" s="196" t="s">
        <v>21</v>
      </c>
      <c r="L118" s="41"/>
      <c r="M118" s="201" t="s">
        <v>21</v>
      </c>
      <c r="N118" s="202" t="s">
        <v>44</v>
      </c>
      <c r="O118" s="66"/>
      <c r="P118" s="203">
        <f>O118*H118</f>
        <v>0</v>
      </c>
      <c r="Q118" s="203">
        <v>0</v>
      </c>
      <c r="R118" s="203">
        <f>Q118*H118</f>
        <v>0</v>
      </c>
      <c r="S118" s="203">
        <v>0</v>
      </c>
      <c r="T118" s="204">
        <f>S118*H118</f>
        <v>0</v>
      </c>
      <c r="U118" s="36"/>
      <c r="V118" s="36"/>
      <c r="W118" s="36"/>
      <c r="X118" s="36"/>
      <c r="Y118" s="36"/>
      <c r="Z118" s="36"/>
      <c r="AA118" s="36"/>
      <c r="AB118" s="36"/>
      <c r="AC118" s="36"/>
      <c r="AD118" s="36"/>
      <c r="AE118" s="36"/>
      <c r="AR118" s="205" t="s">
        <v>164</v>
      </c>
      <c r="AT118" s="205" t="s">
        <v>159</v>
      </c>
      <c r="AU118" s="205" t="s">
        <v>81</v>
      </c>
      <c r="AY118" s="19" t="s">
        <v>157</v>
      </c>
      <c r="BE118" s="206">
        <f>IF(N118="základní",J118,0)</f>
        <v>0</v>
      </c>
      <c r="BF118" s="206">
        <f>IF(N118="snížená",J118,0)</f>
        <v>0</v>
      </c>
      <c r="BG118" s="206">
        <f>IF(N118="zákl. přenesená",J118,0)</f>
        <v>0</v>
      </c>
      <c r="BH118" s="206">
        <f>IF(N118="sníž. přenesená",J118,0)</f>
        <v>0</v>
      </c>
      <c r="BI118" s="206">
        <f>IF(N118="nulová",J118,0)</f>
        <v>0</v>
      </c>
      <c r="BJ118" s="19" t="s">
        <v>79</v>
      </c>
      <c r="BK118" s="206">
        <f>ROUND(I118*H118,2)</f>
        <v>0</v>
      </c>
      <c r="BL118" s="19" t="s">
        <v>164</v>
      </c>
      <c r="BM118" s="205" t="s">
        <v>270</v>
      </c>
    </row>
    <row r="119" spans="2:51" s="14" customFormat="1" ht="12">
      <c r="B119" s="222"/>
      <c r="C119" s="223"/>
      <c r="D119" s="207" t="s">
        <v>168</v>
      </c>
      <c r="E119" s="224" t="s">
        <v>21</v>
      </c>
      <c r="F119" s="225" t="s">
        <v>938</v>
      </c>
      <c r="G119" s="223"/>
      <c r="H119" s="224" t="s">
        <v>21</v>
      </c>
      <c r="I119" s="226"/>
      <c r="J119" s="223"/>
      <c r="K119" s="223"/>
      <c r="L119" s="227"/>
      <c r="M119" s="228"/>
      <c r="N119" s="229"/>
      <c r="O119" s="229"/>
      <c r="P119" s="229"/>
      <c r="Q119" s="229"/>
      <c r="R119" s="229"/>
      <c r="S119" s="229"/>
      <c r="T119" s="230"/>
      <c r="AT119" s="231" t="s">
        <v>168</v>
      </c>
      <c r="AU119" s="231" t="s">
        <v>81</v>
      </c>
      <c r="AV119" s="14" t="s">
        <v>79</v>
      </c>
      <c r="AW119" s="14" t="s">
        <v>34</v>
      </c>
      <c r="AX119" s="14" t="s">
        <v>73</v>
      </c>
      <c r="AY119" s="231" t="s">
        <v>157</v>
      </c>
    </row>
    <row r="120" spans="2:51" s="13" customFormat="1" ht="12">
      <c r="B120" s="211"/>
      <c r="C120" s="212"/>
      <c r="D120" s="207" t="s">
        <v>168</v>
      </c>
      <c r="E120" s="213" t="s">
        <v>21</v>
      </c>
      <c r="F120" s="214" t="s">
        <v>939</v>
      </c>
      <c r="G120" s="212"/>
      <c r="H120" s="215">
        <v>937.5</v>
      </c>
      <c r="I120" s="216"/>
      <c r="J120" s="212"/>
      <c r="K120" s="212"/>
      <c r="L120" s="217"/>
      <c r="M120" s="218"/>
      <c r="N120" s="219"/>
      <c r="O120" s="219"/>
      <c r="P120" s="219"/>
      <c r="Q120" s="219"/>
      <c r="R120" s="219"/>
      <c r="S120" s="219"/>
      <c r="T120" s="220"/>
      <c r="AT120" s="221" t="s">
        <v>168</v>
      </c>
      <c r="AU120" s="221" t="s">
        <v>81</v>
      </c>
      <c r="AV120" s="13" t="s">
        <v>81</v>
      </c>
      <c r="AW120" s="13" t="s">
        <v>34</v>
      </c>
      <c r="AX120" s="13" t="s">
        <v>73</v>
      </c>
      <c r="AY120" s="221" t="s">
        <v>157</v>
      </c>
    </row>
    <row r="121" spans="2:51" s="13" customFormat="1" ht="12">
      <c r="B121" s="211"/>
      <c r="C121" s="212"/>
      <c r="D121" s="207" t="s">
        <v>168</v>
      </c>
      <c r="E121" s="213" t="s">
        <v>21</v>
      </c>
      <c r="F121" s="214" t="s">
        <v>940</v>
      </c>
      <c r="G121" s="212"/>
      <c r="H121" s="215">
        <v>36</v>
      </c>
      <c r="I121" s="216"/>
      <c r="J121" s="212"/>
      <c r="K121" s="212"/>
      <c r="L121" s="217"/>
      <c r="M121" s="218"/>
      <c r="N121" s="219"/>
      <c r="O121" s="219"/>
      <c r="P121" s="219"/>
      <c r="Q121" s="219"/>
      <c r="R121" s="219"/>
      <c r="S121" s="219"/>
      <c r="T121" s="220"/>
      <c r="AT121" s="221" t="s">
        <v>168</v>
      </c>
      <c r="AU121" s="221" t="s">
        <v>81</v>
      </c>
      <c r="AV121" s="13" t="s">
        <v>81</v>
      </c>
      <c r="AW121" s="13" t="s">
        <v>34</v>
      </c>
      <c r="AX121" s="13" t="s">
        <v>73</v>
      </c>
      <c r="AY121" s="221" t="s">
        <v>157</v>
      </c>
    </row>
    <row r="122" spans="2:51" s="16" customFormat="1" ht="12">
      <c r="B122" s="243"/>
      <c r="C122" s="244"/>
      <c r="D122" s="207" t="s">
        <v>168</v>
      </c>
      <c r="E122" s="245" t="s">
        <v>21</v>
      </c>
      <c r="F122" s="246" t="s">
        <v>941</v>
      </c>
      <c r="G122" s="244"/>
      <c r="H122" s="247">
        <v>973.5</v>
      </c>
      <c r="I122" s="248"/>
      <c r="J122" s="244"/>
      <c r="K122" s="244"/>
      <c r="L122" s="249"/>
      <c r="M122" s="250"/>
      <c r="N122" s="251"/>
      <c r="O122" s="251"/>
      <c r="P122" s="251"/>
      <c r="Q122" s="251"/>
      <c r="R122" s="251"/>
      <c r="S122" s="251"/>
      <c r="T122" s="252"/>
      <c r="AT122" s="253" t="s">
        <v>168</v>
      </c>
      <c r="AU122" s="253" t="s">
        <v>81</v>
      </c>
      <c r="AV122" s="16" t="s">
        <v>164</v>
      </c>
      <c r="AW122" s="16" t="s">
        <v>34</v>
      </c>
      <c r="AX122" s="16" t="s">
        <v>79</v>
      </c>
      <c r="AY122" s="253" t="s">
        <v>157</v>
      </c>
    </row>
    <row r="123" spans="1:65" s="2" customFormat="1" ht="16.5" customHeight="1">
      <c r="A123" s="36"/>
      <c r="B123" s="37"/>
      <c r="C123" s="194" t="s">
        <v>224</v>
      </c>
      <c r="D123" s="194" t="s">
        <v>159</v>
      </c>
      <c r="E123" s="195" t="s">
        <v>942</v>
      </c>
      <c r="F123" s="196" t="s">
        <v>943</v>
      </c>
      <c r="G123" s="197" t="s">
        <v>172</v>
      </c>
      <c r="H123" s="198">
        <v>340.5</v>
      </c>
      <c r="I123" s="199"/>
      <c r="J123" s="200">
        <f>ROUND(I123*H123,2)</f>
        <v>0</v>
      </c>
      <c r="K123" s="196" t="s">
        <v>21</v>
      </c>
      <c r="L123" s="41"/>
      <c r="M123" s="201" t="s">
        <v>21</v>
      </c>
      <c r="N123" s="202" t="s">
        <v>44</v>
      </c>
      <c r="O123" s="66"/>
      <c r="P123" s="203">
        <f>O123*H123</f>
        <v>0</v>
      </c>
      <c r="Q123" s="203">
        <v>0</v>
      </c>
      <c r="R123" s="203">
        <f>Q123*H123</f>
        <v>0</v>
      </c>
      <c r="S123" s="203">
        <v>0</v>
      </c>
      <c r="T123" s="204">
        <f>S123*H123</f>
        <v>0</v>
      </c>
      <c r="U123" s="36"/>
      <c r="V123" s="36"/>
      <c r="W123" s="36"/>
      <c r="X123" s="36"/>
      <c r="Y123" s="36"/>
      <c r="Z123" s="36"/>
      <c r="AA123" s="36"/>
      <c r="AB123" s="36"/>
      <c r="AC123" s="36"/>
      <c r="AD123" s="36"/>
      <c r="AE123" s="36"/>
      <c r="AR123" s="205" t="s">
        <v>164</v>
      </c>
      <c r="AT123" s="205" t="s">
        <v>159</v>
      </c>
      <c r="AU123" s="205" t="s">
        <v>81</v>
      </c>
      <c r="AY123" s="19" t="s">
        <v>157</v>
      </c>
      <c r="BE123" s="206">
        <f>IF(N123="základní",J123,0)</f>
        <v>0</v>
      </c>
      <c r="BF123" s="206">
        <f>IF(N123="snížená",J123,0)</f>
        <v>0</v>
      </c>
      <c r="BG123" s="206">
        <f>IF(N123="zákl. přenesená",J123,0)</f>
        <v>0</v>
      </c>
      <c r="BH123" s="206">
        <f>IF(N123="sníž. přenesená",J123,0)</f>
        <v>0</v>
      </c>
      <c r="BI123" s="206">
        <f>IF(N123="nulová",J123,0)</f>
        <v>0</v>
      </c>
      <c r="BJ123" s="19" t="s">
        <v>79</v>
      </c>
      <c r="BK123" s="206">
        <f>ROUND(I123*H123,2)</f>
        <v>0</v>
      </c>
      <c r="BL123" s="19" t="s">
        <v>164</v>
      </c>
      <c r="BM123" s="205" t="s">
        <v>281</v>
      </c>
    </row>
    <row r="124" spans="2:51" s="14" customFormat="1" ht="12">
      <c r="B124" s="222"/>
      <c r="C124" s="223"/>
      <c r="D124" s="207" t="s">
        <v>168</v>
      </c>
      <c r="E124" s="224" t="s">
        <v>21</v>
      </c>
      <c r="F124" s="225" t="s">
        <v>944</v>
      </c>
      <c r="G124" s="223"/>
      <c r="H124" s="224" t="s">
        <v>21</v>
      </c>
      <c r="I124" s="226"/>
      <c r="J124" s="223"/>
      <c r="K124" s="223"/>
      <c r="L124" s="227"/>
      <c r="M124" s="228"/>
      <c r="N124" s="229"/>
      <c r="O124" s="229"/>
      <c r="P124" s="229"/>
      <c r="Q124" s="229"/>
      <c r="R124" s="229"/>
      <c r="S124" s="229"/>
      <c r="T124" s="230"/>
      <c r="AT124" s="231" t="s">
        <v>168</v>
      </c>
      <c r="AU124" s="231" t="s">
        <v>81</v>
      </c>
      <c r="AV124" s="14" t="s">
        <v>79</v>
      </c>
      <c r="AW124" s="14" t="s">
        <v>34</v>
      </c>
      <c r="AX124" s="14" t="s">
        <v>73</v>
      </c>
      <c r="AY124" s="231" t="s">
        <v>157</v>
      </c>
    </row>
    <row r="125" spans="2:51" s="13" customFormat="1" ht="12">
      <c r="B125" s="211"/>
      <c r="C125" s="212"/>
      <c r="D125" s="207" t="s">
        <v>168</v>
      </c>
      <c r="E125" s="213" t="s">
        <v>21</v>
      </c>
      <c r="F125" s="214" t="s">
        <v>945</v>
      </c>
      <c r="G125" s="212"/>
      <c r="H125" s="215">
        <v>340.5</v>
      </c>
      <c r="I125" s="216"/>
      <c r="J125" s="212"/>
      <c r="K125" s="212"/>
      <c r="L125" s="217"/>
      <c r="M125" s="218"/>
      <c r="N125" s="219"/>
      <c r="O125" s="219"/>
      <c r="P125" s="219"/>
      <c r="Q125" s="219"/>
      <c r="R125" s="219"/>
      <c r="S125" s="219"/>
      <c r="T125" s="220"/>
      <c r="AT125" s="221" t="s">
        <v>168</v>
      </c>
      <c r="AU125" s="221" t="s">
        <v>81</v>
      </c>
      <c r="AV125" s="13" t="s">
        <v>81</v>
      </c>
      <c r="AW125" s="13" t="s">
        <v>34</v>
      </c>
      <c r="AX125" s="13" t="s">
        <v>73</v>
      </c>
      <c r="AY125" s="221" t="s">
        <v>157</v>
      </c>
    </row>
    <row r="126" spans="2:51" s="16" customFormat="1" ht="12">
      <c r="B126" s="243"/>
      <c r="C126" s="244"/>
      <c r="D126" s="207" t="s">
        <v>168</v>
      </c>
      <c r="E126" s="245" t="s">
        <v>21</v>
      </c>
      <c r="F126" s="246" t="s">
        <v>181</v>
      </c>
      <c r="G126" s="244"/>
      <c r="H126" s="247">
        <v>340.5</v>
      </c>
      <c r="I126" s="248"/>
      <c r="J126" s="244"/>
      <c r="K126" s="244"/>
      <c r="L126" s="249"/>
      <c r="M126" s="250"/>
      <c r="N126" s="251"/>
      <c r="O126" s="251"/>
      <c r="P126" s="251"/>
      <c r="Q126" s="251"/>
      <c r="R126" s="251"/>
      <c r="S126" s="251"/>
      <c r="T126" s="252"/>
      <c r="AT126" s="253" t="s">
        <v>168</v>
      </c>
      <c r="AU126" s="253" t="s">
        <v>81</v>
      </c>
      <c r="AV126" s="16" t="s">
        <v>164</v>
      </c>
      <c r="AW126" s="16" t="s">
        <v>34</v>
      </c>
      <c r="AX126" s="16" t="s">
        <v>79</v>
      </c>
      <c r="AY126" s="253" t="s">
        <v>157</v>
      </c>
    </row>
    <row r="127" spans="1:65" s="2" customFormat="1" ht="16.5" customHeight="1">
      <c r="A127" s="36"/>
      <c r="B127" s="37"/>
      <c r="C127" s="194" t="s">
        <v>232</v>
      </c>
      <c r="D127" s="194" t="s">
        <v>159</v>
      </c>
      <c r="E127" s="195" t="s">
        <v>946</v>
      </c>
      <c r="F127" s="196" t="s">
        <v>947</v>
      </c>
      <c r="G127" s="197" t="s">
        <v>172</v>
      </c>
      <c r="H127" s="198">
        <v>170.25</v>
      </c>
      <c r="I127" s="199"/>
      <c r="J127" s="200">
        <f>ROUND(I127*H127,2)</f>
        <v>0</v>
      </c>
      <c r="K127" s="196" t="s">
        <v>21</v>
      </c>
      <c r="L127" s="41"/>
      <c r="M127" s="201" t="s">
        <v>21</v>
      </c>
      <c r="N127" s="202" t="s">
        <v>44</v>
      </c>
      <c r="O127" s="66"/>
      <c r="P127" s="203">
        <f>O127*H127</f>
        <v>0</v>
      </c>
      <c r="Q127" s="203">
        <v>0</v>
      </c>
      <c r="R127" s="203">
        <f>Q127*H127</f>
        <v>0</v>
      </c>
      <c r="S127" s="203">
        <v>0</v>
      </c>
      <c r="T127" s="204">
        <f>S127*H127</f>
        <v>0</v>
      </c>
      <c r="U127" s="36"/>
      <c r="V127" s="36"/>
      <c r="W127" s="36"/>
      <c r="X127" s="36"/>
      <c r="Y127" s="36"/>
      <c r="Z127" s="36"/>
      <c r="AA127" s="36"/>
      <c r="AB127" s="36"/>
      <c r="AC127" s="36"/>
      <c r="AD127" s="36"/>
      <c r="AE127" s="36"/>
      <c r="AR127" s="205" t="s">
        <v>164</v>
      </c>
      <c r="AT127" s="205" t="s">
        <v>159</v>
      </c>
      <c r="AU127" s="205" t="s">
        <v>81</v>
      </c>
      <c r="AY127" s="19" t="s">
        <v>157</v>
      </c>
      <c r="BE127" s="206">
        <f>IF(N127="základní",J127,0)</f>
        <v>0</v>
      </c>
      <c r="BF127" s="206">
        <f>IF(N127="snížená",J127,0)</f>
        <v>0</v>
      </c>
      <c r="BG127" s="206">
        <f>IF(N127="zákl. přenesená",J127,0)</f>
        <v>0</v>
      </c>
      <c r="BH127" s="206">
        <f>IF(N127="sníž. přenesená",J127,0)</f>
        <v>0</v>
      </c>
      <c r="BI127" s="206">
        <f>IF(N127="nulová",J127,0)</f>
        <v>0</v>
      </c>
      <c r="BJ127" s="19" t="s">
        <v>79</v>
      </c>
      <c r="BK127" s="206">
        <f>ROUND(I127*H127,2)</f>
        <v>0</v>
      </c>
      <c r="BL127" s="19" t="s">
        <v>164</v>
      </c>
      <c r="BM127" s="205" t="s">
        <v>299</v>
      </c>
    </row>
    <row r="128" spans="1:65" s="2" customFormat="1" ht="16.5" customHeight="1">
      <c r="A128" s="36"/>
      <c r="B128" s="37"/>
      <c r="C128" s="194" t="s">
        <v>238</v>
      </c>
      <c r="D128" s="194" t="s">
        <v>159</v>
      </c>
      <c r="E128" s="195" t="s">
        <v>948</v>
      </c>
      <c r="F128" s="196" t="s">
        <v>949</v>
      </c>
      <c r="G128" s="197" t="s">
        <v>172</v>
      </c>
      <c r="H128" s="198">
        <v>340.5</v>
      </c>
      <c r="I128" s="199"/>
      <c r="J128" s="200">
        <f>ROUND(I128*H128,2)</f>
        <v>0</v>
      </c>
      <c r="K128" s="196" t="s">
        <v>21</v>
      </c>
      <c r="L128" s="41"/>
      <c r="M128" s="201" t="s">
        <v>21</v>
      </c>
      <c r="N128" s="202" t="s">
        <v>44</v>
      </c>
      <c r="O128" s="66"/>
      <c r="P128" s="203">
        <f>O128*H128</f>
        <v>0</v>
      </c>
      <c r="Q128" s="203">
        <v>0</v>
      </c>
      <c r="R128" s="203">
        <f>Q128*H128</f>
        <v>0</v>
      </c>
      <c r="S128" s="203">
        <v>0</v>
      </c>
      <c r="T128" s="204">
        <f>S128*H128</f>
        <v>0</v>
      </c>
      <c r="U128" s="36"/>
      <c r="V128" s="36"/>
      <c r="W128" s="36"/>
      <c r="X128" s="36"/>
      <c r="Y128" s="36"/>
      <c r="Z128" s="36"/>
      <c r="AA128" s="36"/>
      <c r="AB128" s="36"/>
      <c r="AC128" s="36"/>
      <c r="AD128" s="36"/>
      <c r="AE128" s="36"/>
      <c r="AR128" s="205" t="s">
        <v>164</v>
      </c>
      <c r="AT128" s="205" t="s">
        <v>159</v>
      </c>
      <c r="AU128" s="205" t="s">
        <v>81</v>
      </c>
      <c r="AY128" s="19" t="s">
        <v>157</v>
      </c>
      <c r="BE128" s="206">
        <f>IF(N128="základní",J128,0)</f>
        <v>0</v>
      </c>
      <c r="BF128" s="206">
        <f>IF(N128="snížená",J128,0)</f>
        <v>0</v>
      </c>
      <c r="BG128" s="206">
        <f>IF(N128="zákl. přenesená",J128,0)</f>
        <v>0</v>
      </c>
      <c r="BH128" s="206">
        <f>IF(N128="sníž. přenesená",J128,0)</f>
        <v>0</v>
      </c>
      <c r="BI128" s="206">
        <f>IF(N128="nulová",J128,0)</f>
        <v>0</v>
      </c>
      <c r="BJ128" s="19" t="s">
        <v>79</v>
      </c>
      <c r="BK128" s="206">
        <f>ROUND(I128*H128,2)</f>
        <v>0</v>
      </c>
      <c r="BL128" s="19" t="s">
        <v>164</v>
      </c>
      <c r="BM128" s="205" t="s">
        <v>210</v>
      </c>
    </row>
    <row r="129" spans="2:51" s="14" customFormat="1" ht="12">
      <c r="B129" s="222"/>
      <c r="C129" s="223"/>
      <c r="D129" s="207" t="s">
        <v>168</v>
      </c>
      <c r="E129" s="224" t="s">
        <v>21</v>
      </c>
      <c r="F129" s="225" t="s">
        <v>950</v>
      </c>
      <c r="G129" s="223"/>
      <c r="H129" s="224" t="s">
        <v>21</v>
      </c>
      <c r="I129" s="226"/>
      <c r="J129" s="223"/>
      <c r="K129" s="223"/>
      <c r="L129" s="227"/>
      <c r="M129" s="228"/>
      <c r="N129" s="229"/>
      <c r="O129" s="229"/>
      <c r="P129" s="229"/>
      <c r="Q129" s="229"/>
      <c r="R129" s="229"/>
      <c r="S129" s="229"/>
      <c r="T129" s="230"/>
      <c r="AT129" s="231" t="s">
        <v>168</v>
      </c>
      <c r="AU129" s="231" t="s">
        <v>81</v>
      </c>
      <c r="AV129" s="14" t="s">
        <v>79</v>
      </c>
      <c r="AW129" s="14" t="s">
        <v>34</v>
      </c>
      <c r="AX129" s="14" t="s">
        <v>73</v>
      </c>
      <c r="AY129" s="231" t="s">
        <v>157</v>
      </c>
    </row>
    <row r="130" spans="2:51" s="13" customFormat="1" ht="12">
      <c r="B130" s="211"/>
      <c r="C130" s="212"/>
      <c r="D130" s="207" t="s">
        <v>168</v>
      </c>
      <c r="E130" s="213" t="s">
        <v>21</v>
      </c>
      <c r="F130" s="214" t="s">
        <v>951</v>
      </c>
      <c r="G130" s="212"/>
      <c r="H130" s="215">
        <v>340.5</v>
      </c>
      <c r="I130" s="216"/>
      <c r="J130" s="212"/>
      <c r="K130" s="212"/>
      <c r="L130" s="217"/>
      <c r="M130" s="218"/>
      <c r="N130" s="219"/>
      <c r="O130" s="219"/>
      <c r="P130" s="219"/>
      <c r="Q130" s="219"/>
      <c r="R130" s="219"/>
      <c r="S130" s="219"/>
      <c r="T130" s="220"/>
      <c r="AT130" s="221" t="s">
        <v>168</v>
      </c>
      <c r="AU130" s="221" t="s">
        <v>81</v>
      </c>
      <c r="AV130" s="13" t="s">
        <v>81</v>
      </c>
      <c r="AW130" s="13" t="s">
        <v>34</v>
      </c>
      <c r="AX130" s="13" t="s">
        <v>73</v>
      </c>
      <c r="AY130" s="221" t="s">
        <v>157</v>
      </c>
    </row>
    <row r="131" spans="2:51" s="16" customFormat="1" ht="12">
      <c r="B131" s="243"/>
      <c r="C131" s="244"/>
      <c r="D131" s="207" t="s">
        <v>168</v>
      </c>
      <c r="E131" s="245" t="s">
        <v>21</v>
      </c>
      <c r="F131" s="246" t="s">
        <v>181</v>
      </c>
      <c r="G131" s="244"/>
      <c r="H131" s="247">
        <v>340.5</v>
      </c>
      <c r="I131" s="248"/>
      <c r="J131" s="244"/>
      <c r="K131" s="244"/>
      <c r="L131" s="249"/>
      <c r="M131" s="250"/>
      <c r="N131" s="251"/>
      <c r="O131" s="251"/>
      <c r="P131" s="251"/>
      <c r="Q131" s="251"/>
      <c r="R131" s="251"/>
      <c r="S131" s="251"/>
      <c r="T131" s="252"/>
      <c r="AT131" s="253" t="s">
        <v>168</v>
      </c>
      <c r="AU131" s="253" t="s">
        <v>81</v>
      </c>
      <c r="AV131" s="16" t="s">
        <v>164</v>
      </c>
      <c r="AW131" s="16" t="s">
        <v>34</v>
      </c>
      <c r="AX131" s="16" t="s">
        <v>79</v>
      </c>
      <c r="AY131" s="253" t="s">
        <v>157</v>
      </c>
    </row>
    <row r="132" spans="1:65" s="2" customFormat="1" ht="16.5" customHeight="1">
      <c r="A132" s="36"/>
      <c r="B132" s="37"/>
      <c r="C132" s="194" t="s">
        <v>244</v>
      </c>
      <c r="D132" s="194" t="s">
        <v>159</v>
      </c>
      <c r="E132" s="195" t="s">
        <v>952</v>
      </c>
      <c r="F132" s="196" t="s">
        <v>953</v>
      </c>
      <c r="G132" s="197" t="s">
        <v>172</v>
      </c>
      <c r="H132" s="198">
        <v>170.25</v>
      </c>
      <c r="I132" s="199"/>
      <c r="J132" s="200">
        <f>ROUND(I132*H132,2)</f>
        <v>0</v>
      </c>
      <c r="K132" s="196" t="s">
        <v>21</v>
      </c>
      <c r="L132" s="41"/>
      <c r="M132" s="201" t="s">
        <v>21</v>
      </c>
      <c r="N132" s="202" t="s">
        <v>44</v>
      </c>
      <c r="O132" s="66"/>
      <c r="P132" s="203">
        <f>O132*H132</f>
        <v>0</v>
      </c>
      <c r="Q132" s="203">
        <v>0</v>
      </c>
      <c r="R132" s="203">
        <f>Q132*H132</f>
        <v>0</v>
      </c>
      <c r="S132" s="203">
        <v>0</v>
      </c>
      <c r="T132" s="204">
        <f>S132*H132</f>
        <v>0</v>
      </c>
      <c r="U132" s="36"/>
      <c r="V132" s="36"/>
      <c r="W132" s="36"/>
      <c r="X132" s="36"/>
      <c r="Y132" s="36"/>
      <c r="Z132" s="36"/>
      <c r="AA132" s="36"/>
      <c r="AB132" s="36"/>
      <c r="AC132" s="36"/>
      <c r="AD132" s="36"/>
      <c r="AE132" s="36"/>
      <c r="AR132" s="205" t="s">
        <v>164</v>
      </c>
      <c r="AT132" s="205" t="s">
        <v>159</v>
      </c>
      <c r="AU132" s="205" t="s">
        <v>81</v>
      </c>
      <c r="AY132" s="19" t="s">
        <v>157</v>
      </c>
      <c r="BE132" s="206">
        <f>IF(N132="základní",J132,0)</f>
        <v>0</v>
      </c>
      <c r="BF132" s="206">
        <f>IF(N132="snížená",J132,0)</f>
        <v>0</v>
      </c>
      <c r="BG132" s="206">
        <f>IF(N132="zákl. přenesená",J132,0)</f>
        <v>0</v>
      </c>
      <c r="BH132" s="206">
        <f>IF(N132="sníž. přenesená",J132,0)</f>
        <v>0</v>
      </c>
      <c r="BI132" s="206">
        <f>IF(N132="nulová",J132,0)</f>
        <v>0</v>
      </c>
      <c r="BJ132" s="19" t="s">
        <v>79</v>
      </c>
      <c r="BK132" s="206">
        <f>ROUND(I132*H132,2)</f>
        <v>0</v>
      </c>
      <c r="BL132" s="19" t="s">
        <v>164</v>
      </c>
      <c r="BM132" s="205" t="s">
        <v>322</v>
      </c>
    </row>
    <row r="133" spans="1:65" s="2" customFormat="1" ht="16.5" customHeight="1">
      <c r="A133" s="36"/>
      <c r="B133" s="37"/>
      <c r="C133" s="194" t="s">
        <v>251</v>
      </c>
      <c r="D133" s="194" t="s">
        <v>159</v>
      </c>
      <c r="E133" s="195" t="s">
        <v>954</v>
      </c>
      <c r="F133" s="196" t="s">
        <v>955</v>
      </c>
      <c r="G133" s="197" t="s">
        <v>172</v>
      </c>
      <c r="H133" s="198">
        <v>75</v>
      </c>
      <c r="I133" s="199"/>
      <c r="J133" s="200">
        <f>ROUND(I133*H133,2)</f>
        <v>0</v>
      </c>
      <c r="K133" s="196" t="s">
        <v>21</v>
      </c>
      <c r="L133" s="41"/>
      <c r="M133" s="201" t="s">
        <v>21</v>
      </c>
      <c r="N133" s="202" t="s">
        <v>44</v>
      </c>
      <c r="O133" s="66"/>
      <c r="P133" s="203">
        <f>O133*H133</f>
        <v>0</v>
      </c>
      <c r="Q133" s="203">
        <v>0</v>
      </c>
      <c r="R133" s="203">
        <f>Q133*H133</f>
        <v>0</v>
      </c>
      <c r="S133" s="203">
        <v>0</v>
      </c>
      <c r="T133" s="204">
        <f>S133*H133</f>
        <v>0</v>
      </c>
      <c r="U133" s="36"/>
      <c r="V133" s="36"/>
      <c r="W133" s="36"/>
      <c r="X133" s="36"/>
      <c r="Y133" s="36"/>
      <c r="Z133" s="36"/>
      <c r="AA133" s="36"/>
      <c r="AB133" s="36"/>
      <c r="AC133" s="36"/>
      <c r="AD133" s="36"/>
      <c r="AE133" s="36"/>
      <c r="AR133" s="205" t="s">
        <v>164</v>
      </c>
      <c r="AT133" s="205" t="s">
        <v>159</v>
      </c>
      <c r="AU133" s="205" t="s">
        <v>81</v>
      </c>
      <c r="AY133" s="19" t="s">
        <v>157</v>
      </c>
      <c r="BE133" s="206">
        <f>IF(N133="základní",J133,0)</f>
        <v>0</v>
      </c>
      <c r="BF133" s="206">
        <f>IF(N133="snížená",J133,0)</f>
        <v>0</v>
      </c>
      <c r="BG133" s="206">
        <f>IF(N133="zákl. přenesená",J133,0)</f>
        <v>0</v>
      </c>
      <c r="BH133" s="206">
        <f>IF(N133="sníž. přenesená",J133,0)</f>
        <v>0</v>
      </c>
      <c r="BI133" s="206">
        <f>IF(N133="nulová",J133,0)</f>
        <v>0</v>
      </c>
      <c r="BJ133" s="19" t="s">
        <v>79</v>
      </c>
      <c r="BK133" s="206">
        <f>ROUND(I133*H133,2)</f>
        <v>0</v>
      </c>
      <c r="BL133" s="19" t="s">
        <v>164</v>
      </c>
      <c r="BM133" s="205" t="s">
        <v>338</v>
      </c>
    </row>
    <row r="134" spans="2:51" s="14" customFormat="1" ht="12">
      <c r="B134" s="222"/>
      <c r="C134" s="223"/>
      <c r="D134" s="207" t="s">
        <v>168</v>
      </c>
      <c r="E134" s="224" t="s">
        <v>21</v>
      </c>
      <c r="F134" s="225" t="s">
        <v>956</v>
      </c>
      <c r="G134" s="223"/>
      <c r="H134" s="224" t="s">
        <v>21</v>
      </c>
      <c r="I134" s="226"/>
      <c r="J134" s="223"/>
      <c r="K134" s="223"/>
      <c r="L134" s="227"/>
      <c r="M134" s="228"/>
      <c r="N134" s="229"/>
      <c r="O134" s="229"/>
      <c r="P134" s="229"/>
      <c r="Q134" s="229"/>
      <c r="R134" s="229"/>
      <c r="S134" s="229"/>
      <c r="T134" s="230"/>
      <c r="AT134" s="231" t="s">
        <v>168</v>
      </c>
      <c r="AU134" s="231" t="s">
        <v>81</v>
      </c>
      <c r="AV134" s="14" t="s">
        <v>79</v>
      </c>
      <c r="AW134" s="14" t="s">
        <v>34</v>
      </c>
      <c r="AX134" s="14" t="s">
        <v>73</v>
      </c>
      <c r="AY134" s="231" t="s">
        <v>157</v>
      </c>
    </row>
    <row r="135" spans="2:51" s="13" customFormat="1" ht="12">
      <c r="B135" s="211"/>
      <c r="C135" s="212"/>
      <c r="D135" s="207" t="s">
        <v>168</v>
      </c>
      <c r="E135" s="213" t="s">
        <v>21</v>
      </c>
      <c r="F135" s="214" t="s">
        <v>957</v>
      </c>
      <c r="G135" s="212"/>
      <c r="H135" s="215">
        <v>75</v>
      </c>
      <c r="I135" s="216"/>
      <c r="J135" s="212"/>
      <c r="K135" s="212"/>
      <c r="L135" s="217"/>
      <c r="M135" s="218"/>
      <c r="N135" s="219"/>
      <c r="O135" s="219"/>
      <c r="P135" s="219"/>
      <c r="Q135" s="219"/>
      <c r="R135" s="219"/>
      <c r="S135" s="219"/>
      <c r="T135" s="220"/>
      <c r="AT135" s="221" t="s">
        <v>168</v>
      </c>
      <c r="AU135" s="221" t="s">
        <v>81</v>
      </c>
      <c r="AV135" s="13" t="s">
        <v>81</v>
      </c>
      <c r="AW135" s="13" t="s">
        <v>34</v>
      </c>
      <c r="AX135" s="13" t="s">
        <v>73</v>
      </c>
      <c r="AY135" s="221" t="s">
        <v>157</v>
      </c>
    </row>
    <row r="136" spans="2:51" s="16" customFormat="1" ht="12">
      <c r="B136" s="243"/>
      <c r="C136" s="244"/>
      <c r="D136" s="207" t="s">
        <v>168</v>
      </c>
      <c r="E136" s="245" t="s">
        <v>21</v>
      </c>
      <c r="F136" s="246" t="s">
        <v>181</v>
      </c>
      <c r="G136" s="244"/>
      <c r="H136" s="247">
        <v>75</v>
      </c>
      <c r="I136" s="248"/>
      <c r="J136" s="244"/>
      <c r="K136" s="244"/>
      <c r="L136" s="249"/>
      <c r="M136" s="250"/>
      <c r="N136" s="251"/>
      <c r="O136" s="251"/>
      <c r="P136" s="251"/>
      <c r="Q136" s="251"/>
      <c r="R136" s="251"/>
      <c r="S136" s="251"/>
      <c r="T136" s="252"/>
      <c r="AT136" s="253" t="s">
        <v>168</v>
      </c>
      <c r="AU136" s="253" t="s">
        <v>81</v>
      </c>
      <c r="AV136" s="16" t="s">
        <v>164</v>
      </c>
      <c r="AW136" s="16" t="s">
        <v>34</v>
      </c>
      <c r="AX136" s="16" t="s">
        <v>79</v>
      </c>
      <c r="AY136" s="253" t="s">
        <v>157</v>
      </c>
    </row>
    <row r="137" spans="1:65" s="2" customFormat="1" ht="16.5" customHeight="1">
      <c r="A137" s="36"/>
      <c r="B137" s="37"/>
      <c r="C137" s="194" t="s">
        <v>264</v>
      </c>
      <c r="D137" s="194" t="s">
        <v>159</v>
      </c>
      <c r="E137" s="195" t="s">
        <v>958</v>
      </c>
      <c r="F137" s="196" t="s">
        <v>959</v>
      </c>
      <c r="G137" s="197" t="s">
        <v>172</v>
      </c>
      <c r="H137" s="198">
        <v>37.5</v>
      </c>
      <c r="I137" s="199"/>
      <c r="J137" s="200">
        <f>ROUND(I137*H137,2)</f>
        <v>0</v>
      </c>
      <c r="K137" s="196" t="s">
        <v>21</v>
      </c>
      <c r="L137" s="41"/>
      <c r="M137" s="201" t="s">
        <v>21</v>
      </c>
      <c r="N137" s="202" t="s">
        <v>44</v>
      </c>
      <c r="O137" s="66"/>
      <c r="P137" s="203">
        <f>O137*H137</f>
        <v>0</v>
      </c>
      <c r="Q137" s="203">
        <v>0</v>
      </c>
      <c r="R137" s="203">
        <f>Q137*H137</f>
        <v>0</v>
      </c>
      <c r="S137" s="203">
        <v>0</v>
      </c>
      <c r="T137" s="204">
        <f>S137*H137</f>
        <v>0</v>
      </c>
      <c r="U137" s="36"/>
      <c r="V137" s="36"/>
      <c r="W137" s="36"/>
      <c r="X137" s="36"/>
      <c r="Y137" s="36"/>
      <c r="Z137" s="36"/>
      <c r="AA137" s="36"/>
      <c r="AB137" s="36"/>
      <c r="AC137" s="36"/>
      <c r="AD137" s="36"/>
      <c r="AE137" s="36"/>
      <c r="AR137" s="205" t="s">
        <v>164</v>
      </c>
      <c r="AT137" s="205" t="s">
        <v>159</v>
      </c>
      <c r="AU137" s="205" t="s">
        <v>81</v>
      </c>
      <c r="AY137" s="19" t="s">
        <v>157</v>
      </c>
      <c r="BE137" s="206">
        <f>IF(N137="základní",J137,0)</f>
        <v>0</v>
      </c>
      <c r="BF137" s="206">
        <f>IF(N137="snížená",J137,0)</f>
        <v>0</v>
      </c>
      <c r="BG137" s="206">
        <f>IF(N137="zákl. přenesená",J137,0)</f>
        <v>0</v>
      </c>
      <c r="BH137" s="206">
        <f>IF(N137="sníž. přenesená",J137,0)</f>
        <v>0</v>
      </c>
      <c r="BI137" s="206">
        <f>IF(N137="nulová",J137,0)</f>
        <v>0</v>
      </c>
      <c r="BJ137" s="19" t="s">
        <v>79</v>
      </c>
      <c r="BK137" s="206">
        <f>ROUND(I137*H137,2)</f>
        <v>0</v>
      </c>
      <c r="BL137" s="19" t="s">
        <v>164</v>
      </c>
      <c r="BM137" s="205" t="s">
        <v>350</v>
      </c>
    </row>
    <row r="138" spans="1:65" s="2" customFormat="1" ht="16.5" customHeight="1">
      <c r="A138" s="36"/>
      <c r="B138" s="37"/>
      <c r="C138" s="194" t="s">
        <v>270</v>
      </c>
      <c r="D138" s="194" t="s">
        <v>159</v>
      </c>
      <c r="E138" s="195" t="s">
        <v>960</v>
      </c>
      <c r="F138" s="196" t="s">
        <v>961</v>
      </c>
      <c r="G138" s="197" t="s">
        <v>172</v>
      </c>
      <c r="H138" s="198">
        <v>75</v>
      </c>
      <c r="I138" s="199"/>
      <c r="J138" s="200">
        <f>ROUND(I138*H138,2)</f>
        <v>0</v>
      </c>
      <c r="K138" s="196" t="s">
        <v>21</v>
      </c>
      <c r="L138" s="41"/>
      <c r="M138" s="201" t="s">
        <v>21</v>
      </c>
      <c r="N138" s="202" t="s">
        <v>44</v>
      </c>
      <c r="O138" s="66"/>
      <c r="P138" s="203">
        <f>O138*H138</f>
        <v>0</v>
      </c>
      <c r="Q138" s="203">
        <v>0</v>
      </c>
      <c r="R138" s="203">
        <f>Q138*H138</f>
        <v>0</v>
      </c>
      <c r="S138" s="203">
        <v>0</v>
      </c>
      <c r="T138" s="204">
        <f>S138*H138</f>
        <v>0</v>
      </c>
      <c r="U138" s="36"/>
      <c r="V138" s="36"/>
      <c r="W138" s="36"/>
      <c r="X138" s="36"/>
      <c r="Y138" s="36"/>
      <c r="Z138" s="36"/>
      <c r="AA138" s="36"/>
      <c r="AB138" s="36"/>
      <c r="AC138" s="36"/>
      <c r="AD138" s="36"/>
      <c r="AE138" s="36"/>
      <c r="AR138" s="205" t="s">
        <v>164</v>
      </c>
      <c r="AT138" s="205" t="s">
        <v>159</v>
      </c>
      <c r="AU138" s="205" t="s">
        <v>81</v>
      </c>
      <c r="AY138" s="19" t="s">
        <v>157</v>
      </c>
      <c r="BE138" s="206">
        <f>IF(N138="základní",J138,0)</f>
        <v>0</v>
      </c>
      <c r="BF138" s="206">
        <f>IF(N138="snížená",J138,0)</f>
        <v>0</v>
      </c>
      <c r="BG138" s="206">
        <f>IF(N138="zákl. přenesená",J138,0)</f>
        <v>0</v>
      </c>
      <c r="BH138" s="206">
        <f>IF(N138="sníž. přenesená",J138,0)</f>
        <v>0</v>
      </c>
      <c r="BI138" s="206">
        <f>IF(N138="nulová",J138,0)</f>
        <v>0</v>
      </c>
      <c r="BJ138" s="19" t="s">
        <v>79</v>
      </c>
      <c r="BK138" s="206">
        <f>ROUND(I138*H138,2)</f>
        <v>0</v>
      </c>
      <c r="BL138" s="19" t="s">
        <v>164</v>
      </c>
      <c r="BM138" s="205" t="s">
        <v>370</v>
      </c>
    </row>
    <row r="139" spans="2:51" s="14" customFormat="1" ht="12">
      <c r="B139" s="222"/>
      <c r="C139" s="223"/>
      <c r="D139" s="207" t="s">
        <v>168</v>
      </c>
      <c r="E139" s="224" t="s">
        <v>21</v>
      </c>
      <c r="F139" s="225" t="s">
        <v>962</v>
      </c>
      <c r="G139" s="223"/>
      <c r="H139" s="224" t="s">
        <v>21</v>
      </c>
      <c r="I139" s="226"/>
      <c r="J139" s="223"/>
      <c r="K139" s="223"/>
      <c r="L139" s="227"/>
      <c r="M139" s="228"/>
      <c r="N139" s="229"/>
      <c r="O139" s="229"/>
      <c r="P139" s="229"/>
      <c r="Q139" s="229"/>
      <c r="R139" s="229"/>
      <c r="S139" s="229"/>
      <c r="T139" s="230"/>
      <c r="AT139" s="231" t="s">
        <v>168</v>
      </c>
      <c r="AU139" s="231" t="s">
        <v>81</v>
      </c>
      <c r="AV139" s="14" t="s">
        <v>79</v>
      </c>
      <c r="AW139" s="14" t="s">
        <v>34</v>
      </c>
      <c r="AX139" s="14" t="s">
        <v>73</v>
      </c>
      <c r="AY139" s="231" t="s">
        <v>157</v>
      </c>
    </row>
    <row r="140" spans="2:51" s="13" customFormat="1" ht="12">
      <c r="B140" s="211"/>
      <c r="C140" s="212"/>
      <c r="D140" s="207" t="s">
        <v>168</v>
      </c>
      <c r="E140" s="213" t="s">
        <v>21</v>
      </c>
      <c r="F140" s="214" t="s">
        <v>957</v>
      </c>
      <c r="G140" s="212"/>
      <c r="H140" s="215">
        <v>75</v>
      </c>
      <c r="I140" s="216"/>
      <c r="J140" s="212"/>
      <c r="K140" s="212"/>
      <c r="L140" s="217"/>
      <c r="M140" s="218"/>
      <c r="N140" s="219"/>
      <c r="O140" s="219"/>
      <c r="P140" s="219"/>
      <c r="Q140" s="219"/>
      <c r="R140" s="219"/>
      <c r="S140" s="219"/>
      <c r="T140" s="220"/>
      <c r="AT140" s="221" t="s">
        <v>168</v>
      </c>
      <c r="AU140" s="221" t="s">
        <v>81</v>
      </c>
      <c r="AV140" s="13" t="s">
        <v>81</v>
      </c>
      <c r="AW140" s="13" t="s">
        <v>34</v>
      </c>
      <c r="AX140" s="13" t="s">
        <v>73</v>
      </c>
      <c r="AY140" s="221" t="s">
        <v>157</v>
      </c>
    </row>
    <row r="141" spans="2:51" s="16" customFormat="1" ht="12">
      <c r="B141" s="243"/>
      <c r="C141" s="244"/>
      <c r="D141" s="207" t="s">
        <v>168</v>
      </c>
      <c r="E141" s="245" t="s">
        <v>21</v>
      </c>
      <c r="F141" s="246" t="s">
        <v>181</v>
      </c>
      <c r="G141" s="244"/>
      <c r="H141" s="247">
        <v>75</v>
      </c>
      <c r="I141" s="248"/>
      <c r="J141" s="244"/>
      <c r="K141" s="244"/>
      <c r="L141" s="249"/>
      <c r="M141" s="250"/>
      <c r="N141" s="251"/>
      <c r="O141" s="251"/>
      <c r="P141" s="251"/>
      <c r="Q141" s="251"/>
      <c r="R141" s="251"/>
      <c r="S141" s="251"/>
      <c r="T141" s="252"/>
      <c r="AT141" s="253" t="s">
        <v>168</v>
      </c>
      <c r="AU141" s="253" t="s">
        <v>81</v>
      </c>
      <c r="AV141" s="16" t="s">
        <v>164</v>
      </c>
      <c r="AW141" s="16" t="s">
        <v>34</v>
      </c>
      <c r="AX141" s="16" t="s">
        <v>79</v>
      </c>
      <c r="AY141" s="253" t="s">
        <v>157</v>
      </c>
    </row>
    <row r="142" spans="1:65" s="2" customFormat="1" ht="16.5" customHeight="1">
      <c r="A142" s="36"/>
      <c r="B142" s="37"/>
      <c r="C142" s="194" t="s">
        <v>8</v>
      </c>
      <c r="D142" s="194" t="s">
        <v>159</v>
      </c>
      <c r="E142" s="195" t="s">
        <v>963</v>
      </c>
      <c r="F142" s="196" t="s">
        <v>964</v>
      </c>
      <c r="G142" s="197" t="s">
        <v>172</v>
      </c>
      <c r="H142" s="198">
        <v>37.5</v>
      </c>
      <c r="I142" s="199"/>
      <c r="J142" s="200">
        <f>ROUND(I142*H142,2)</f>
        <v>0</v>
      </c>
      <c r="K142" s="196" t="s">
        <v>21</v>
      </c>
      <c r="L142" s="41"/>
      <c r="M142" s="201" t="s">
        <v>21</v>
      </c>
      <c r="N142" s="202" t="s">
        <v>44</v>
      </c>
      <c r="O142" s="66"/>
      <c r="P142" s="203">
        <f>O142*H142</f>
        <v>0</v>
      </c>
      <c r="Q142" s="203">
        <v>0</v>
      </c>
      <c r="R142" s="203">
        <f>Q142*H142</f>
        <v>0</v>
      </c>
      <c r="S142" s="203">
        <v>0</v>
      </c>
      <c r="T142" s="204">
        <f>S142*H142</f>
        <v>0</v>
      </c>
      <c r="U142" s="36"/>
      <c r="V142" s="36"/>
      <c r="W142" s="36"/>
      <c r="X142" s="36"/>
      <c r="Y142" s="36"/>
      <c r="Z142" s="36"/>
      <c r="AA142" s="36"/>
      <c r="AB142" s="36"/>
      <c r="AC142" s="36"/>
      <c r="AD142" s="36"/>
      <c r="AE142" s="36"/>
      <c r="AR142" s="205" t="s">
        <v>164</v>
      </c>
      <c r="AT142" s="205" t="s">
        <v>159</v>
      </c>
      <c r="AU142" s="205" t="s">
        <v>81</v>
      </c>
      <c r="AY142" s="19" t="s">
        <v>157</v>
      </c>
      <c r="BE142" s="206">
        <f>IF(N142="základní",J142,0)</f>
        <v>0</v>
      </c>
      <c r="BF142" s="206">
        <f>IF(N142="snížená",J142,0)</f>
        <v>0</v>
      </c>
      <c r="BG142" s="206">
        <f>IF(N142="zákl. přenesená",J142,0)</f>
        <v>0</v>
      </c>
      <c r="BH142" s="206">
        <f>IF(N142="sníž. přenesená",J142,0)</f>
        <v>0</v>
      </c>
      <c r="BI142" s="206">
        <f>IF(N142="nulová",J142,0)</f>
        <v>0</v>
      </c>
      <c r="BJ142" s="19" t="s">
        <v>79</v>
      </c>
      <c r="BK142" s="206">
        <f>ROUND(I142*H142,2)</f>
        <v>0</v>
      </c>
      <c r="BL142" s="19" t="s">
        <v>164</v>
      </c>
      <c r="BM142" s="205" t="s">
        <v>308</v>
      </c>
    </row>
    <row r="143" spans="1:65" s="2" customFormat="1" ht="16.5" customHeight="1">
      <c r="A143" s="36"/>
      <c r="B143" s="37"/>
      <c r="C143" s="194" t="s">
        <v>281</v>
      </c>
      <c r="D143" s="194" t="s">
        <v>159</v>
      </c>
      <c r="E143" s="195" t="s">
        <v>965</v>
      </c>
      <c r="F143" s="196" t="s">
        <v>966</v>
      </c>
      <c r="G143" s="197" t="s">
        <v>172</v>
      </c>
      <c r="H143" s="198">
        <v>3.6</v>
      </c>
      <c r="I143" s="199"/>
      <c r="J143" s="200">
        <f>ROUND(I143*H143,2)</f>
        <v>0</v>
      </c>
      <c r="K143" s="196" t="s">
        <v>21</v>
      </c>
      <c r="L143" s="41"/>
      <c r="M143" s="201" t="s">
        <v>21</v>
      </c>
      <c r="N143" s="202" t="s">
        <v>44</v>
      </c>
      <c r="O143" s="66"/>
      <c r="P143" s="203">
        <f>O143*H143</f>
        <v>0</v>
      </c>
      <c r="Q143" s="203">
        <v>0</v>
      </c>
      <c r="R143" s="203">
        <f>Q143*H143</f>
        <v>0</v>
      </c>
      <c r="S143" s="203">
        <v>0</v>
      </c>
      <c r="T143" s="204">
        <f>S143*H143</f>
        <v>0</v>
      </c>
      <c r="U143" s="36"/>
      <c r="V143" s="36"/>
      <c r="W143" s="36"/>
      <c r="X143" s="36"/>
      <c r="Y143" s="36"/>
      <c r="Z143" s="36"/>
      <c r="AA143" s="36"/>
      <c r="AB143" s="36"/>
      <c r="AC143" s="36"/>
      <c r="AD143" s="36"/>
      <c r="AE143" s="36"/>
      <c r="AR143" s="205" t="s">
        <v>164</v>
      </c>
      <c r="AT143" s="205" t="s">
        <v>159</v>
      </c>
      <c r="AU143" s="205" t="s">
        <v>81</v>
      </c>
      <c r="AY143" s="19" t="s">
        <v>157</v>
      </c>
      <c r="BE143" s="206">
        <f>IF(N143="základní",J143,0)</f>
        <v>0</v>
      </c>
      <c r="BF143" s="206">
        <f>IF(N143="snížená",J143,0)</f>
        <v>0</v>
      </c>
      <c r="BG143" s="206">
        <f>IF(N143="zákl. přenesená",J143,0)</f>
        <v>0</v>
      </c>
      <c r="BH143" s="206">
        <f>IF(N143="sníž. přenesená",J143,0)</f>
        <v>0</v>
      </c>
      <c r="BI143" s="206">
        <f>IF(N143="nulová",J143,0)</f>
        <v>0</v>
      </c>
      <c r="BJ143" s="19" t="s">
        <v>79</v>
      </c>
      <c r="BK143" s="206">
        <f>ROUND(I143*H143,2)</f>
        <v>0</v>
      </c>
      <c r="BL143" s="19" t="s">
        <v>164</v>
      </c>
      <c r="BM143" s="205" t="s">
        <v>391</v>
      </c>
    </row>
    <row r="144" spans="2:51" s="14" customFormat="1" ht="12">
      <c r="B144" s="222"/>
      <c r="C144" s="223"/>
      <c r="D144" s="207" t="s">
        <v>168</v>
      </c>
      <c r="E144" s="224" t="s">
        <v>21</v>
      </c>
      <c r="F144" s="225" t="s">
        <v>967</v>
      </c>
      <c r="G144" s="223"/>
      <c r="H144" s="224" t="s">
        <v>21</v>
      </c>
      <c r="I144" s="226"/>
      <c r="J144" s="223"/>
      <c r="K144" s="223"/>
      <c r="L144" s="227"/>
      <c r="M144" s="228"/>
      <c r="N144" s="229"/>
      <c r="O144" s="229"/>
      <c r="P144" s="229"/>
      <c r="Q144" s="229"/>
      <c r="R144" s="229"/>
      <c r="S144" s="229"/>
      <c r="T144" s="230"/>
      <c r="AT144" s="231" t="s">
        <v>168</v>
      </c>
      <c r="AU144" s="231" t="s">
        <v>81</v>
      </c>
      <c r="AV144" s="14" t="s">
        <v>79</v>
      </c>
      <c r="AW144" s="14" t="s">
        <v>34</v>
      </c>
      <c r="AX144" s="14" t="s">
        <v>73</v>
      </c>
      <c r="AY144" s="231" t="s">
        <v>157</v>
      </c>
    </row>
    <row r="145" spans="2:51" s="13" customFormat="1" ht="12">
      <c r="B145" s="211"/>
      <c r="C145" s="212"/>
      <c r="D145" s="207" t="s">
        <v>168</v>
      </c>
      <c r="E145" s="213" t="s">
        <v>21</v>
      </c>
      <c r="F145" s="214" t="s">
        <v>968</v>
      </c>
      <c r="G145" s="212"/>
      <c r="H145" s="215">
        <v>3.6</v>
      </c>
      <c r="I145" s="216"/>
      <c r="J145" s="212"/>
      <c r="K145" s="212"/>
      <c r="L145" s="217"/>
      <c r="M145" s="218"/>
      <c r="N145" s="219"/>
      <c r="O145" s="219"/>
      <c r="P145" s="219"/>
      <c r="Q145" s="219"/>
      <c r="R145" s="219"/>
      <c r="S145" s="219"/>
      <c r="T145" s="220"/>
      <c r="AT145" s="221" t="s">
        <v>168</v>
      </c>
      <c r="AU145" s="221" t="s">
        <v>81</v>
      </c>
      <c r="AV145" s="13" t="s">
        <v>81</v>
      </c>
      <c r="AW145" s="13" t="s">
        <v>34</v>
      </c>
      <c r="AX145" s="13" t="s">
        <v>73</v>
      </c>
      <c r="AY145" s="221" t="s">
        <v>157</v>
      </c>
    </row>
    <row r="146" spans="2:51" s="16" customFormat="1" ht="12">
      <c r="B146" s="243"/>
      <c r="C146" s="244"/>
      <c r="D146" s="207" t="s">
        <v>168</v>
      </c>
      <c r="E146" s="245" t="s">
        <v>21</v>
      </c>
      <c r="F146" s="246" t="s">
        <v>181</v>
      </c>
      <c r="G146" s="244"/>
      <c r="H146" s="247">
        <v>3.6</v>
      </c>
      <c r="I146" s="248"/>
      <c r="J146" s="244"/>
      <c r="K146" s="244"/>
      <c r="L146" s="249"/>
      <c r="M146" s="250"/>
      <c r="N146" s="251"/>
      <c r="O146" s="251"/>
      <c r="P146" s="251"/>
      <c r="Q146" s="251"/>
      <c r="R146" s="251"/>
      <c r="S146" s="251"/>
      <c r="T146" s="252"/>
      <c r="AT146" s="253" t="s">
        <v>168</v>
      </c>
      <c r="AU146" s="253" t="s">
        <v>81</v>
      </c>
      <c r="AV146" s="16" t="s">
        <v>164</v>
      </c>
      <c r="AW146" s="16" t="s">
        <v>34</v>
      </c>
      <c r="AX146" s="16" t="s">
        <v>79</v>
      </c>
      <c r="AY146" s="253" t="s">
        <v>157</v>
      </c>
    </row>
    <row r="147" spans="1:65" s="2" customFormat="1" ht="16.5" customHeight="1">
      <c r="A147" s="36"/>
      <c r="B147" s="37"/>
      <c r="C147" s="194" t="s">
        <v>289</v>
      </c>
      <c r="D147" s="194" t="s">
        <v>159</v>
      </c>
      <c r="E147" s="195" t="s">
        <v>212</v>
      </c>
      <c r="F147" s="196" t="s">
        <v>969</v>
      </c>
      <c r="G147" s="197" t="s">
        <v>172</v>
      </c>
      <c r="H147" s="198">
        <v>1.8</v>
      </c>
      <c r="I147" s="199"/>
      <c r="J147" s="200">
        <f>ROUND(I147*H147,2)</f>
        <v>0</v>
      </c>
      <c r="K147" s="196" t="s">
        <v>21</v>
      </c>
      <c r="L147" s="41"/>
      <c r="M147" s="201" t="s">
        <v>21</v>
      </c>
      <c r="N147" s="202" t="s">
        <v>44</v>
      </c>
      <c r="O147" s="66"/>
      <c r="P147" s="203">
        <f>O147*H147</f>
        <v>0</v>
      </c>
      <c r="Q147" s="203">
        <v>0</v>
      </c>
      <c r="R147" s="203">
        <f>Q147*H147</f>
        <v>0</v>
      </c>
      <c r="S147" s="203">
        <v>0</v>
      </c>
      <c r="T147" s="204">
        <f>S147*H147</f>
        <v>0</v>
      </c>
      <c r="U147" s="36"/>
      <c r="V147" s="36"/>
      <c r="W147" s="36"/>
      <c r="X147" s="36"/>
      <c r="Y147" s="36"/>
      <c r="Z147" s="36"/>
      <c r="AA147" s="36"/>
      <c r="AB147" s="36"/>
      <c r="AC147" s="36"/>
      <c r="AD147" s="36"/>
      <c r="AE147" s="36"/>
      <c r="AR147" s="205" t="s">
        <v>164</v>
      </c>
      <c r="AT147" s="205" t="s">
        <v>159</v>
      </c>
      <c r="AU147" s="205" t="s">
        <v>81</v>
      </c>
      <c r="AY147" s="19" t="s">
        <v>157</v>
      </c>
      <c r="BE147" s="206">
        <f>IF(N147="základní",J147,0)</f>
        <v>0</v>
      </c>
      <c r="BF147" s="206">
        <f>IF(N147="snížená",J147,0)</f>
        <v>0</v>
      </c>
      <c r="BG147" s="206">
        <f>IF(N147="zákl. přenesená",J147,0)</f>
        <v>0</v>
      </c>
      <c r="BH147" s="206">
        <f>IF(N147="sníž. přenesená",J147,0)</f>
        <v>0</v>
      </c>
      <c r="BI147" s="206">
        <f>IF(N147="nulová",J147,0)</f>
        <v>0</v>
      </c>
      <c r="BJ147" s="19" t="s">
        <v>79</v>
      </c>
      <c r="BK147" s="206">
        <f>ROUND(I147*H147,2)</f>
        <v>0</v>
      </c>
      <c r="BL147" s="19" t="s">
        <v>164</v>
      </c>
      <c r="BM147" s="205" t="s">
        <v>405</v>
      </c>
    </row>
    <row r="148" spans="1:65" s="2" customFormat="1" ht="16.5" customHeight="1">
      <c r="A148" s="36"/>
      <c r="B148" s="37"/>
      <c r="C148" s="194" t="s">
        <v>299</v>
      </c>
      <c r="D148" s="194" t="s">
        <v>159</v>
      </c>
      <c r="E148" s="195" t="s">
        <v>970</v>
      </c>
      <c r="F148" s="196" t="s">
        <v>971</v>
      </c>
      <c r="G148" s="197" t="s">
        <v>172</v>
      </c>
      <c r="H148" s="198">
        <v>28.125</v>
      </c>
      <c r="I148" s="199"/>
      <c r="J148" s="200">
        <f>ROUND(I148*H148,2)</f>
        <v>0</v>
      </c>
      <c r="K148" s="196" t="s">
        <v>21</v>
      </c>
      <c r="L148" s="41"/>
      <c r="M148" s="201" t="s">
        <v>21</v>
      </c>
      <c r="N148" s="202" t="s">
        <v>44</v>
      </c>
      <c r="O148" s="66"/>
      <c r="P148" s="203">
        <f>O148*H148</f>
        <v>0</v>
      </c>
      <c r="Q148" s="203">
        <v>0</v>
      </c>
      <c r="R148" s="203">
        <f>Q148*H148</f>
        <v>0</v>
      </c>
      <c r="S148" s="203">
        <v>0</v>
      </c>
      <c r="T148" s="204">
        <f>S148*H148</f>
        <v>0</v>
      </c>
      <c r="U148" s="36"/>
      <c r="V148" s="36"/>
      <c r="W148" s="36"/>
      <c r="X148" s="36"/>
      <c r="Y148" s="36"/>
      <c r="Z148" s="36"/>
      <c r="AA148" s="36"/>
      <c r="AB148" s="36"/>
      <c r="AC148" s="36"/>
      <c r="AD148" s="36"/>
      <c r="AE148" s="36"/>
      <c r="AR148" s="205" t="s">
        <v>164</v>
      </c>
      <c r="AT148" s="205" t="s">
        <v>159</v>
      </c>
      <c r="AU148" s="205" t="s">
        <v>81</v>
      </c>
      <c r="AY148" s="19" t="s">
        <v>157</v>
      </c>
      <c r="BE148" s="206">
        <f>IF(N148="základní",J148,0)</f>
        <v>0</v>
      </c>
      <c r="BF148" s="206">
        <f>IF(N148="snížená",J148,0)</f>
        <v>0</v>
      </c>
      <c r="BG148" s="206">
        <f>IF(N148="zákl. přenesená",J148,0)</f>
        <v>0</v>
      </c>
      <c r="BH148" s="206">
        <f>IF(N148="sníž. přenesená",J148,0)</f>
        <v>0</v>
      </c>
      <c r="BI148" s="206">
        <f>IF(N148="nulová",J148,0)</f>
        <v>0</v>
      </c>
      <c r="BJ148" s="19" t="s">
        <v>79</v>
      </c>
      <c r="BK148" s="206">
        <f>ROUND(I148*H148,2)</f>
        <v>0</v>
      </c>
      <c r="BL148" s="19" t="s">
        <v>164</v>
      </c>
      <c r="BM148" s="205" t="s">
        <v>425</v>
      </c>
    </row>
    <row r="149" spans="2:51" s="14" customFormat="1" ht="12">
      <c r="B149" s="222"/>
      <c r="C149" s="223"/>
      <c r="D149" s="207" t="s">
        <v>168</v>
      </c>
      <c r="E149" s="224" t="s">
        <v>21</v>
      </c>
      <c r="F149" s="225" t="s">
        <v>972</v>
      </c>
      <c r="G149" s="223"/>
      <c r="H149" s="224" t="s">
        <v>21</v>
      </c>
      <c r="I149" s="226"/>
      <c r="J149" s="223"/>
      <c r="K149" s="223"/>
      <c r="L149" s="227"/>
      <c r="M149" s="228"/>
      <c r="N149" s="229"/>
      <c r="O149" s="229"/>
      <c r="P149" s="229"/>
      <c r="Q149" s="229"/>
      <c r="R149" s="229"/>
      <c r="S149" s="229"/>
      <c r="T149" s="230"/>
      <c r="AT149" s="231" t="s">
        <v>168</v>
      </c>
      <c r="AU149" s="231" t="s">
        <v>81</v>
      </c>
      <c r="AV149" s="14" t="s">
        <v>79</v>
      </c>
      <c r="AW149" s="14" t="s">
        <v>34</v>
      </c>
      <c r="AX149" s="14" t="s">
        <v>73</v>
      </c>
      <c r="AY149" s="231" t="s">
        <v>157</v>
      </c>
    </row>
    <row r="150" spans="2:51" s="13" customFormat="1" ht="12">
      <c r="B150" s="211"/>
      <c r="C150" s="212"/>
      <c r="D150" s="207" t="s">
        <v>168</v>
      </c>
      <c r="E150" s="213" t="s">
        <v>21</v>
      </c>
      <c r="F150" s="214" t="s">
        <v>973</v>
      </c>
      <c r="G150" s="212"/>
      <c r="H150" s="215">
        <v>28.125</v>
      </c>
      <c r="I150" s="216"/>
      <c r="J150" s="212"/>
      <c r="K150" s="212"/>
      <c r="L150" s="217"/>
      <c r="M150" s="218"/>
      <c r="N150" s="219"/>
      <c r="O150" s="219"/>
      <c r="P150" s="219"/>
      <c r="Q150" s="219"/>
      <c r="R150" s="219"/>
      <c r="S150" s="219"/>
      <c r="T150" s="220"/>
      <c r="AT150" s="221" t="s">
        <v>168</v>
      </c>
      <c r="AU150" s="221" t="s">
        <v>81</v>
      </c>
      <c r="AV150" s="13" t="s">
        <v>81</v>
      </c>
      <c r="AW150" s="13" t="s">
        <v>34</v>
      </c>
      <c r="AX150" s="13" t="s">
        <v>73</v>
      </c>
      <c r="AY150" s="221" t="s">
        <v>157</v>
      </c>
    </row>
    <row r="151" spans="2:51" s="16" customFormat="1" ht="12">
      <c r="B151" s="243"/>
      <c r="C151" s="244"/>
      <c r="D151" s="207" t="s">
        <v>168</v>
      </c>
      <c r="E151" s="245" t="s">
        <v>21</v>
      </c>
      <c r="F151" s="246" t="s">
        <v>181</v>
      </c>
      <c r="G151" s="244"/>
      <c r="H151" s="247">
        <v>28.125</v>
      </c>
      <c r="I151" s="248"/>
      <c r="J151" s="244"/>
      <c r="K151" s="244"/>
      <c r="L151" s="249"/>
      <c r="M151" s="250"/>
      <c r="N151" s="251"/>
      <c r="O151" s="251"/>
      <c r="P151" s="251"/>
      <c r="Q151" s="251"/>
      <c r="R151" s="251"/>
      <c r="S151" s="251"/>
      <c r="T151" s="252"/>
      <c r="AT151" s="253" t="s">
        <v>168</v>
      </c>
      <c r="AU151" s="253" t="s">
        <v>81</v>
      </c>
      <c r="AV151" s="16" t="s">
        <v>164</v>
      </c>
      <c r="AW151" s="16" t="s">
        <v>34</v>
      </c>
      <c r="AX151" s="16" t="s">
        <v>79</v>
      </c>
      <c r="AY151" s="253" t="s">
        <v>157</v>
      </c>
    </row>
    <row r="152" spans="1:65" s="2" customFormat="1" ht="16.5" customHeight="1">
      <c r="A152" s="36"/>
      <c r="B152" s="37"/>
      <c r="C152" s="194" t="s">
        <v>309</v>
      </c>
      <c r="D152" s="194" t="s">
        <v>159</v>
      </c>
      <c r="E152" s="195" t="s">
        <v>974</v>
      </c>
      <c r="F152" s="196" t="s">
        <v>975</v>
      </c>
      <c r="G152" s="197" t="s">
        <v>172</v>
      </c>
      <c r="H152" s="198">
        <v>14.312</v>
      </c>
      <c r="I152" s="199"/>
      <c r="J152" s="200">
        <f>ROUND(I152*H152,2)</f>
        <v>0</v>
      </c>
      <c r="K152" s="196" t="s">
        <v>21</v>
      </c>
      <c r="L152" s="41"/>
      <c r="M152" s="201" t="s">
        <v>21</v>
      </c>
      <c r="N152" s="202" t="s">
        <v>44</v>
      </c>
      <c r="O152" s="66"/>
      <c r="P152" s="203">
        <f>O152*H152</f>
        <v>0</v>
      </c>
      <c r="Q152" s="203">
        <v>0</v>
      </c>
      <c r="R152" s="203">
        <f>Q152*H152</f>
        <v>0</v>
      </c>
      <c r="S152" s="203">
        <v>0</v>
      </c>
      <c r="T152" s="204">
        <f>S152*H152</f>
        <v>0</v>
      </c>
      <c r="U152" s="36"/>
      <c r="V152" s="36"/>
      <c r="W152" s="36"/>
      <c r="X152" s="36"/>
      <c r="Y152" s="36"/>
      <c r="Z152" s="36"/>
      <c r="AA152" s="36"/>
      <c r="AB152" s="36"/>
      <c r="AC152" s="36"/>
      <c r="AD152" s="36"/>
      <c r="AE152" s="36"/>
      <c r="AR152" s="205" t="s">
        <v>164</v>
      </c>
      <c r="AT152" s="205" t="s">
        <v>159</v>
      </c>
      <c r="AU152" s="205" t="s">
        <v>81</v>
      </c>
      <c r="AY152" s="19" t="s">
        <v>157</v>
      </c>
      <c r="BE152" s="206">
        <f>IF(N152="základní",J152,0)</f>
        <v>0</v>
      </c>
      <c r="BF152" s="206">
        <f>IF(N152="snížená",J152,0)</f>
        <v>0</v>
      </c>
      <c r="BG152" s="206">
        <f>IF(N152="zákl. přenesená",J152,0)</f>
        <v>0</v>
      </c>
      <c r="BH152" s="206">
        <f>IF(N152="sníž. přenesená",J152,0)</f>
        <v>0</v>
      </c>
      <c r="BI152" s="206">
        <f>IF(N152="nulová",J152,0)</f>
        <v>0</v>
      </c>
      <c r="BJ152" s="19" t="s">
        <v>79</v>
      </c>
      <c r="BK152" s="206">
        <f>ROUND(I152*H152,2)</f>
        <v>0</v>
      </c>
      <c r="BL152" s="19" t="s">
        <v>164</v>
      </c>
      <c r="BM152" s="205" t="s">
        <v>436</v>
      </c>
    </row>
    <row r="153" spans="1:65" s="2" customFormat="1" ht="16.5" customHeight="1">
      <c r="A153" s="36"/>
      <c r="B153" s="37"/>
      <c r="C153" s="194" t="s">
        <v>210</v>
      </c>
      <c r="D153" s="194" t="s">
        <v>159</v>
      </c>
      <c r="E153" s="195" t="s">
        <v>976</v>
      </c>
      <c r="F153" s="196" t="s">
        <v>977</v>
      </c>
      <c r="G153" s="197" t="s">
        <v>172</v>
      </c>
      <c r="H153" s="198">
        <v>1.161</v>
      </c>
      <c r="I153" s="199"/>
      <c r="J153" s="200">
        <f>ROUND(I153*H153,2)</f>
        <v>0</v>
      </c>
      <c r="K153" s="196" t="s">
        <v>21</v>
      </c>
      <c r="L153" s="41"/>
      <c r="M153" s="201" t="s">
        <v>21</v>
      </c>
      <c r="N153" s="202" t="s">
        <v>44</v>
      </c>
      <c r="O153" s="66"/>
      <c r="P153" s="203">
        <f>O153*H153</f>
        <v>0</v>
      </c>
      <c r="Q153" s="203">
        <v>0</v>
      </c>
      <c r="R153" s="203">
        <f>Q153*H153</f>
        <v>0</v>
      </c>
      <c r="S153" s="203">
        <v>0</v>
      </c>
      <c r="T153" s="204">
        <f>S153*H153</f>
        <v>0</v>
      </c>
      <c r="U153" s="36"/>
      <c r="V153" s="36"/>
      <c r="W153" s="36"/>
      <c r="X153" s="36"/>
      <c r="Y153" s="36"/>
      <c r="Z153" s="36"/>
      <c r="AA153" s="36"/>
      <c r="AB153" s="36"/>
      <c r="AC153" s="36"/>
      <c r="AD153" s="36"/>
      <c r="AE153" s="36"/>
      <c r="AR153" s="205" t="s">
        <v>164</v>
      </c>
      <c r="AT153" s="205" t="s">
        <v>159</v>
      </c>
      <c r="AU153" s="205" t="s">
        <v>81</v>
      </c>
      <c r="AY153" s="19" t="s">
        <v>157</v>
      </c>
      <c r="BE153" s="206">
        <f>IF(N153="základní",J153,0)</f>
        <v>0</v>
      </c>
      <c r="BF153" s="206">
        <f>IF(N153="snížená",J153,0)</f>
        <v>0</v>
      </c>
      <c r="BG153" s="206">
        <f>IF(N153="zákl. přenesená",J153,0)</f>
        <v>0</v>
      </c>
      <c r="BH153" s="206">
        <f>IF(N153="sníž. přenesená",J153,0)</f>
        <v>0</v>
      </c>
      <c r="BI153" s="206">
        <f>IF(N153="nulová",J153,0)</f>
        <v>0</v>
      </c>
      <c r="BJ153" s="19" t="s">
        <v>79</v>
      </c>
      <c r="BK153" s="206">
        <f>ROUND(I153*H153,2)</f>
        <v>0</v>
      </c>
      <c r="BL153" s="19" t="s">
        <v>164</v>
      </c>
      <c r="BM153" s="205" t="s">
        <v>446</v>
      </c>
    </row>
    <row r="154" spans="2:51" s="14" customFormat="1" ht="12">
      <c r="B154" s="222"/>
      <c r="C154" s="223"/>
      <c r="D154" s="207" t="s">
        <v>168</v>
      </c>
      <c r="E154" s="224" t="s">
        <v>21</v>
      </c>
      <c r="F154" s="225" t="s">
        <v>978</v>
      </c>
      <c r="G154" s="223"/>
      <c r="H154" s="224" t="s">
        <v>21</v>
      </c>
      <c r="I154" s="226"/>
      <c r="J154" s="223"/>
      <c r="K154" s="223"/>
      <c r="L154" s="227"/>
      <c r="M154" s="228"/>
      <c r="N154" s="229"/>
      <c r="O154" s="229"/>
      <c r="P154" s="229"/>
      <c r="Q154" s="229"/>
      <c r="R154" s="229"/>
      <c r="S154" s="229"/>
      <c r="T154" s="230"/>
      <c r="AT154" s="231" t="s">
        <v>168</v>
      </c>
      <c r="AU154" s="231" t="s">
        <v>81</v>
      </c>
      <c r="AV154" s="14" t="s">
        <v>79</v>
      </c>
      <c r="AW154" s="14" t="s">
        <v>34</v>
      </c>
      <c r="AX154" s="14" t="s">
        <v>73</v>
      </c>
      <c r="AY154" s="231" t="s">
        <v>157</v>
      </c>
    </row>
    <row r="155" spans="2:51" s="13" customFormat="1" ht="12">
      <c r="B155" s="211"/>
      <c r="C155" s="212"/>
      <c r="D155" s="207" t="s">
        <v>168</v>
      </c>
      <c r="E155" s="213" t="s">
        <v>21</v>
      </c>
      <c r="F155" s="214" t="s">
        <v>979</v>
      </c>
      <c r="G155" s="212"/>
      <c r="H155" s="215">
        <v>1.161</v>
      </c>
      <c r="I155" s="216"/>
      <c r="J155" s="212"/>
      <c r="K155" s="212"/>
      <c r="L155" s="217"/>
      <c r="M155" s="218"/>
      <c r="N155" s="219"/>
      <c r="O155" s="219"/>
      <c r="P155" s="219"/>
      <c r="Q155" s="219"/>
      <c r="R155" s="219"/>
      <c r="S155" s="219"/>
      <c r="T155" s="220"/>
      <c r="AT155" s="221" t="s">
        <v>168</v>
      </c>
      <c r="AU155" s="221" t="s">
        <v>81</v>
      </c>
      <c r="AV155" s="13" t="s">
        <v>81</v>
      </c>
      <c r="AW155" s="13" t="s">
        <v>34</v>
      </c>
      <c r="AX155" s="13" t="s">
        <v>73</v>
      </c>
      <c r="AY155" s="221" t="s">
        <v>157</v>
      </c>
    </row>
    <row r="156" spans="2:51" s="16" customFormat="1" ht="12">
      <c r="B156" s="243"/>
      <c r="C156" s="244"/>
      <c r="D156" s="207" t="s">
        <v>168</v>
      </c>
      <c r="E156" s="245" t="s">
        <v>21</v>
      </c>
      <c r="F156" s="246" t="s">
        <v>181</v>
      </c>
      <c r="G156" s="244"/>
      <c r="H156" s="247">
        <v>1.161</v>
      </c>
      <c r="I156" s="248"/>
      <c r="J156" s="244"/>
      <c r="K156" s="244"/>
      <c r="L156" s="249"/>
      <c r="M156" s="250"/>
      <c r="N156" s="251"/>
      <c r="O156" s="251"/>
      <c r="P156" s="251"/>
      <c r="Q156" s="251"/>
      <c r="R156" s="251"/>
      <c r="S156" s="251"/>
      <c r="T156" s="252"/>
      <c r="AT156" s="253" t="s">
        <v>168</v>
      </c>
      <c r="AU156" s="253" t="s">
        <v>81</v>
      </c>
      <c r="AV156" s="16" t="s">
        <v>164</v>
      </c>
      <c r="AW156" s="16" t="s">
        <v>34</v>
      </c>
      <c r="AX156" s="16" t="s">
        <v>79</v>
      </c>
      <c r="AY156" s="253" t="s">
        <v>157</v>
      </c>
    </row>
    <row r="157" spans="1:65" s="2" customFormat="1" ht="16.5" customHeight="1">
      <c r="A157" s="36"/>
      <c r="B157" s="37"/>
      <c r="C157" s="194" t="s">
        <v>7</v>
      </c>
      <c r="D157" s="194" t="s">
        <v>159</v>
      </c>
      <c r="E157" s="195" t="s">
        <v>980</v>
      </c>
      <c r="F157" s="196" t="s">
        <v>981</v>
      </c>
      <c r="G157" s="197" t="s">
        <v>172</v>
      </c>
      <c r="H157" s="198">
        <v>0.58</v>
      </c>
      <c r="I157" s="199"/>
      <c r="J157" s="200">
        <f>ROUND(I157*H157,2)</f>
        <v>0</v>
      </c>
      <c r="K157" s="196" t="s">
        <v>21</v>
      </c>
      <c r="L157" s="41"/>
      <c r="M157" s="201" t="s">
        <v>21</v>
      </c>
      <c r="N157" s="202" t="s">
        <v>44</v>
      </c>
      <c r="O157" s="66"/>
      <c r="P157" s="203">
        <f>O157*H157</f>
        <v>0</v>
      </c>
      <c r="Q157" s="203">
        <v>0</v>
      </c>
      <c r="R157" s="203">
        <f>Q157*H157</f>
        <v>0</v>
      </c>
      <c r="S157" s="203">
        <v>0</v>
      </c>
      <c r="T157" s="204">
        <f>S157*H157</f>
        <v>0</v>
      </c>
      <c r="U157" s="36"/>
      <c r="V157" s="36"/>
      <c r="W157" s="36"/>
      <c r="X157" s="36"/>
      <c r="Y157" s="36"/>
      <c r="Z157" s="36"/>
      <c r="AA157" s="36"/>
      <c r="AB157" s="36"/>
      <c r="AC157" s="36"/>
      <c r="AD157" s="36"/>
      <c r="AE157" s="36"/>
      <c r="AR157" s="205" t="s">
        <v>164</v>
      </c>
      <c r="AT157" s="205" t="s">
        <v>159</v>
      </c>
      <c r="AU157" s="205" t="s">
        <v>81</v>
      </c>
      <c r="AY157" s="19" t="s">
        <v>157</v>
      </c>
      <c r="BE157" s="206">
        <f>IF(N157="základní",J157,0)</f>
        <v>0</v>
      </c>
      <c r="BF157" s="206">
        <f>IF(N157="snížená",J157,0)</f>
        <v>0</v>
      </c>
      <c r="BG157" s="206">
        <f>IF(N157="zákl. přenesená",J157,0)</f>
        <v>0</v>
      </c>
      <c r="BH157" s="206">
        <f>IF(N157="sníž. přenesená",J157,0)</f>
        <v>0</v>
      </c>
      <c r="BI157" s="206">
        <f>IF(N157="nulová",J157,0)</f>
        <v>0</v>
      </c>
      <c r="BJ157" s="19" t="s">
        <v>79</v>
      </c>
      <c r="BK157" s="206">
        <f>ROUND(I157*H157,2)</f>
        <v>0</v>
      </c>
      <c r="BL157" s="19" t="s">
        <v>164</v>
      </c>
      <c r="BM157" s="205" t="s">
        <v>458</v>
      </c>
    </row>
    <row r="158" spans="1:65" s="2" customFormat="1" ht="16.5" customHeight="1">
      <c r="A158" s="36"/>
      <c r="B158" s="37"/>
      <c r="C158" s="194" t="s">
        <v>322</v>
      </c>
      <c r="D158" s="194" t="s">
        <v>159</v>
      </c>
      <c r="E158" s="195" t="s">
        <v>217</v>
      </c>
      <c r="F158" s="196" t="s">
        <v>982</v>
      </c>
      <c r="G158" s="197" t="s">
        <v>172</v>
      </c>
      <c r="H158" s="198">
        <v>452.25</v>
      </c>
      <c r="I158" s="199"/>
      <c r="J158" s="200">
        <f>ROUND(I158*H158,2)</f>
        <v>0</v>
      </c>
      <c r="K158" s="196" t="s">
        <v>21</v>
      </c>
      <c r="L158" s="41"/>
      <c r="M158" s="201" t="s">
        <v>21</v>
      </c>
      <c r="N158" s="202" t="s">
        <v>44</v>
      </c>
      <c r="O158" s="66"/>
      <c r="P158" s="203">
        <f>O158*H158</f>
        <v>0</v>
      </c>
      <c r="Q158" s="203">
        <v>0</v>
      </c>
      <c r="R158" s="203">
        <f>Q158*H158</f>
        <v>0</v>
      </c>
      <c r="S158" s="203">
        <v>0</v>
      </c>
      <c r="T158" s="204">
        <f>S158*H158</f>
        <v>0</v>
      </c>
      <c r="U158" s="36"/>
      <c r="V158" s="36"/>
      <c r="W158" s="36"/>
      <c r="X158" s="36"/>
      <c r="Y158" s="36"/>
      <c r="Z158" s="36"/>
      <c r="AA158" s="36"/>
      <c r="AB158" s="36"/>
      <c r="AC158" s="36"/>
      <c r="AD158" s="36"/>
      <c r="AE158" s="36"/>
      <c r="AR158" s="205" t="s">
        <v>164</v>
      </c>
      <c r="AT158" s="205" t="s">
        <v>159</v>
      </c>
      <c r="AU158" s="205" t="s">
        <v>81</v>
      </c>
      <c r="AY158" s="19" t="s">
        <v>157</v>
      </c>
      <c r="BE158" s="206">
        <f>IF(N158="základní",J158,0)</f>
        <v>0</v>
      </c>
      <c r="BF158" s="206">
        <f>IF(N158="snížená",J158,0)</f>
        <v>0</v>
      </c>
      <c r="BG158" s="206">
        <f>IF(N158="zákl. přenesená",J158,0)</f>
        <v>0</v>
      </c>
      <c r="BH158" s="206">
        <f>IF(N158="sníž. přenesená",J158,0)</f>
        <v>0</v>
      </c>
      <c r="BI158" s="206">
        <f>IF(N158="nulová",J158,0)</f>
        <v>0</v>
      </c>
      <c r="BJ158" s="19" t="s">
        <v>79</v>
      </c>
      <c r="BK158" s="206">
        <f>ROUND(I158*H158,2)</f>
        <v>0</v>
      </c>
      <c r="BL158" s="19" t="s">
        <v>164</v>
      </c>
      <c r="BM158" s="205" t="s">
        <v>468</v>
      </c>
    </row>
    <row r="159" spans="2:51" s="14" customFormat="1" ht="12">
      <c r="B159" s="222"/>
      <c r="C159" s="223"/>
      <c r="D159" s="207" t="s">
        <v>168</v>
      </c>
      <c r="E159" s="224" t="s">
        <v>21</v>
      </c>
      <c r="F159" s="225" t="s">
        <v>983</v>
      </c>
      <c r="G159" s="223"/>
      <c r="H159" s="224" t="s">
        <v>21</v>
      </c>
      <c r="I159" s="226"/>
      <c r="J159" s="223"/>
      <c r="K159" s="223"/>
      <c r="L159" s="227"/>
      <c r="M159" s="228"/>
      <c r="N159" s="229"/>
      <c r="O159" s="229"/>
      <c r="P159" s="229"/>
      <c r="Q159" s="229"/>
      <c r="R159" s="229"/>
      <c r="S159" s="229"/>
      <c r="T159" s="230"/>
      <c r="AT159" s="231" t="s">
        <v>168</v>
      </c>
      <c r="AU159" s="231" t="s">
        <v>81</v>
      </c>
      <c r="AV159" s="14" t="s">
        <v>79</v>
      </c>
      <c r="AW159" s="14" t="s">
        <v>34</v>
      </c>
      <c r="AX159" s="14" t="s">
        <v>73</v>
      </c>
      <c r="AY159" s="231" t="s">
        <v>157</v>
      </c>
    </row>
    <row r="160" spans="2:51" s="13" customFormat="1" ht="12">
      <c r="B160" s="211"/>
      <c r="C160" s="212"/>
      <c r="D160" s="207" t="s">
        <v>168</v>
      </c>
      <c r="E160" s="213" t="s">
        <v>21</v>
      </c>
      <c r="F160" s="214" t="s">
        <v>984</v>
      </c>
      <c r="G160" s="212"/>
      <c r="H160" s="215">
        <v>452.25</v>
      </c>
      <c r="I160" s="216"/>
      <c r="J160" s="212"/>
      <c r="K160" s="212"/>
      <c r="L160" s="217"/>
      <c r="M160" s="218"/>
      <c r="N160" s="219"/>
      <c r="O160" s="219"/>
      <c r="P160" s="219"/>
      <c r="Q160" s="219"/>
      <c r="R160" s="219"/>
      <c r="S160" s="219"/>
      <c r="T160" s="220"/>
      <c r="AT160" s="221" t="s">
        <v>168</v>
      </c>
      <c r="AU160" s="221" t="s">
        <v>81</v>
      </c>
      <c r="AV160" s="13" t="s">
        <v>81</v>
      </c>
      <c r="AW160" s="13" t="s">
        <v>34</v>
      </c>
      <c r="AX160" s="13" t="s">
        <v>73</v>
      </c>
      <c r="AY160" s="221" t="s">
        <v>157</v>
      </c>
    </row>
    <row r="161" spans="2:51" s="16" customFormat="1" ht="12">
      <c r="B161" s="243"/>
      <c r="C161" s="244"/>
      <c r="D161" s="207" t="s">
        <v>168</v>
      </c>
      <c r="E161" s="245" t="s">
        <v>21</v>
      </c>
      <c r="F161" s="246" t="s">
        <v>181</v>
      </c>
      <c r="G161" s="244"/>
      <c r="H161" s="247">
        <v>452.25</v>
      </c>
      <c r="I161" s="248"/>
      <c r="J161" s="244"/>
      <c r="K161" s="244"/>
      <c r="L161" s="249"/>
      <c r="M161" s="250"/>
      <c r="N161" s="251"/>
      <c r="O161" s="251"/>
      <c r="P161" s="251"/>
      <c r="Q161" s="251"/>
      <c r="R161" s="251"/>
      <c r="S161" s="251"/>
      <c r="T161" s="252"/>
      <c r="AT161" s="253" t="s">
        <v>168</v>
      </c>
      <c r="AU161" s="253" t="s">
        <v>81</v>
      </c>
      <c r="AV161" s="16" t="s">
        <v>164</v>
      </c>
      <c r="AW161" s="16" t="s">
        <v>34</v>
      </c>
      <c r="AX161" s="16" t="s">
        <v>79</v>
      </c>
      <c r="AY161" s="253" t="s">
        <v>157</v>
      </c>
    </row>
    <row r="162" spans="1:65" s="2" customFormat="1" ht="16.5" customHeight="1">
      <c r="A162" s="36"/>
      <c r="B162" s="37"/>
      <c r="C162" s="194" t="s">
        <v>330</v>
      </c>
      <c r="D162" s="194" t="s">
        <v>159</v>
      </c>
      <c r="E162" s="195" t="s">
        <v>985</v>
      </c>
      <c r="F162" s="196" t="s">
        <v>986</v>
      </c>
      <c r="G162" s="197" t="s">
        <v>421</v>
      </c>
      <c r="H162" s="198">
        <v>1</v>
      </c>
      <c r="I162" s="199"/>
      <c r="J162" s="200">
        <f>ROUND(I162*H162,2)</f>
        <v>0</v>
      </c>
      <c r="K162" s="196" t="s">
        <v>21</v>
      </c>
      <c r="L162" s="41"/>
      <c r="M162" s="201" t="s">
        <v>21</v>
      </c>
      <c r="N162" s="202" t="s">
        <v>44</v>
      </c>
      <c r="O162" s="66"/>
      <c r="P162" s="203">
        <f>O162*H162</f>
        <v>0</v>
      </c>
      <c r="Q162" s="203">
        <v>0</v>
      </c>
      <c r="R162" s="203">
        <f>Q162*H162</f>
        <v>0</v>
      </c>
      <c r="S162" s="203">
        <v>0</v>
      </c>
      <c r="T162" s="204">
        <f>S162*H162</f>
        <v>0</v>
      </c>
      <c r="U162" s="36"/>
      <c r="V162" s="36"/>
      <c r="W162" s="36"/>
      <c r="X162" s="36"/>
      <c r="Y162" s="36"/>
      <c r="Z162" s="36"/>
      <c r="AA162" s="36"/>
      <c r="AB162" s="36"/>
      <c r="AC162" s="36"/>
      <c r="AD162" s="36"/>
      <c r="AE162" s="36"/>
      <c r="AR162" s="205" t="s">
        <v>164</v>
      </c>
      <c r="AT162" s="205" t="s">
        <v>159</v>
      </c>
      <c r="AU162" s="205" t="s">
        <v>81</v>
      </c>
      <c r="AY162" s="19" t="s">
        <v>157</v>
      </c>
      <c r="BE162" s="206">
        <f>IF(N162="základní",J162,0)</f>
        <v>0</v>
      </c>
      <c r="BF162" s="206">
        <f>IF(N162="snížená",J162,0)</f>
        <v>0</v>
      </c>
      <c r="BG162" s="206">
        <f>IF(N162="zákl. přenesená",J162,0)</f>
        <v>0</v>
      </c>
      <c r="BH162" s="206">
        <f>IF(N162="sníž. přenesená",J162,0)</f>
        <v>0</v>
      </c>
      <c r="BI162" s="206">
        <f>IF(N162="nulová",J162,0)</f>
        <v>0</v>
      </c>
      <c r="BJ162" s="19" t="s">
        <v>79</v>
      </c>
      <c r="BK162" s="206">
        <f>ROUND(I162*H162,2)</f>
        <v>0</v>
      </c>
      <c r="BL162" s="19" t="s">
        <v>164</v>
      </c>
      <c r="BM162" s="205" t="s">
        <v>478</v>
      </c>
    </row>
    <row r="163" spans="2:51" s="14" customFormat="1" ht="12">
      <c r="B163" s="222"/>
      <c r="C163" s="223"/>
      <c r="D163" s="207" t="s">
        <v>168</v>
      </c>
      <c r="E163" s="224" t="s">
        <v>21</v>
      </c>
      <c r="F163" s="225" t="s">
        <v>987</v>
      </c>
      <c r="G163" s="223"/>
      <c r="H163" s="224" t="s">
        <v>21</v>
      </c>
      <c r="I163" s="226"/>
      <c r="J163" s="223"/>
      <c r="K163" s="223"/>
      <c r="L163" s="227"/>
      <c r="M163" s="228"/>
      <c r="N163" s="229"/>
      <c r="O163" s="229"/>
      <c r="P163" s="229"/>
      <c r="Q163" s="229"/>
      <c r="R163" s="229"/>
      <c r="S163" s="229"/>
      <c r="T163" s="230"/>
      <c r="AT163" s="231" t="s">
        <v>168</v>
      </c>
      <c r="AU163" s="231" t="s">
        <v>81</v>
      </c>
      <c r="AV163" s="14" t="s">
        <v>79</v>
      </c>
      <c r="AW163" s="14" t="s">
        <v>34</v>
      </c>
      <c r="AX163" s="14" t="s">
        <v>73</v>
      </c>
      <c r="AY163" s="231" t="s">
        <v>157</v>
      </c>
    </row>
    <row r="164" spans="2:51" s="13" customFormat="1" ht="12">
      <c r="B164" s="211"/>
      <c r="C164" s="212"/>
      <c r="D164" s="207" t="s">
        <v>168</v>
      </c>
      <c r="E164" s="213" t="s">
        <v>21</v>
      </c>
      <c r="F164" s="214" t="s">
        <v>922</v>
      </c>
      <c r="G164" s="212"/>
      <c r="H164" s="215">
        <v>1</v>
      </c>
      <c r="I164" s="216"/>
      <c r="J164" s="212"/>
      <c r="K164" s="212"/>
      <c r="L164" s="217"/>
      <c r="M164" s="218"/>
      <c r="N164" s="219"/>
      <c r="O164" s="219"/>
      <c r="P164" s="219"/>
      <c r="Q164" s="219"/>
      <c r="R164" s="219"/>
      <c r="S164" s="219"/>
      <c r="T164" s="220"/>
      <c r="AT164" s="221" t="s">
        <v>168</v>
      </c>
      <c r="AU164" s="221" t="s">
        <v>81</v>
      </c>
      <c r="AV164" s="13" t="s">
        <v>81</v>
      </c>
      <c r="AW164" s="13" t="s">
        <v>34</v>
      </c>
      <c r="AX164" s="13" t="s">
        <v>73</v>
      </c>
      <c r="AY164" s="221" t="s">
        <v>157</v>
      </c>
    </row>
    <row r="165" spans="2:51" s="16" customFormat="1" ht="12">
      <c r="B165" s="243"/>
      <c r="C165" s="244"/>
      <c r="D165" s="207" t="s">
        <v>168</v>
      </c>
      <c r="E165" s="245" t="s">
        <v>21</v>
      </c>
      <c r="F165" s="246" t="s">
        <v>181</v>
      </c>
      <c r="G165" s="244"/>
      <c r="H165" s="247">
        <v>1</v>
      </c>
      <c r="I165" s="248"/>
      <c r="J165" s="244"/>
      <c r="K165" s="244"/>
      <c r="L165" s="249"/>
      <c r="M165" s="250"/>
      <c r="N165" s="251"/>
      <c r="O165" s="251"/>
      <c r="P165" s="251"/>
      <c r="Q165" s="251"/>
      <c r="R165" s="251"/>
      <c r="S165" s="251"/>
      <c r="T165" s="252"/>
      <c r="AT165" s="253" t="s">
        <v>168</v>
      </c>
      <c r="AU165" s="253" t="s">
        <v>81</v>
      </c>
      <c r="AV165" s="16" t="s">
        <v>164</v>
      </c>
      <c r="AW165" s="16" t="s">
        <v>34</v>
      </c>
      <c r="AX165" s="16" t="s">
        <v>79</v>
      </c>
      <c r="AY165" s="253" t="s">
        <v>157</v>
      </c>
    </row>
    <row r="166" spans="1:65" s="2" customFormat="1" ht="16.5" customHeight="1">
      <c r="A166" s="36"/>
      <c r="B166" s="37"/>
      <c r="C166" s="194" t="s">
        <v>338</v>
      </c>
      <c r="D166" s="194" t="s">
        <v>159</v>
      </c>
      <c r="E166" s="195" t="s">
        <v>225</v>
      </c>
      <c r="F166" s="196" t="s">
        <v>988</v>
      </c>
      <c r="G166" s="197" t="s">
        <v>172</v>
      </c>
      <c r="H166" s="198">
        <v>521.25</v>
      </c>
      <c r="I166" s="199"/>
      <c r="J166" s="200">
        <f>ROUND(I166*H166,2)</f>
        <v>0</v>
      </c>
      <c r="K166" s="196" t="s">
        <v>21</v>
      </c>
      <c r="L166" s="41"/>
      <c r="M166" s="201" t="s">
        <v>21</v>
      </c>
      <c r="N166" s="202" t="s">
        <v>44</v>
      </c>
      <c r="O166" s="66"/>
      <c r="P166" s="203">
        <f>O166*H166</f>
        <v>0</v>
      </c>
      <c r="Q166" s="203">
        <v>0</v>
      </c>
      <c r="R166" s="203">
        <f>Q166*H166</f>
        <v>0</v>
      </c>
      <c r="S166" s="203">
        <v>0</v>
      </c>
      <c r="T166" s="204">
        <f>S166*H166</f>
        <v>0</v>
      </c>
      <c r="U166" s="36"/>
      <c r="V166" s="36"/>
      <c r="W166" s="36"/>
      <c r="X166" s="36"/>
      <c r="Y166" s="36"/>
      <c r="Z166" s="36"/>
      <c r="AA166" s="36"/>
      <c r="AB166" s="36"/>
      <c r="AC166" s="36"/>
      <c r="AD166" s="36"/>
      <c r="AE166" s="36"/>
      <c r="AR166" s="205" t="s">
        <v>164</v>
      </c>
      <c r="AT166" s="205" t="s">
        <v>159</v>
      </c>
      <c r="AU166" s="205" t="s">
        <v>81</v>
      </c>
      <c r="AY166" s="19" t="s">
        <v>157</v>
      </c>
      <c r="BE166" s="206">
        <f>IF(N166="základní",J166,0)</f>
        <v>0</v>
      </c>
      <c r="BF166" s="206">
        <f>IF(N166="snížená",J166,0)</f>
        <v>0</v>
      </c>
      <c r="BG166" s="206">
        <f>IF(N166="zákl. přenesená",J166,0)</f>
        <v>0</v>
      </c>
      <c r="BH166" s="206">
        <f>IF(N166="sníž. přenesená",J166,0)</f>
        <v>0</v>
      </c>
      <c r="BI166" s="206">
        <f>IF(N166="nulová",J166,0)</f>
        <v>0</v>
      </c>
      <c r="BJ166" s="19" t="s">
        <v>79</v>
      </c>
      <c r="BK166" s="206">
        <f>ROUND(I166*H166,2)</f>
        <v>0</v>
      </c>
      <c r="BL166" s="19" t="s">
        <v>164</v>
      </c>
      <c r="BM166" s="205" t="s">
        <v>491</v>
      </c>
    </row>
    <row r="167" spans="2:51" s="14" customFormat="1" ht="12">
      <c r="B167" s="222"/>
      <c r="C167" s="223"/>
      <c r="D167" s="207" t="s">
        <v>168</v>
      </c>
      <c r="E167" s="224" t="s">
        <v>21</v>
      </c>
      <c r="F167" s="225" t="s">
        <v>989</v>
      </c>
      <c r="G167" s="223"/>
      <c r="H167" s="224" t="s">
        <v>21</v>
      </c>
      <c r="I167" s="226"/>
      <c r="J167" s="223"/>
      <c r="K167" s="223"/>
      <c r="L167" s="227"/>
      <c r="M167" s="228"/>
      <c r="N167" s="229"/>
      <c r="O167" s="229"/>
      <c r="P167" s="229"/>
      <c r="Q167" s="229"/>
      <c r="R167" s="229"/>
      <c r="S167" s="229"/>
      <c r="T167" s="230"/>
      <c r="AT167" s="231" t="s">
        <v>168</v>
      </c>
      <c r="AU167" s="231" t="s">
        <v>81</v>
      </c>
      <c r="AV167" s="14" t="s">
        <v>79</v>
      </c>
      <c r="AW167" s="14" t="s">
        <v>34</v>
      </c>
      <c r="AX167" s="14" t="s">
        <v>73</v>
      </c>
      <c r="AY167" s="231" t="s">
        <v>157</v>
      </c>
    </row>
    <row r="168" spans="2:51" s="14" customFormat="1" ht="12">
      <c r="B168" s="222"/>
      <c r="C168" s="223"/>
      <c r="D168" s="207" t="s">
        <v>168</v>
      </c>
      <c r="E168" s="224" t="s">
        <v>21</v>
      </c>
      <c r="F168" s="225" t="s">
        <v>990</v>
      </c>
      <c r="G168" s="223"/>
      <c r="H168" s="224" t="s">
        <v>21</v>
      </c>
      <c r="I168" s="226"/>
      <c r="J168" s="223"/>
      <c r="K168" s="223"/>
      <c r="L168" s="227"/>
      <c r="M168" s="228"/>
      <c r="N168" s="229"/>
      <c r="O168" s="229"/>
      <c r="P168" s="229"/>
      <c r="Q168" s="229"/>
      <c r="R168" s="229"/>
      <c r="S168" s="229"/>
      <c r="T168" s="230"/>
      <c r="AT168" s="231" t="s">
        <v>168</v>
      </c>
      <c r="AU168" s="231" t="s">
        <v>81</v>
      </c>
      <c r="AV168" s="14" t="s">
        <v>79</v>
      </c>
      <c r="AW168" s="14" t="s">
        <v>34</v>
      </c>
      <c r="AX168" s="14" t="s">
        <v>73</v>
      </c>
      <c r="AY168" s="231" t="s">
        <v>157</v>
      </c>
    </row>
    <row r="169" spans="2:51" s="13" customFormat="1" ht="12">
      <c r="B169" s="211"/>
      <c r="C169" s="212"/>
      <c r="D169" s="207" t="s">
        <v>168</v>
      </c>
      <c r="E169" s="213" t="s">
        <v>21</v>
      </c>
      <c r="F169" s="214" t="s">
        <v>991</v>
      </c>
      <c r="G169" s="212"/>
      <c r="H169" s="215">
        <v>521.25</v>
      </c>
      <c r="I169" s="216"/>
      <c r="J169" s="212"/>
      <c r="K169" s="212"/>
      <c r="L169" s="217"/>
      <c r="M169" s="218"/>
      <c r="N169" s="219"/>
      <c r="O169" s="219"/>
      <c r="P169" s="219"/>
      <c r="Q169" s="219"/>
      <c r="R169" s="219"/>
      <c r="S169" s="219"/>
      <c r="T169" s="220"/>
      <c r="AT169" s="221" t="s">
        <v>168</v>
      </c>
      <c r="AU169" s="221" t="s">
        <v>81</v>
      </c>
      <c r="AV169" s="13" t="s">
        <v>81</v>
      </c>
      <c r="AW169" s="13" t="s">
        <v>34</v>
      </c>
      <c r="AX169" s="13" t="s">
        <v>73</v>
      </c>
      <c r="AY169" s="221" t="s">
        <v>157</v>
      </c>
    </row>
    <row r="170" spans="2:51" s="16" customFormat="1" ht="12">
      <c r="B170" s="243"/>
      <c r="C170" s="244"/>
      <c r="D170" s="207" t="s">
        <v>168</v>
      </c>
      <c r="E170" s="245" t="s">
        <v>21</v>
      </c>
      <c r="F170" s="246" t="s">
        <v>181</v>
      </c>
      <c r="G170" s="244"/>
      <c r="H170" s="247">
        <v>521.25</v>
      </c>
      <c r="I170" s="248"/>
      <c r="J170" s="244"/>
      <c r="K170" s="244"/>
      <c r="L170" s="249"/>
      <c r="M170" s="250"/>
      <c r="N170" s="251"/>
      <c r="O170" s="251"/>
      <c r="P170" s="251"/>
      <c r="Q170" s="251"/>
      <c r="R170" s="251"/>
      <c r="S170" s="251"/>
      <c r="T170" s="252"/>
      <c r="AT170" s="253" t="s">
        <v>168</v>
      </c>
      <c r="AU170" s="253" t="s">
        <v>81</v>
      </c>
      <c r="AV170" s="16" t="s">
        <v>164</v>
      </c>
      <c r="AW170" s="16" t="s">
        <v>34</v>
      </c>
      <c r="AX170" s="16" t="s">
        <v>79</v>
      </c>
      <c r="AY170" s="253" t="s">
        <v>157</v>
      </c>
    </row>
    <row r="171" spans="1:65" s="2" customFormat="1" ht="16.5" customHeight="1">
      <c r="A171" s="36"/>
      <c r="B171" s="37"/>
      <c r="C171" s="194" t="s">
        <v>345</v>
      </c>
      <c r="D171" s="194" t="s">
        <v>159</v>
      </c>
      <c r="E171" s="195" t="s">
        <v>225</v>
      </c>
      <c r="F171" s="196" t="s">
        <v>988</v>
      </c>
      <c r="G171" s="197" t="s">
        <v>172</v>
      </c>
      <c r="H171" s="198">
        <v>609.53</v>
      </c>
      <c r="I171" s="199"/>
      <c r="J171" s="200">
        <f>ROUND(I171*H171,2)</f>
        <v>0</v>
      </c>
      <c r="K171" s="196" t="s">
        <v>21</v>
      </c>
      <c r="L171" s="41"/>
      <c r="M171" s="201" t="s">
        <v>21</v>
      </c>
      <c r="N171" s="202" t="s">
        <v>44</v>
      </c>
      <c r="O171" s="66"/>
      <c r="P171" s="203">
        <f>O171*H171</f>
        <v>0</v>
      </c>
      <c r="Q171" s="203">
        <v>0</v>
      </c>
      <c r="R171" s="203">
        <f>Q171*H171</f>
        <v>0</v>
      </c>
      <c r="S171" s="203">
        <v>0</v>
      </c>
      <c r="T171" s="204">
        <f>S171*H171</f>
        <v>0</v>
      </c>
      <c r="U171" s="36"/>
      <c r="V171" s="36"/>
      <c r="W171" s="36"/>
      <c r="X171" s="36"/>
      <c r="Y171" s="36"/>
      <c r="Z171" s="36"/>
      <c r="AA171" s="36"/>
      <c r="AB171" s="36"/>
      <c r="AC171" s="36"/>
      <c r="AD171" s="36"/>
      <c r="AE171" s="36"/>
      <c r="AR171" s="205" t="s">
        <v>164</v>
      </c>
      <c r="AT171" s="205" t="s">
        <v>159</v>
      </c>
      <c r="AU171" s="205" t="s">
        <v>81</v>
      </c>
      <c r="AY171" s="19" t="s">
        <v>157</v>
      </c>
      <c r="BE171" s="206">
        <f>IF(N171="základní",J171,0)</f>
        <v>0</v>
      </c>
      <c r="BF171" s="206">
        <f>IF(N171="snížená",J171,0)</f>
        <v>0</v>
      </c>
      <c r="BG171" s="206">
        <f>IF(N171="zákl. přenesená",J171,0)</f>
        <v>0</v>
      </c>
      <c r="BH171" s="206">
        <f>IF(N171="sníž. přenesená",J171,0)</f>
        <v>0</v>
      </c>
      <c r="BI171" s="206">
        <f>IF(N171="nulová",J171,0)</f>
        <v>0</v>
      </c>
      <c r="BJ171" s="19" t="s">
        <v>79</v>
      </c>
      <c r="BK171" s="206">
        <f>ROUND(I171*H171,2)</f>
        <v>0</v>
      </c>
      <c r="BL171" s="19" t="s">
        <v>164</v>
      </c>
      <c r="BM171" s="205" t="s">
        <v>505</v>
      </c>
    </row>
    <row r="172" spans="2:51" s="14" customFormat="1" ht="12">
      <c r="B172" s="222"/>
      <c r="C172" s="223"/>
      <c r="D172" s="207" t="s">
        <v>168</v>
      </c>
      <c r="E172" s="224" t="s">
        <v>21</v>
      </c>
      <c r="F172" s="225" t="s">
        <v>992</v>
      </c>
      <c r="G172" s="223"/>
      <c r="H172" s="224" t="s">
        <v>21</v>
      </c>
      <c r="I172" s="226"/>
      <c r="J172" s="223"/>
      <c r="K172" s="223"/>
      <c r="L172" s="227"/>
      <c r="M172" s="228"/>
      <c r="N172" s="229"/>
      <c r="O172" s="229"/>
      <c r="P172" s="229"/>
      <c r="Q172" s="229"/>
      <c r="R172" s="229"/>
      <c r="S172" s="229"/>
      <c r="T172" s="230"/>
      <c r="AT172" s="231" t="s">
        <v>168</v>
      </c>
      <c r="AU172" s="231" t="s">
        <v>81</v>
      </c>
      <c r="AV172" s="14" t="s">
        <v>79</v>
      </c>
      <c r="AW172" s="14" t="s">
        <v>34</v>
      </c>
      <c r="AX172" s="14" t="s">
        <v>73</v>
      </c>
      <c r="AY172" s="231" t="s">
        <v>157</v>
      </c>
    </row>
    <row r="173" spans="2:51" s="14" customFormat="1" ht="12">
      <c r="B173" s="222"/>
      <c r="C173" s="223"/>
      <c r="D173" s="207" t="s">
        <v>168</v>
      </c>
      <c r="E173" s="224" t="s">
        <v>21</v>
      </c>
      <c r="F173" s="225" t="s">
        <v>993</v>
      </c>
      <c r="G173" s="223"/>
      <c r="H173" s="224" t="s">
        <v>21</v>
      </c>
      <c r="I173" s="226"/>
      <c r="J173" s="223"/>
      <c r="K173" s="223"/>
      <c r="L173" s="227"/>
      <c r="M173" s="228"/>
      <c r="N173" s="229"/>
      <c r="O173" s="229"/>
      <c r="P173" s="229"/>
      <c r="Q173" s="229"/>
      <c r="R173" s="229"/>
      <c r="S173" s="229"/>
      <c r="T173" s="230"/>
      <c r="AT173" s="231" t="s">
        <v>168</v>
      </c>
      <c r="AU173" s="231" t="s">
        <v>81</v>
      </c>
      <c r="AV173" s="14" t="s">
        <v>79</v>
      </c>
      <c r="AW173" s="14" t="s">
        <v>34</v>
      </c>
      <c r="AX173" s="14" t="s">
        <v>73</v>
      </c>
      <c r="AY173" s="231" t="s">
        <v>157</v>
      </c>
    </row>
    <row r="174" spans="2:51" s="13" customFormat="1" ht="12">
      <c r="B174" s="211"/>
      <c r="C174" s="212"/>
      <c r="D174" s="207" t="s">
        <v>168</v>
      </c>
      <c r="E174" s="213" t="s">
        <v>21</v>
      </c>
      <c r="F174" s="214" t="s">
        <v>994</v>
      </c>
      <c r="G174" s="212"/>
      <c r="H174" s="215">
        <v>609.53</v>
      </c>
      <c r="I174" s="216"/>
      <c r="J174" s="212"/>
      <c r="K174" s="212"/>
      <c r="L174" s="217"/>
      <c r="M174" s="218"/>
      <c r="N174" s="219"/>
      <c r="O174" s="219"/>
      <c r="P174" s="219"/>
      <c r="Q174" s="219"/>
      <c r="R174" s="219"/>
      <c r="S174" s="219"/>
      <c r="T174" s="220"/>
      <c r="AT174" s="221" t="s">
        <v>168</v>
      </c>
      <c r="AU174" s="221" t="s">
        <v>81</v>
      </c>
      <c r="AV174" s="13" t="s">
        <v>81</v>
      </c>
      <c r="AW174" s="13" t="s">
        <v>34</v>
      </c>
      <c r="AX174" s="13" t="s">
        <v>73</v>
      </c>
      <c r="AY174" s="221" t="s">
        <v>157</v>
      </c>
    </row>
    <row r="175" spans="2:51" s="16" customFormat="1" ht="12">
      <c r="B175" s="243"/>
      <c r="C175" s="244"/>
      <c r="D175" s="207" t="s">
        <v>168</v>
      </c>
      <c r="E175" s="245" t="s">
        <v>21</v>
      </c>
      <c r="F175" s="246" t="s">
        <v>181</v>
      </c>
      <c r="G175" s="244"/>
      <c r="H175" s="247">
        <v>609.53</v>
      </c>
      <c r="I175" s="248"/>
      <c r="J175" s="244"/>
      <c r="K175" s="244"/>
      <c r="L175" s="249"/>
      <c r="M175" s="250"/>
      <c r="N175" s="251"/>
      <c r="O175" s="251"/>
      <c r="P175" s="251"/>
      <c r="Q175" s="251"/>
      <c r="R175" s="251"/>
      <c r="S175" s="251"/>
      <c r="T175" s="252"/>
      <c r="AT175" s="253" t="s">
        <v>168</v>
      </c>
      <c r="AU175" s="253" t="s">
        <v>81</v>
      </c>
      <c r="AV175" s="16" t="s">
        <v>164</v>
      </c>
      <c r="AW175" s="16" t="s">
        <v>34</v>
      </c>
      <c r="AX175" s="16" t="s">
        <v>79</v>
      </c>
      <c r="AY175" s="253" t="s">
        <v>157</v>
      </c>
    </row>
    <row r="176" spans="1:65" s="2" customFormat="1" ht="16.5" customHeight="1">
      <c r="A176" s="36"/>
      <c r="B176" s="37"/>
      <c r="C176" s="194" t="s">
        <v>350</v>
      </c>
      <c r="D176" s="194" t="s">
        <v>159</v>
      </c>
      <c r="E176" s="195" t="s">
        <v>233</v>
      </c>
      <c r="F176" s="196" t="s">
        <v>995</v>
      </c>
      <c r="G176" s="197" t="s">
        <v>172</v>
      </c>
      <c r="H176" s="198">
        <v>973.5</v>
      </c>
      <c r="I176" s="199"/>
      <c r="J176" s="200">
        <f>ROUND(I176*H176,2)</f>
        <v>0</v>
      </c>
      <c r="K176" s="196" t="s">
        <v>21</v>
      </c>
      <c r="L176" s="41"/>
      <c r="M176" s="201" t="s">
        <v>21</v>
      </c>
      <c r="N176" s="202" t="s">
        <v>44</v>
      </c>
      <c r="O176" s="66"/>
      <c r="P176" s="203">
        <f>O176*H176</f>
        <v>0</v>
      </c>
      <c r="Q176" s="203">
        <v>0</v>
      </c>
      <c r="R176" s="203">
        <f>Q176*H176</f>
        <v>0</v>
      </c>
      <c r="S176" s="203">
        <v>0</v>
      </c>
      <c r="T176" s="204">
        <f>S176*H176</f>
        <v>0</v>
      </c>
      <c r="U176" s="36"/>
      <c r="V176" s="36"/>
      <c r="W176" s="36"/>
      <c r="X176" s="36"/>
      <c r="Y176" s="36"/>
      <c r="Z176" s="36"/>
      <c r="AA176" s="36"/>
      <c r="AB176" s="36"/>
      <c r="AC176" s="36"/>
      <c r="AD176" s="36"/>
      <c r="AE176" s="36"/>
      <c r="AR176" s="205" t="s">
        <v>164</v>
      </c>
      <c r="AT176" s="205" t="s">
        <v>159</v>
      </c>
      <c r="AU176" s="205" t="s">
        <v>81</v>
      </c>
      <c r="AY176" s="19" t="s">
        <v>157</v>
      </c>
      <c r="BE176" s="206">
        <f>IF(N176="základní",J176,0)</f>
        <v>0</v>
      </c>
      <c r="BF176" s="206">
        <f>IF(N176="snížená",J176,0)</f>
        <v>0</v>
      </c>
      <c r="BG176" s="206">
        <f>IF(N176="zákl. přenesená",J176,0)</f>
        <v>0</v>
      </c>
      <c r="BH176" s="206">
        <f>IF(N176="sníž. přenesená",J176,0)</f>
        <v>0</v>
      </c>
      <c r="BI176" s="206">
        <f>IF(N176="nulová",J176,0)</f>
        <v>0</v>
      </c>
      <c r="BJ176" s="19" t="s">
        <v>79</v>
      </c>
      <c r="BK176" s="206">
        <f>ROUND(I176*H176,2)</f>
        <v>0</v>
      </c>
      <c r="BL176" s="19" t="s">
        <v>164</v>
      </c>
      <c r="BM176" s="205" t="s">
        <v>523</v>
      </c>
    </row>
    <row r="177" spans="2:51" s="14" customFormat="1" ht="12">
      <c r="B177" s="222"/>
      <c r="C177" s="223"/>
      <c r="D177" s="207" t="s">
        <v>168</v>
      </c>
      <c r="E177" s="224" t="s">
        <v>21</v>
      </c>
      <c r="F177" s="225" t="s">
        <v>996</v>
      </c>
      <c r="G177" s="223"/>
      <c r="H177" s="224" t="s">
        <v>21</v>
      </c>
      <c r="I177" s="226"/>
      <c r="J177" s="223"/>
      <c r="K177" s="223"/>
      <c r="L177" s="227"/>
      <c r="M177" s="228"/>
      <c r="N177" s="229"/>
      <c r="O177" s="229"/>
      <c r="P177" s="229"/>
      <c r="Q177" s="229"/>
      <c r="R177" s="229"/>
      <c r="S177" s="229"/>
      <c r="T177" s="230"/>
      <c r="AT177" s="231" t="s">
        <v>168</v>
      </c>
      <c r="AU177" s="231" t="s">
        <v>81</v>
      </c>
      <c r="AV177" s="14" t="s">
        <v>79</v>
      </c>
      <c r="AW177" s="14" t="s">
        <v>34</v>
      </c>
      <c r="AX177" s="14" t="s">
        <v>73</v>
      </c>
      <c r="AY177" s="231" t="s">
        <v>157</v>
      </c>
    </row>
    <row r="178" spans="2:51" s="13" customFormat="1" ht="12">
      <c r="B178" s="211"/>
      <c r="C178" s="212"/>
      <c r="D178" s="207" t="s">
        <v>168</v>
      </c>
      <c r="E178" s="213" t="s">
        <v>21</v>
      </c>
      <c r="F178" s="214" t="s">
        <v>997</v>
      </c>
      <c r="G178" s="212"/>
      <c r="H178" s="215">
        <v>973.5</v>
      </c>
      <c r="I178" s="216"/>
      <c r="J178" s="212"/>
      <c r="K178" s="212"/>
      <c r="L178" s="217"/>
      <c r="M178" s="218"/>
      <c r="N178" s="219"/>
      <c r="O178" s="219"/>
      <c r="P178" s="219"/>
      <c r="Q178" s="219"/>
      <c r="R178" s="219"/>
      <c r="S178" s="219"/>
      <c r="T178" s="220"/>
      <c r="AT178" s="221" t="s">
        <v>168</v>
      </c>
      <c r="AU178" s="221" t="s">
        <v>81</v>
      </c>
      <c r="AV178" s="13" t="s">
        <v>81</v>
      </c>
      <c r="AW178" s="13" t="s">
        <v>34</v>
      </c>
      <c r="AX178" s="13" t="s">
        <v>73</v>
      </c>
      <c r="AY178" s="221" t="s">
        <v>157</v>
      </c>
    </row>
    <row r="179" spans="2:51" s="16" customFormat="1" ht="12">
      <c r="B179" s="243"/>
      <c r="C179" s="244"/>
      <c r="D179" s="207" t="s">
        <v>168</v>
      </c>
      <c r="E179" s="245" t="s">
        <v>21</v>
      </c>
      <c r="F179" s="246" t="s">
        <v>181</v>
      </c>
      <c r="G179" s="244"/>
      <c r="H179" s="247">
        <v>973.5</v>
      </c>
      <c r="I179" s="248"/>
      <c r="J179" s="244"/>
      <c r="K179" s="244"/>
      <c r="L179" s="249"/>
      <c r="M179" s="250"/>
      <c r="N179" s="251"/>
      <c r="O179" s="251"/>
      <c r="P179" s="251"/>
      <c r="Q179" s="251"/>
      <c r="R179" s="251"/>
      <c r="S179" s="251"/>
      <c r="T179" s="252"/>
      <c r="AT179" s="253" t="s">
        <v>168</v>
      </c>
      <c r="AU179" s="253" t="s">
        <v>81</v>
      </c>
      <c r="AV179" s="16" t="s">
        <v>164</v>
      </c>
      <c r="AW179" s="16" t="s">
        <v>34</v>
      </c>
      <c r="AX179" s="16" t="s">
        <v>79</v>
      </c>
      <c r="AY179" s="253" t="s">
        <v>157</v>
      </c>
    </row>
    <row r="180" spans="1:65" s="2" customFormat="1" ht="16.5" customHeight="1">
      <c r="A180" s="36"/>
      <c r="B180" s="37"/>
      <c r="C180" s="194" t="s">
        <v>356</v>
      </c>
      <c r="D180" s="194" t="s">
        <v>159</v>
      </c>
      <c r="E180" s="195" t="s">
        <v>998</v>
      </c>
      <c r="F180" s="196" t="s">
        <v>999</v>
      </c>
      <c r="G180" s="197" t="s">
        <v>172</v>
      </c>
      <c r="H180" s="198">
        <v>142.1</v>
      </c>
      <c r="I180" s="199"/>
      <c r="J180" s="200">
        <f>ROUND(I180*H180,2)</f>
        <v>0</v>
      </c>
      <c r="K180" s="196" t="s">
        <v>21</v>
      </c>
      <c r="L180" s="41"/>
      <c r="M180" s="201" t="s">
        <v>21</v>
      </c>
      <c r="N180" s="202" t="s">
        <v>44</v>
      </c>
      <c r="O180" s="66"/>
      <c r="P180" s="203">
        <f>O180*H180</f>
        <v>0</v>
      </c>
      <c r="Q180" s="203">
        <v>0</v>
      </c>
      <c r="R180" s="203">
        <f>Q180*H180</f>
        <v>0</v>
      </c>
      <c r="S180" s="203">
        <v>0</v>
      </c>
      <c r="T180" s="204">
        <f>S180*H180</f>
        <v>0</v>
      </c>
      <c r="U180" s="36"/>
      <c r="V180" s="36"/>
      <c r="W180" s="36"/>
      <c r="X180" s="36"/>
      <c r="Y180" s="36"/>
      <c r="Z180" s="36"/>
      <c r="AA180" s="36"/>
      <c r="AB180" s="36"/>
      <c r="AC180" s="36"/>
      <c r="AD180" s="36"/>
      <c r="AE180" s="36"/>
      <c r="AR180" s="205" t="s">
        <v>164</v>
      </c>
      <c r="AT180" s="205" t="s">
        <v>159</v>
      </c>
      <c r="AU180" s="205" t="s">
        <v>81</v>
      </c>
      <c r="AY180" s="19" t="s">
        <v>157</v>
      </c>
      <c r="BE180" s="206">
        <f>IF(N180="základní",J180,0)</f>
        <v>0</v>
      </c>
      <c r="BF180" s="206">
        <f>IF(N180="snížená",J180,0)</f>
        <v>0</v>
      </c>
      <c r="BG180" s="206">
        <f>IF(N180="zákl. přenesená",J180,0)</f>
        <v>0</v>
      </c>
      <c r="BH180" s="206">
        <f>IF(N180="sníž. přenesená",J180,0)</f>
        <v>0</v>
      </c>
      <c r="BI180" s="206">
        <f>IF(N180="nulová",J180,0)</f>
        <v>0</v>
      </c>
      <c r="BJ180" s="19" t="s">
        <v>79</v>
      </c>
      <c r="BK180" s="206">
        <f>ROUND(I180*H180,2)</f>
        <v>0</v>
      </c>
      <c r="BL180" s="19" t="s">
        <v>164</v>
      </c>
      <c r="BM180" s="205" t="s">
        <v>538</v>
      </c>
    </row>
    <row r="181" spans="2:51" s="14" customFormat="1" ht="12">
      <c r="B181" s="222"/>
      <c r="C181" s="223"/>
      <c r="D181" s="207" t="s">
        <v>168</v>
      </c>
      <c r="E181" s="224" t="s">
        <v>21</v>
      </c>
      <c r="F181" s="225" t="s">
        <v>1000</v>
      </c>
      <c r="G181" s="223"/>
      <c r="H181" s="224" t="s">
        <v>21</v>
      </c>
      <c r="I181" s="226"/>
      <c r="J181" s="223"/>
      <c r="K181" s="223"/>
      <c r="L181" s="227"/>
      <c r="M181" s="228"/>
      <c r="N181" s="229"/>
      <c r="O181" s="229"/>
      <c r="P181" s="229"/>
      <c r="Q181" s="229"/>
      <c r="R181" s="229"/>
      <c r="S181" s="229"/>
      <c r="T181" s="230"/>
      <c r="AT181" s="231" t="s">
        <v>168</v>
      </c>
      <c r="AU181" s="231" t="s">
        <v>81</v>
      </c>
      <c r="AV181" s="14" t="s">
        <v>79</v>
      </c>
      <c r="AW181" s="14" t="s">
        <v>34</v>
      </c>
      <c r="AX181" s="14" t="s">
        <v>73</v>
      </c>
      <c r="AY181" s="231" t="s">
        <v>157</v>
      </c>
    </row>
    <row r="182" spans="2:51" s="13" customFormat="1" ht="12">
      <c r="B182" s="211"/>
      <c r="C182" s="212"/>
      <c r="D182" s="207" t="s">
        <v>168</v>
      </c>
      <c r="E182" s="213" t="s">
        <v>21</v>
      </c>
      <c r="F182" s="214" t="s">
        <v>1001</v>
      </c>
      <c r="G182" s="212"/>
      <c r="H182" s="215">
        <v>0</v>
      </c>
      <c r="I182" s="216"/>
      <c r="J182" s="212"/>
      <c r="K182" s="212"/>
      <c r="L182" s="217"/>
      <c r="M182" s="218"/>
      <c r="N182" s="219"/>
      <c r="O182" s="219"/>
      <c r="P182" s="219"/>
      <c r="Q182" s="219"/>
      <c r="R182" s="219"/>
      <c r="S182" s="219"/>
      <c r="T182" s="220"/>
      <c r="AT182" s="221" t="s">
        <v>168</v>
      </c>
      <c r="AU182" s="221" t="s">
        <v>81</v>
      </c>
      <c r="AV182" s="13" t="s">
        <v>81</v>
      </c>
      <c r="AW182" s="13" t="s">
        <v>34</v>
      </c>
      <c r="AX182" s="13" t="s">
        <v>73</v>
      </c>
      <c r="AY182" s="221" t="s">
        <v>157</v>
      </c>
    </row>
    <row r="183" spans="2:51" s="13" customFormat="1" ht="12">
      <c r="B183" s="211"/>
      <c r="C183" s="212"/>
      <c r="D183" s="207" t="s">
        <v>168</v>
      </c>
      <c r="E183" s="213" t="s">
        <v>21</v>
      </c>
      <c r="F183" s="214" t="s">
        <v>1002</v>
      </c>
      <c r="G183" s="212"/>
      <c r="H183" s="215">
        <v>142.1</v>
      </c>
      <c r="I183" s="216"/>
      <c r="J183" s="212"/>
      <c r="K183" s="212"/>
      <c r="L183" s="217"/>
      <c r="M183" s="218"/>
      <c r="N183" s="219"/>
      <c r="O183" s="219"/>
      <c r="P183" s="219"/>
      <c r="Q183" s="219"/>
      <c r="R183" s="219"/>
      <c r="S183" s="219"/>
      <c r="T183" s="220"/>
      <c r="AT183" s="221" t="s">
        <v>168</v>
      </c>
      <c r="AU183" s="221" t="s">
        <v>81</v>
      </c>
      <c r="AV183" s="13" t="s">
        <v>81</v>
      </c>
      <c r="AW183" s="13" t="s">
        <v>34</v>
      </c>
      <c r="AX183" s="13" t="s">
        <v>73</v>
      </c>
      <c r="AY183" s="221" t="s">
        <v>157</v>
      </c>
    </row>
    <row r="184" spans="2:51" s="16" customFormat="1" ht="12">
      <c r="B184" s="243"/>
      <c r="C184" s="244"/>
      <c r="D184" s="207" t="s">
        <v>168</v>
      </c>
      <c r="E184" s="245" t="s">
        <v>21</v>
      </c>
      <c r="F184" s="246" t="s">
        <v>181</v>
      </c>
      <c r="G184" s="244"/>
      <c r="H184" s="247">
        <v>142.1</v>
      </c>
      <c r="I184" s="248"/>
      <c r="J184" s="244"/>
      <c r="K184" s="244"/>
      <c r="L184" s="249"/>
      <c r="M184" s="250"/>
      <c r="N184" s="251"/>
      <c r="O184" s="251"/>
      <c r="P184" s="251"/>
      <c r="Q184" s="251"/>
      <c r="R184" s="251"/>
      <c r="S184" s="251"/>
      <c r="T184" s="252"/>
      <c r="AT184" s="253" t="s">
        <v>168</v>
      </c>
      <c r="AU184" s="253" t="s">
        <v>81</v>
      </c>
      <c r="AV184" s="16" t="s">
        <v>164</v>
      </c>
      <c r="AW184" s="16" t="s">
        <v>34</v>
      </c>
      <c r="AX184" s="16" t="s">
        <v>79</v>
      </c>
      <c r="AY184" s="253" t="s">
        <v>157</v>
      </c>
    </row>
    <row r="185" spans="1:65" s="2" customFormat="1" ht="16.5" customHeight="1">
      <c r="A185" s="36"/>
      <c r="B185" s="37"/>
      <c r="C185" s="194" t="s">
        <v>370</v>
      </c>
      <c r="D185" s="194" t="s">
        <v>159</v>
      </c>
      <c r="E185" s="195" t="s">
        <v>1003</v>
      </c>
      <c r="F185" s="196" t="s">
        <v>1004</v>
      </c>
      <c r="G185" s="197" t="s">
        <v>172</v>
      </c>
      <c r="H185" s="198">
        <v>112.3</v>
      </c>
      <c r="I185" s="199"/>
      <c r="J185" s="200">
        <f>ROUND(I185*H185,2)</f>
        <v>0</v>
      </c>
      <c r="K185" s="196" t="s">
        <v>21</v>
      </c>
      <c r="L185" s="41"/>
      <c r="M185" s="201" t="s">
        <v>21</v>
      </c>
      <c r="N185" s="202" t="s">
        <v>44</v>
      </c>
      <c r="O185" s="66"/>
      <c r="P185" s="203">
        <f>O185*H185</f>
        <v>0</v>
      </c>
      <c r="Q185" s="203">
        <v>0</v>
      </c>
      <c r="R185" s="203">
        <f>Q185*H185</f>
        <v>0</v>
      </c>
      <c r="S185" s="203">
        <v>0</v>
      </c>
      <c r="T185" s="204">
        <f>S185*H185</f>
        <v>0</v>
      </c>
      <c r="U185" s="36"/>
      <c r="V185" s="36"/>
      <c r="W185" s="36"/>
      <c r="X185" s="36"/>
      <c r="Y185" s="36"/>
      <c r="Z185" s="36"/>
      <c r="AA185" s="36"/>
      <c r="AB185" s="36"/>
      <c r="AC185" s="36"/>
      <c r="AD185" s="36"/>
      <c r="AE185" s="36"/>
      <c r="AR185" s="205" t="s">
        <v>164</v>
      </c>
      <c r="AT185" s="205" t="s">
        <v>159</v>
      </c>
      <c r="AU185" s="205" t="s">
        <v>81</v>
      </c>
      <c r="AY185" s="19" t="s">
        <v>157</v>
      </c>
      <c r="BE185" s="206">
        <f>IF(N185="základní",J185,0)</f>
        <v>0</v>
      </c>
      <c r="BF185" s="206">
        <f>IF(N185="snížená",J185,0)</f>
        <v>0</v>
      </c>
      <c r="BG185" s="206">
        <f>IF(N185="zákl. přenesená",J185,0)</f>
        <v>0</v>
      </c>
      <c r="BH185" s="206">
        <f>IF(N185="sníž. přenesená",J185,0)</f>
        <v>0</v>
      </c>
      <c r="BI185" s="206">
        <f>IF(N185="nulová",J185,0)</f>
        <v>0</v>
      </c>
      <c r="BJ185" s="19" t="s">
        <v>79</v>
      </c>
      <c r="BK185" s="206">
        <f>ROUND(I185*H185,2)</f>
        <v>0</v>
      </c>
      <c r="BL185" s="19" t="s">
        <v>164</v>
      </c>
      <c r="BM185" s="205" t="s">
        <v>549</v>
      </c>
    </row>
    <row r="186" spans="2:51" s="14" customFormat="1" ht="12">
      <c r="B186" s="222"/>
      <c r="C186" s="223"/>
      <c r="D186" s="207" t="s">
        <v>168</v>
      </c>
      <c r="E186" s="224" t="s">
        <v>21</v>
      </c>
      <c r="F186" s="225" t="s">
        <v>1005</v>
      </c>
      <c r="G186" s="223"/>
      <c r="H186" s="224" t="s">
        <v>21</v>
      </c>
      <c r="I186" s="226"/>
      <c r="J186" s="223"/>
      <c r="K186" s="223"/>
      <c r="L186" s="227"/>
      <c r="M186" s="228"/>
      <c r="N186" s="229"/>
      <c r="O186" s="229"/>
      <c r="P186" s="229"/>
      <c r="Q186" s="229"/>
      <c r="R186" s="229"/>
      <c r="S186" s="229"/>
      <c r="T186" s="230"/>
      <c r="AT186" s="231" t="s">
        <v>168</v>
      </c>
      <c r="AU186" s="231" t="s">
        <v>81</v>
      </c>
      <c r="AV186" s="14" t="s">
        <v>79</v>
      </c>
      <c r="AW186" s="14" t="s">
        <v>34</v>
      </c>
      <c r="AX186" s="14" t="s">
        <v>73</v>
      </c>
      <c r="AY186" s="231" t="s">
        <v>157</v>
      </c>
    </row>
    <row r="187" spans="2:51" s="13" customFormat="1" ht="12">
      <c r="B187" s="211"/>
      <c r="C187" s="212"/>
      <c r="D187" s="207" t="s">
        <v>168</v>
      </c>
      <c r="E187" s="213" t="s">
        <v>21</v>
      </c>
      <c r="F187" s="214" t="s">
        <v>1006</v>
      </c>
      <c r="G187" s="212"/>
      <c r="H187" s="215">
        <v>112.3</v>
      </c>
      <c r="I187" s="216"/>
      <c r="J187" s="212"/>
      <c r="K187" s="212"/>
      <c r="L187" s="217"/>
      <c r="M187" s="218"/>
      <c r="N187" s="219"/>
      <c r="O187" s="219"/>
      <c r="P187" s="219"/>
      <c r="Q187" s="219"/>
      <c r="R187" s="219"/>
      <c r="S187" s="219"/>
      <c r="T187" s="220"/>
      <c r="AT187" s="221" t="s">
        <v>168</v>
      </c>
      <c r="AU187" s="221" t="s">
        <v>81</v>
      </c>
      <c r="AV187" s="13" t="s">
        <v>81</v>
      </c>
      <c r="AW187" s="13" t="s">
        <v>34</v>
      </c>
      <c r="AX187" s="13" t="s">
        <v>73</v>
      </c>
      <c r="AY187" s="221" t="s">
        <v>157</v>
      </c>
    </row>
    <row r="188" spans="2:51" s="16" customFormat="1" ht="12">
      <c r="B188" s="243"/>
      <c r="C188" s="244"/>
      <c r="D188" s="207" t="s">
        <v>168</v>
      </c>
      <c r="E188" s="245" t="s">
        <v>21</v>
      </c>
      <c r="F188" s="246" t="s">
        <v>181</v>
      </c>
      <c r="G188" s="244"/>
      <c r="H188" s="247">
        <v>112.3</v>
      </c>
      <c r="I188" s="248"/>
      <c r="J188" s="244"/>
      <c r="K188" s="244"/>
      <c r="L188" s="249"/>
      <c r="M188" s="250"/>
      <c r="N188" s="251"/>
      <c r="O188" s="251"/>
      <c r="P188" s="251"/>
      <c r="Q188" s="251"/>
      <c r="R188" s="251"/>
      <c r="S188" s="251"/>
      <c r="T188" s="252"/>
      <c r="AT188" s="253" t="s">
        <v>168</v>
      </c>
      <c r="AU188" s="253" t="s">
        <v>81</v>
      </c>
      <c r="AV188" s="16" t="s">
        <v>164</v>
      </c>
      <c r="AW188" s="16" t="s">
        <v>34</v>
      </c>
      <c r="AX188" s="16" t="s">
        <v>79</v>
      </c>
      <c r="AY188" s="253" t="s">
        <v>157</v>
      </c>
    </row>
    <row r="189" spans="1:65" s="2" customFormat="1" ht="16.5" customHeight="1">
      <c r="A189" s="36"/>
      <c r="B189" s="37"/>
      <c r="C189" s="194" t="s">
        <v>376</v>
      </c>
      <c r="D189" s="194" t="s">
        <v>159</v>
      </c>
      <c r="E189" s="195" t="s">
        <v>239</v>
      </c>
      <c r="F189" s="196" t="s">
        <v>240</v>
      </c>
      <c r="G189" s="197" t="s">
        <v>172</v>
      </c>
      <c r="H189" s="198">
        <v>1130.78</v>
      </c>
      <c r="I189" s="199"/>
      <c r="J189" s="200">
        <f>ROUND(I189*H189,2)</f>
        <v>0</v>
      </c>
      <c r="K189" s="196" t="s">
        <v>21</v>
      </c>
      <c r="L189" s="41"/>
      <c r="M189" s="201" t="s">
        <v>21</v>
      </c>
      <c r="N189" s="202" t="s">
        <v>44</v>
      </c>
      <c r="O189" s="66"/>
      <c r="P189" s="203">
        <f>O189*H189</f>
        <v>0</v>
      </c>
      <c r="Q189" s="203">
        <v>0</v>
      </c>
      <c r="R189" s="203">
        <f>Q189*H189</f>
        <v>0</v>
      </c>
      <c r="S189" s="203">
        <v>0</v>
      </c>
      <c r="T189" s="204">
        <f>S189*H189</f>
        <v>0</v>
      </c>
      <c r="U189" s="36"/>
      <c r="V189" s="36"/>
      <c r="W189" s="36"/>
      <c r="X189" s="36"/>
      <c r="Y189" s="36"/>
      <c r="Z189" s="36"/>
      <c r="AA189" s="36"/>
      <c r="AB189" s="36"/>
      <c r="AC189" s="36"/>
      <c r="AD189" s="36"/>
      <c r="AE189" s="36"/>
      <c r="AR189" s="205" t="s">
        <v>164</v>
      </c>
      <c r="AT189" s="205" t="s">
        <v>159</v>
      </c>
      <c r="AU189" s="205" t="s">
        <v>81</v>
      </c>
      <c r="AY189" s="19" t="s">
        <v>157</v>
      </c>
      <c r="BE189" s="206">
        <f>IF(N189="základní",J189,0)</f>
        <v>0</v>
      </c>
      <c r="BF189" s="206">
        <f>IF(N189="snížená",J189,0)</f>
        <v>0</v>
      </c>
      <c r="BG189" s="206">
        <f>IF(N189="zákl. přenesená",J189,0)</f>
        <v>0</v>
      </c>
      <c r="BH189" s="206">
        <f>IF(N189="sníž. přenesená",J189,0)</f>
        <v>0</v>
      </c>
      <c r="BI189" s="206">
        <f>IF(N189="nulová",J189,0)</f>
        <v>0</v>
      </c>
      <c r="BJ189" s="19" t="s">
        <v>79</v>
      </c>
      <c r="BK189" s="206">
        <f>ROUND(I189*H189,2)</f>
        <v>0</v>
      </c>
      <c r="BL189" s="19" t="s">
        <v>164</v>
      </c>
      <c r="BM189" s="205" t="s">
        <v>561</v>
      </c>
    </row>
    <row r="190" spans="2:51" s="13" customFormat="1" ht="12">
      <c r="B190" s="211"/>
      <c r="C190" s="212"/>
      <c r="D190" s="207" t="s">
        <v>168</v>
      </c>
      <c r="E190" s="213" t="s">
        <v>21</v>
      </c>
      <c r="F190" s="214" t="s">
        <v>1007</v>
      </c>
      <c r="G190" s="212"/>
      <c r="H190" s="215">
        <v>1130.78</v>
      </c>
      <c r="I190" s="216"/>
      <c r="J190" s="212"/>
      <c r="K190" s="212"/>
      <c r="L190" s="217"/>
      <c r="M190" s="218"/>
      <c r="N190" s="219"/>
      <c r="O190" s="219"/>
      <c r="P190" s="219"/>
      <c r="Q190" s="219"/>
      <c r="R190" s="219"/>
      <c r="S190" s="219"/>
      <c r="T190" s="220"/>
      <c r="AT190" s="221" t="s">
        <v>168</v>
      </c>
      <c r="AU190" s="221" t="s">
        <v>81</v>
      </c>
      <c r="AV190" s="13" t="s">
        <v>81</v>
      </c>
      <c r="AW190" s="13" t="s">
        <v>34</v>
      </c>
      <c r="AX190" s="13" t="s">
        <v>73</v>
      </c>
      <c r="AY190" s="221" t="s">
        <v>157</v>
      </c>
    </row>
    <row r="191" spans="2:51" s="16" customFormat="1" ht="12">
      <c r="B191" s="243"/>
      <c r="C191" s="244"/>
      <c r="D191" s="207" t="s">
        <v>168</v>
      </c>
      <c r="E191" s="245" t="s">
        <v>21</v>
      </c>
      <c r="F191" s="246" t="s">
        <v>181</v>
      </c>
      <c r="G191" s="244"/>
      <c r="H191" s="247">
        <v>1130.78</v>
      </c>
      <c r="I191" s="248"/>
      <c r="J191" s="244"/>
      <c r="K191" s="244"/>
      <c r="L191" s="249"/>
      <c r="M191" s="250"/>
      <c r="N191" s="251"/>
      <c r="O191" s="251"/>
      <c r="P191" s="251"/>
      <c r="Q191" s="251"/>
      <c r="R191" s="251"/>
      <c r="S191" s="251"/>
      <c r="T191" s="252"/>
      <c r="AT191" s="253" t="s">
        <v>168</v>
      </c>
      <c r="AU191" s="253" t="s">
        <v>81</v>
      </c>
      <c r="AV191" s="16" t="s">
        <v>164</v>
      </c>
      <c r="AW191" s="16" t="s">
        <v>34</v>
      </c>
      <c r="AX191" s="16" t="s">
        <v>79</v>
      </c>
      <c r="AY191" s="253" t="s">
        <v>157</v>
      </c>
    </row>
    <row r="192" spans="1:65" s="2" customFormat="1" ht="16.5" customHeight="1">
      <c r="A192" s="36"/>
      <c r="B192" s="37"/>
      <c r="C192" s="194" t="s">
        <v>308</v>
      </c>
      <c r="D192" s="194" t="s">
        <v>159</v>
      </c>
      <c r="E192" s="195" t="s">
        <v>1008</v>
      </c>
      <c r="F192" s="196" t="s">
        <v>1009</v>
      </c>
      <c r="G192" s="197" t="s">
        <v>162</v>
      </c>
      <c r="H192" s="198">
        <v>3015</v>
      </c>
      <c r="I192" s="199"/>
      <c r="J192" s="200">
        <f>ROUND(I192*H192,2)</f>
        <v>0</v>
      </c>
      <c r="K192" s="196" t="s">
        <v>21</v>
      </c>
      <c r="L192" s="41"/>
      <c r="M192" s="201" t="s">
        <v>21</v>
      </c>
      <c r="N192" s="202" t="s">
        <v>44</v>
      </c>
      <c r="O192" s="66"/>
      <c r="P192" s="203">
        <f>O192*H192</f>
        <v>0</v>
      </c>
      <c r="Q192" s="203">
        <v>0</v>
      </c>
      <c r="R192" s="203">
        <f>Q192*H192</f>
        <v>0</v>
      </c>
      <c r="S192" s="203">
        <v>0</v>
      </c>
      <c r="T192" s="204">
        <f>S192*H192</f>
        <v>0</v>
      </c>
      <c r="U192" s="36"/>
      <c r="V192" s="36"/>
      <c r="W192" s="36"/>
      <c r="X192" s="36"/>
      <c r="Y192" s="36"/>
      <c r="Z192" s="36"/>
      <c r="AA192" s="36"/>
      <c r="AB192" s="36"/>
      <c r="AC192" s="36"/>
      <c r="AD192" s="36"/>
      <c r="AE192" s="36"/>
      <c r="AR192" s="205" t="s">
        <v>164</v>
      </c>
      <c r="AT192" s="205" t="s">
        <v>159</v>
      </c>
      <c r="AU192" s="205" t="s">
        <v>81</v>
      </c>
      <c r="AY192" s="19" t="s">
        <v>157</v>
      </c>
      <c r="BE192" s="206">
        <f>IF(N192="základní",J192,0)</f>
        <v>0</v>
      </c>
      <c r="BF192" s="206">
        <f>IF(N192="snížená",J192,0)</f>
        <v>0</v>
      </c>
      <c r="BG192" s="206">
        <f>IF(N192="zákl. přenesená",J192,0)</f>
        <v>0</v>
      </c>
      <c r="BH192" s="206">
        <f>IF(N192="sníž. přenesená",J192,0)</f>
        <v>0</v>
      </c>
      <c r="BI192" s="206">
        <f>IF(N192="nulová",J192,0)</f>
        <v>0</v>
      </c>
      <c r="BJ192" s="19" t="s">
        <v>79</v>
      </c>
      <c r="BK192" s="206">
        <f>ROUND(I192*H192,2)</f>
        <v>0</v>
      </c>
      <c r="BL192" s="19" t="s">
        <v>164</v>
      </c>
      <c r="BM192" s="205" t="s">
        <v>571</v>
      </c>
    </row>
    <row r="193" spans="2:51" s="13" customFormat="1" ht="12">
      <c r="B193" s="211"/>
      <c r="C193" s="212"/>
      <c r="D193" s="207" t="s">
        <v>168</v>
      </c>
      <c r="E193" s="213" t="s">
        <v>21</v>
      </c>
      <c r="F193" s="214" t="s">
        <v>1010</v>
      </c>
      <c r="G193" s="212"/>
      <c r="H193" s="215">
        <v>3015</v>
      </c>
      <c r="I193" s="216"/>
      <c r="J193" s="212"/>
      <c r="K193" s="212"/>
      <c r="L193" s="217"/>
      <c r="M193" s="218"/>
      <c r="N193" s="219"/>
      <c r="O193" s="219"/>
      <c r="P193" s="219"/>
      <c r="Q193" s="219"/>
      <c r="R193" s="219"/>
      <c r="S193" s="219"/>
      <c r="T193" s="220"/>
      <c r="AT193" s="221" t="s">
        <v>168</v>
      </c>
      <c r="AU193" s="221" t="s">
        <v>81</v>
      </c>
      <c r="AV193" s="13" t="s">
        <v>81</v>
      </c>
      <c r="AW193" s="13" t="s">
        <v>34</v>
      </c>
      <c r="AX193" s="13" t="s">
        <v>73</v>
      </c>
      <c r="AY193" s="221" t="s">
        <v>157</v>
      </c>
    </row>
    <row r="194" spans="2:51" s="16" customFormat="1" ht="12">
      <c r="B194" s="243"/>
      <c r="C194" s="244"/>
      <c r="D194" s="207" t="s">
        <v>168</v>
      </c>
      <c r="E194" s="245" t="s">
        <v>21</v>
      </c>
      <c r="F194" s="246" t="s">
        <v>181</v>
      </c>
      <c r="G194" s="244"/>
      <c r="H194" s="247">
        <v>3015</v>
      </c>
      <c r="I194" s="248"/>
      <c r="J194" s="244"/>
      <c r="K194" s="244"/>
      <c r="L194" s="249"/>
      <c r="M194" s="250"/>
      <c r="N194" s="251"/>
      <c r="O194" s="251"/>
      <c r="P194" s="251"/>
      <c r="Q194" s="251"/>
      <c r="R194" s="251"/>
      <c r="S194" s="251"/>
      <c r="T194" s="252"/>
      <c r="AT194" s="253" t="s">
        <v>168</v>
      </c>
      <c r="AU194" s="253" t="s">
        <v>81</v>
      </c>
      <c r="AV194" s="16" t="s">
        <v>164</v>
      </c>
      <c r="AW194" s="16" t="s">
        <v>34</v>
      </c>
      <c r="AX194" s="16" t="s">
        <v>79</v>
      </c>
      <c r="AY194" s="253" t="s">
        <v>157</v>
      </c>
    </row>
    <row r="195" spans="1:65" s="2" customFormat="1" ht="16.5" customHeight="1">
      <c r="A195" s="36"/>
      <c r="B195" s="37"/>
      <c r="C195" s="194" t="s">
        <v>387</v>
      </c>
      <c r="D195" s="194" t="s">
        <v>159</v>
      </c>
      <c r="E195" s="195" t="s">
        <v>1011</v>
      </c>
      <c r="F195" s="196" t="s">
        <v>1012</v>
      </c>
      <c r="G195" s="197" t="s">
        <v>162</v>
      </c>
      <c r="H195" s="198">
        <v>2188.225</v>
      </c>
      <c r="I195" s="199"/>
      <c r="J195" s="200">
        <f>ROUND(I195*H195,2)</f>
        <v>0</v>
      </c>
      <c r="K195" s="196" t="s">
        <v>21</v>
      </c>
      <c r="L195" s="41"/>
      <c r="M195" s="201" t="s">
        <v>21</v>
      </c>
      <c r="N195" s="202" t="s">
        <v>44</v>
      </c>
      <c r="O195" s="66"/>
      <c r="P195" s="203">
        <f>O195*H195</f>
        <v>0</v>
      </c>
      <c r="Q195" s="203">
        <v>0</v>
      </c>
      <c r="R195" s="203">
        <f>Q195*H195</f>
        <v>0</v>
      </c>
      <c r="S195" s="203">
        <v>0</v>
      </c>
      <c r="T195" s="204">
        <f>S195*H195</f>
        <v>0</v>
      </c>
      <c r="U195" s="36"/>
      <c r="V195" s="36"/>
      <c r="W195" s="36"/>
      <c r="X195" s="36"/>
      <c r="Y195" s="36"/>
      <c r="Z195" s="36"/>
      <c r="AA195" s="36"/>
      <c r="AB195" s="36"/>
      <c r="AC195" s="36"/>
      <c r="AD195" s="36"/>
      <c r="AE195" s="36"/>
      <c r="AR195" s="205" t="s">
        <v>164</v>
      </c>
      <c r="AT195" s="205" t="s">
        <v>159</v>
      </c>
      <c r="AU195" s="205" t="s">
        <v>81</v>
      </c>
      <c r="AY195" s="19" t="s">
        <v>157</v>
      </c>
      <c r="BE195" s="206">
        <f>IF(N195="základní",J195,0)</f>
        <v>0</v>
      </c>
      <c r="BF195" s="206">
        <f>IF(N195="snížená",J195,0)</f>
        <v>0</v>
      </c>
      <c r="BG195" s="206">
        <f>IF(N195="zákl. přenesená",J195,0)</f>
        <v>0</v>
      </c>
      <c r="BH195" s="206">
        <f>IF(N195="sníž. přenesená",J195,0)</f>
        <v>0</v>
      </c>
      <c r="BI195" s="206">
        <f>IF(N195="nulová",J195,0)</f>
        <v>0</v>
      </c>
      <c r="BJ195" s="19" t="s">
        <v>79</v>
      </c>
      <c r="BK195" s="206">
        <f>ROUND(I195*H195,2)</f>
        <v>0</v>
      </c>
      <c r="BL195" s="19" t="s">
        <v>164</v>
      </c>
      <c r="BM195" s="205" t="s">
        <v>584</v>
      </c>
    </row>
    <row r="196" spans="2:51" s="13" customFormat="1" ht="12">
      <c r="B196" s="211"/>
      <c r="C196" s="212"/>
      <c r="D196" s="207" t="s">
        <v>168</v>
      </c>
      <c r="E196" s="213" t="s">
        <v>21</v>
      </c>
      <c r="F196" s="214" t="s">
        <v>1013</v>
      </c>
      <c r="G196" s="212"/>
      <c r="H196" s="215">
        <v>2188.225</v>
      </c>
      <c r="I196" s="216"/>
      <c r="J196" s="212"/>
      <c r="K196" s="212"/>
      <c r="L196" s="217"/>
      <c r="M196" s="218"/>
      <c r="N196" s="219"/>
      <c r="O196" s="219"/>
      <c r="P196" s="219"/>
      <c r="Q196" s="219"/>
      <c r="R196" s="219"/>
      <c r="S196" s="219"/>
      <c r="T196" s="220"/>
      <c r="AT196" s="221" t="s">
        <v>168</v>
      </c>
      <c r="AU196" s="221" t="s">
        <v>81</v>
      </c>
      <c r="AV196" s="13" t="s">
        <v>81</v>
      </c>
      <c r="AW196" s="13" t="s">
        <v>34</v>
      </c>
      <c r="AX196" s="13" t="s">
        <v>73</v>
      </c>
      <c r="AY196" s="221" t="s">
        <v>157</v>
      </c>
    </row>
    <row r="197" spans="2:51" s="16" customFormat="1" ht="12">
      <c r="B197" s="243"/>
      <c r="C197" s="244"/>
      <c r="D197" s="207" t="s">
        <v>168</v>
      </c>
      <c r="E197" s="245" t="s">
        <v>21</v>
      </c>
      <c r="F197" s="246" t="s">
        <v>181</v>
      </c>
      <c r="G197" s="244"/>
      <c r="H197" s="247">
        <v>2188.225</v>
      </c>
      <c r="I197" s="248"/>
      <c r="J197" s="244"/>
      <c r="K197" s="244"/>
      <c r="L197" s="249"/>
      <c r="M197" s="250"/>
      <c r="N197" s="251"/>
      <c r="O197" s="251"/>
      <c r="P197" s="251"/>
      <c r="Q197" s="251"/>
      <c r="R197" s="251"/>
      <c r="S197" s="251"/>
      <c r="T197" s="252"/>
      <c r="AT197" s="253" t="s">
        <v>168</v>
      </c>
      <c r="AU197" s="253" t="s">
        <v>81</v>
      </c>
      <c r="AV197" s="16" t="s">
        <v>164</v>
      </c>
      <c r="AW197" s="16" t="s">
        <v>34</v>
      </c>
      <c r="AX197" s="16" t="s">
        <v>79</v>
      </c>
      <c r="AY197" s="253" t="s">
        <v>157</v>
      </c>
    </row>
    <row r="198" spans="2:63" s="12" customFormat="1" ht="22.9" customHeight="1">
      <c r="B198" s="178"/>
      <c r="C198" s="179"/>
      <c r="D198" s="180" t="s">
        <v>72</v>
      </c>
      <c r="E198" s="192" t="s">
        <v>81</v>
      </c>
      <c r="F198" s="192" t="s">
        <v>263</v>
      </c>
      <c r="G198" s="179"/>
      <c r="H198" s="179"/>
      <c r="I198" s="182"/>
      <c r="J198" s="193">
        <f>BK198</f>
        <v>0</v>
      </c>
      <c r="K198" s="179"/>
      <c r="L198" s="184"/>
      <c r="M198" s="185"/>
      <c r="N198" s="186"/>
      <c r="O198" s="186"/>
      <c r="P198" s="187">
        <f>SUM(P199:P223)</f>
        <v>0</v>
      </c>
      <c r="Q198" s="186"/>
      <c r="R198" s="187">
        <f>SUM(R199:R223)</f>
        <v>0</v>
      </c>
      <c r="S198" s="186"/>
      <c r="T198" s="188">
        <f>SUM(T199:T223)</f>
        <v>0</v>
      </c>
      <c r="AR198" s="189" t="s">
        <v>79</v>
      </c>
      <c r="AT198" s="190" t="s">
        <v>72</v>
      </c>
      <c r="AU198" s="190" t="s">
        <v>79</v>
      </c>
      <c r="AY198" s="189" t="s">
        <v>157</v>
      </c>
      <c r="BK198" s="191">
        <f>SUM(BK199:BK223)</f>
        <v>0</v>
      </c>
    </row>
    <row r="199" spans="1:65" s="2" customFormat="1" ht="16.5" customHeight="1">
      <c r="A199" s="36"/>
      <c r="B199" s="37"/>
      <c r="C199" s="194" t="s">
        <v>391</v>
      </c>
      <c r="D199" s="194" t="s">
        <v>159</v>
      </c>
      <c r="E199" s="195" t="s">
        <v>1014</v>
      </c>
      <c r="F199" s="196" t="s">
        <v>1015</v>
      </c>
      <c r="G199" s="197" t="s">
        <v>172</v>
      </c>
      <c r="H199" s="198">
        <v>15</v>
      </c>
      <c r="I199" s="199"/>
      <c r="J199" s="200">
        <f>ROUND(I199*H199,2)</f>
        <v>0</v>
      </c>
      <c r="K199" s="196" t="s">
        <v>21</v>
      </c>
      <c r="L199" s="41"/>
      <c r="M199" s="201" t="s">
        <v>21</v>
      </c>
      <c r="N199" s="202" t="s">
        <v>44</v>
      </c>
      <c r="O199" s="66"/>
      <c r="P199" s="203">
        <f>O199*H199</f>
        <v>0</v>
      </c>
      <c r="Q199" s="203">
        <v>0</v>
      </c>
      <c r="R199" s="203">
        <f>Q199*H199</f>
        <v>0</v>
      </c>
      <c r="S199" s="203">
        <v>0</v>
      </c>
      <c r="T199" s="204">
        <f>S199*H199</f>
        <v>0</v>
      </c>
      <c r="U199" s="36"/>
      <c r="V199" s="36"/>
      <c r="W199" s="36"/>
      <c r="X199" s="36"/>
      <c r="Y199" s="36"/>
      <c r="Z199" s="36"/>
      <c r="AA199" s="36"/>
      <c r="AB199" s="36"/>
      <c r="AC199" s="36"/>
      <c r="AD199" s="36"/>
      <c r="AE199" s="36"/>
      <c r="AR199" s="205" t="s">
        <v>164</v>
      </c>
      <c r="AT199" s="205" t="s">
        <v>159</v>
      </c>
      <c r="AU199" s="205" t="s">
        <v>81</v>
      </c>
      <c r="AY199" s="19" t="s">
        <v>157</v>
      </c>
      <c r="BE199" s="206">
        <f>IF(N199="základní",J199,0)</f>
        <v>0</v>
      </c>
      <c r="BF199" s="206">
        <f>IF(N199="snížená",J199,0)</f>
        <v>0</v>
      </c>
      <c r="BG199" s="206">
        <f>IF(N199="zákl. přenesená",J199,0)</f>
        <v>0</v>
      </c>
      <c r="BH199" s="206">
        <f>IF(N199="sníž. přenesená",J199,0)</f>
        <v>0</v>
      </c>
      <c r="BI199" s="206">
        <f>IF(N199="nulová",J199,0)</f>
        <v>0</v>
      </c>
      <c r="BJ199" s="19" t="s">
        <v>79</v>
      </c>
      <c r="BK199" s="206">
        <f>ROUND(I199*H199,2)</f>
        <v>0</v>
      </c>
      <c r="BL199" s="19" t="s">
        <v>164</v>
      </c>
      <c r="BM199" s="205" t="s">
        <v>596</v>
      </c>
    </row>
    <row r="200" spans="2:51" s="14" customFormat="1" ht="12">
      <c r="B200" s="222"/>
      <c r="C200" s="223"/>
      <c r="D200" s="207" t="s">
        <v>168</v>
      </c>
      <c r="E200" s="224" t="s">
        <v>21</v>
      </c>
      <c r="F200" s="225" t="s">
        <v>1016</v>
      </c>
      <c r="G200" s="223"/>
      <c r="H200" s="224" t="s">
        <v>21</v>
      </c>
      <c r="I200" s="226"/>
      <c r="J200" s="223"/>
      <c r="K200" s="223"/>
      <c r="L200" s="227"/>
      <c r="M200" s="228"/>
      <c r="N200" s="229"/>
      <c r="O200" s="229"/>
      <c r="P200" s="229"/>
      <c r="Q200" s="229"/>
      <c r="R200" s="229"/>
      <c r="S200" s="229"/>
      <c r="T200" s="230"/>
      <c r="AT200" s="231" t="s">
        <v>168</v>
      </c>
      <c r="AU200" s="231" t="s">
        <v>81</v>
      </c>
      <c r="AV200" s="14" t="s">
        <v>79</v>
      </c>
      <c r="AW200" s="14" t="s">
        <v>34</v>
      </c>
      <c r="AX200" s="14" t="s">
        <v>73</v>
      </c>
      <c r="AY200" s="231" t="s">
        <v>157</v>
      </c>
    </row>
    <row r="201" spans="2:51" s="13" customFormat="1" ht="12">
      <c r="B201" s="211"/>
      <c r="C201" s="212"/>
      <c r="D201" s="207" t="s">
        <v>168</v>
      </c>
      <c r="E201" s="213" t="s">
        <v>21</v>
      </c>
      <c r="F201" s="214" t="s">
        <v>1017</v>
      </c>
      <c r="G201" s="212"/>
      <c r="H201" s="215">
        <v>15</v>
      </c>
      <c r="I201" s="216"/>
      <c r="J201" s="212"/>
      <c r="K201" s="212"/>
      <c r="L201" s="217"/>
      <c r="M201" s="218"/>
      <c r="N201" s="219"/>
      <c r="O201" s="219"/>
      <c r="P201" s="219"/>
      <c r="Q201" s="219"/>
      <c r="R201" s="219"/>
      <c r="S201" s="219"/>
      <c r="T201" s="220"/>
      <c r="AT201" s="221" t="s">
        <v>168</v>
      </c>
      <c r="AU201" s="221" t="s">
        <v>81</v>
      </c>
      <c r="AV201" s="13" t="s">
        <v>81</v>
      </c>
      <c r="AW201" s="13" t="s">
        <v>34</v>
      </c>
      <c r="AX201" s="13" t="s">
        <v>73</v>
      </c>
      <c r="AY201" s="221" t="s">
        <v>157</v>
      </c>
    </row>
    <row r="202" spans="2:51" s="16" customFormat="1" ht="12">
      <c r="B202" s="243"/>
      <c r="C202" s="244"/>
      <c r="D202" s="207" t="s">
        <v>168</v>
      </c>
      <c r="E202" s="245" t="s">
        <v>21</v>
      </c>
      <c r="F202" s="246" t="s">
        <v>181</v>
      </c>
      <c r="G202" s="244"/>
      <c r="H202" s="247">
        <v>15</v>
      </c>
      <c r="I202" s="248"/>
      <c r="J202" s="244"/>
      <c r="K202" s="244"/>
      <c r="L202" s="249"/>
      <c r="M202" s="250"/>
      <c r="N202" s="251"/>
      <c r="O202" s="251"/>
      <c r="P202" s="251"/>
      <c r="Q202" s="251"/>
      <c r="R202" s="251"/>
      <c r="S202" s="251"/>
      <c r="T202" s="252"/>
      <c r="AT202" s="253" t="s">
        <v>168</v>
      </c>
      <c r="AU202" s="253" t="s">
        <v>81</v>
      </c>
      <c r="AV202" s="16" t="s">
        <v>164</v>
      </c>
      <c r="AW202" s="16" t="s">
        <v>34</v>
      </c>
      <c r="AX202" s="16" t="s">
        <v>79</v>
      </c>
      <c r="AY202" s="253" t="s">
        <v>157</v>
      </c>
    </row>
    <row r="203" spans="1:65" s="2" customFormat="1" ht="16.5" customHeight="1">
      <c r="A203" s="36"/>
      <c r="B203" s="37"/>
      <c r="C203" s="194" t="s">
        <v>399</v>
      </c>
      <c r="D203" s="194" t="s">
        <v>159</v>
      </c>
      <c r="E203" s="195" t="s">
        <v>265</v>
      </c>
      <c r="F203" s="196" t="s">
        <v>1018</v>
      </c>
      <c r="G203" s="197" t="s">
        <v>162</v>
      </c>
      <c r="H203" s="198">
        <v>120</v>
      </c>
      <c r="I203" s="199"/>
      <c r="J203" s="200">
        <f>ROUND(I203*H203,2)</f>
        <v>0</v>
      </c>
      <c r="K203" s="196" t="s">
        <v>21</v>
      </c>
      <c r="L203" s="41"/>
      <c r="M203" s="201" t="s">
        <v>21</v>
      </c>
      <c r="N203" s="202" t="s">
        <v>44</v>
      </c>
      <c r="O203" s="66"/>
      <c r="P203" s="203">
        <f>O203*H203</f>
        <v>0</v>
      </c>
      <c r="Q203" s="203">
        <v>0</v>
      </c>
      <c r="R203" s="203">
        <f>Q203*H203</f>
        <v>0</v>
      </c>
      <c r="S203" s="203">
        <v>0</v>
      </c>
      <c r="T203" s="204">
        <f>S203*H203</f>
        <v>0</v>
      </c>
      <c r="U203" s="36"/>
      <c r="V203" s="36"/>
      <c r="W203" s="36"/>
      <c r="X203" s="36"/>
      <c r="Y203" s="36"/>
      <c r="Z203" s="36"/>
      <c r="AA203" s="36"/>
      <c r="AB203" s="36"/>
      <c r="AC203" s="36"/>
      <c r="AD203" s="36"/>
      <c r="AE203" s="36"/>
      <c r="AR203" s="205" t="s">
        <v>164</v>
      </c>
      <c r="AT203" s="205" t="s">
        <v>159</v>
      </c>
      <c r="AU203" s="205" t="s">
        <v>81</v>
      </c>
      <c r="AY203" s="19" t="s">
        <v>157</v>
      </c>
      <c r="BE203" s="206">
        <f>IF(N203="základní",J203,0)</f>
        <v>0</v>
      </c>
      <c r="BF203" s="206">
        <f>IF(N203="snížená",J203,0)</f>
        <v>0</v>
      </c>
      <c r="BG203" s="206">
        <f>IF(N203="zákl. přenesená",J203,0)</f>
        <v>0</v>
      </c>
      <c r="BH203" s="206">
        <f>IF(N203="sníž. přenesená",J203,0)</f>
        <v>0</v>
      </c>
      <c r="BI203" s="206">
        <f>IF(N203="nulová",J203,0)</f>
        <v>0</v>
      </c>
      <c r="BJ203" s="19" t="s">
        <v>79</v>
      </c>
      <c r="BK203" s="206">
        <f>ROUND(I203*H203,2)</f>
        <v>0</v>
      </c>
      <c r="BL203" s="19" t="s">
        <v>164</v>
      </c>
      <c r="BM203" s="205" t="s">
        <v>609</v>
      </c>
    </row>
    <row r="204" spans="2:51" s="14" customFormat="1" ht="12">
      <c r="B204" s="222"/>
      <c r="C204" s="223"/>
      <c r="D204" s="207" t="s">
        <v>168</v>
      </c>
      <c r="E204" s="224" t="s">
        <v>21</v>
      </c>
      <c r="F204" s="225" t="s">
        <v>1019</v>
      </c>
      <c r="G204" s="223"/>
      <c r="H204" s="224" t="s">
        <v>21</v>
      </c>
      <c r="I204" s="226"/>
      <c r="J204" s="223"/>
      <c r="K204" s="223"/>
      <c r="L204" s="227"/>
      <c r="M204" s="228"/>
      <c r="N204" s="229"/>
      <c r="O204" s="229"/>
      <c r="P204" s="229"/>
      <c r="Q204" s="229"/>
      <c r="R204" s="229"/>
      <c r="S204" s="229"/>
      <c r="T204" s="230"/>
      <c r="AT204" s="231" t="s">
        <v>168</v>
      </c>
      <c r="AU204" s="231" t="s">
        <v>81</v>
      </c>
      <c r="AV204" s="14" t="s">
        <v>79</v>
      </c>
      <c r="AW204" s="14" t="s">
        <v>34</v>
      </c>
      <c r="AX204" s="14" t="s">
        <v>73</v>
      </c>
      <c r="AY204" s="231" t="s">
        <v>157</v>
      </c>
    </row>
    <row r="205" spans="2:51" s="13" customFormat="1" ht="12">
      <c r="B205" s="211"/>
      <c r="C205" s="212"/>
      <c r="D205" s="207" t="s">
        <v>168</v>
      </c>
      <c r="E205" s="213" t="s">
        <v>21</v>
      </c>
      <c r="F205" s="214" t="s">
        <v>1020</v>
      </c>
      <c r="G205" s="212"/>
      <c r="H205" s="215">
        <v>120</v>
      </c>
      <c r="I205" s="216"/>
      <c r="J205" s="212"/>
      <c r="K205" s="212"/>
      <c r="L205" s="217"/>
      <c r="M205" s="218"/>
      <c r="N205" s="219"/>
      <c r="O205" s="219"/>
      <c r="P205" s="219"/>
      <c r="Q205" s="219"/>
      <c r="R205" s="219"/>
      <c r="S205" s="219"/>
      <c r="T205" s="220"/>
      <c r="AT205" s="221" t="s">
        <v>168</v>
      </c>
      <c r="AU205" s="221" t="s">
        <v>81</v>
      </c>
      <c r="AV205" s="13" t="s">
        <v>81</v>
      </c>
      <c r="AW205" s="13" t="s">
        <v>34</v>
      </c>
      <c r="AX205" s="13" t="s">
        <v>73</v>
      </c>
      <c r="AY205" s="221" t="s">
        <v>157</v>
      </c>
    </row>
    <row r="206" spans="2:51" s="16" customFormat="1" ht="12">
      <c r="B206" s="243"/>
      <c r="C206" s="244"/>
      <c r="D206" s="207" t="s">
        <v>168</v>
      </c>
      <c r="E206" s="245" t="s">
        <v>21</v>
      </c>
      <c r="F206" s="246" t="s">
        <v>181</v>
      </c>
      <c r="G206" s="244"/>
      <c r="H206" s="247">
        <v>120</v>
      </c>
      <c r="I206" s="248"/>
      <c r="J206" s="244"/>
      <c r="K206" s="244"/>
      <c r="L206" s="249"/>
      <c r="M206" s="250"/>
      <c r="N206" s="251"/>
      <c r="O206" s="251"/>
      <c r="P206" s="251"/>
      <c r="Q206" s="251"/>
      <c r="R206" s="251"/>
      <c r="S206" s="251"/>
      <c r="T206" s="252"/>
      <c r="AT206" s="253" t="s">
        <v>168</v>
      </c>
      <c r="AU206" s="253" t="s">
        <v>81</v>
      </c>
      <c r="AV206" s="16" t="s">
        <v>164</v>
      </c>
      <c r="AW206" s="16" t="s">
        <v>34</v>
      </c>
      <c r="AX206" s="16" t="s">
        <v>79</v>
      </c>
      <c r="AY206" s="253" t="s">
        <v>157</v>
      </c>
    </row>
    <row r="207" spans="1:65" s="2" customFormat="1" ht="16.5" customHeight="1">
      <c r="A207" s="36"/>
      <c r="B207" s="37"/>
      <c r="C207" s="254" t="s">
        <v>405</v>
      </c>
      <c r="D207" s="254" t="s">
        <v>271</v>
      </c>
      <c r="E207" s="255" t="s">
        <v>1021</v>
      </c>
      <c r="F207" s="256" t="s">
        <v>1022</v>
      </c>
      <c r="G207" s="257" t="s">
        <v>162</v>
      </c>
      <c r="H207" s="258">
        <v>122.4</v>
      </c>
      <c r="I207" s="259"/>
      <c r="J207" s="260">
        <f>ROUND(I207*H207,2)</f>
        <v>0</v>
      </c>
      <c r="K207" s="256" t="s">
        <v>21</v>
      </c>
      <c r="L207" s="261"/>
      <c r="M207" s="262" t="s">
        <v>21</v>
      </c>
      <c r="N207" s="263" t="s">
        <v>44</v>
      </c>
      <c r="O207" s="66"/>
      <c r="P207" s="203">
        <f>O207*H207</f>
        <v>0</v>
      </c>
      <c r="Q207" s="203">
        <v>0</v>
      </c>
      <c r="R207" s="203">
        <f>Q207*H207</f>
        <v>0</v>
      </c>
      <c r="S207" s="203">
        <v>0</v>
      </c>
      <c r="T207" s="204">
        <f>S207*H207</f>
        <v>0</v>
      </c>
      <c r="U207" s="36"/>
      <c r="V207" s="36"/>
      <c r="W207" s="36"/>
      <c r="X207" s="36"/>
      <c r="Y207" s="36"/>
      <c r="Z207" s="36"/>
      <c r="AA207" s="36"/>
      <c r="AB207" s="36"/>
      <c r="AC207" s="36"/>
      <c r="AD207" s="36"/>
      <c r="AE207" s="36"/>
      <c r="AR207" s="205" t="s">
        <v>224</v>
      </c>
      <c r="AT207" s="205" t="s">
        <v>271</v>
      </c>
      <c r="AU207" s="205" t="s">
        <v>81</v>
      </c>
      <c r="AY207" s="19" t="s">
        <v>157</v>
      </c>
      <c r="BE207" s="206">
        <f>IF(N207="základní",J207,0)</f>
        <v>0</v>
      </c>
      <c r="BF207" s="206">
        <f>IF(N207="snížená",J207,0)</f>
        <v>0</v>
      </c>
      <c r="BG207" s="206">
        <f>IF(N207="zákl. přenesená",J207,0)</f>
        <v>0</v>
      </c>
      <c r="BH207" s="206">
        <f>IF(N207="sníž. přenesená",J207,0)</f>
        <v>0</v>
      </c>
      <c r="BI207" s="206">
        <f>IF(N207="nulová",J207,0)</f>
        <v>0</v>
      </c>
      <c r="BJ207" s="19" t="s">
        <v>79</v>
      </c>
      <c r="BK207" s="206">
        <f>ROUND(I207*H207,2)</f>
        <v>0</v>
      </c>
      <c r="BL207" s="19" t="s">
        <v>164</v>
      </c>
      <c r="BM207" s="205" t="s">
        <v>628</v>
      </c>
    </row>
    <row r="208" spans="2:51" s="13" customFormat="1" ht="12">
      <c r="B208" s="211"/>
      <c r="C208" s="212"/>
      <c r="D208" s="207" t="s">
        <v>168</v>
      </c>
      <c r="E208" s="213" t="s">
        <v>21</v>
      </c>
      <c r="F208" s="214" t="s">
        <v>1023</v>
      </c>
      <c r="G208" s="212"/>
      <c r="H208" s="215">
        <v>122.4</v>
      </c>
      <c r="I208" s="216"/>
      <c r="J208" s="212"/>
      <c r="K208" s="212"/>
      <c r="L208" s="217"/>
      <c r="M208" s="218"/>
      <c r="N208" s="219"/>
      <c r="O208" s="219"/>
      <c r="P208" s="219"/>
      <c r="Q208" s="219"/>
      <c r="R208" s="219"/>
      <c r="S208" s="219"/>
      <c r="T208" s="220"/>
      <c r="AT208" s="221" t="s">
        <v>168</v>
      </c>
      <c r="AU208" s="221" t="s">
        <v>81</v>
      </c>
      <c r="AV208" s="13" t="s">
        <v>81</v>
      </c>
      <c r="AW208" s="13" t="s">
        <v>34</v>
      </c>
      <c r="AX208" s="13" t="s">
        <v>73</v>
      </c>
      <c r="AY208" s="221" t="s">
        <v>157</v>
      </c>
    </row>
    <row r="209" spans="2:51" s="16" customFormat="1" ht="12">
      <c r="B209" s="243"/>
      <c r="C209" s="244"/>
      <c r="D209" s="207" t="s">
        <v>168</v>
      </c>
      <c r="E209" s="245" t="s">
        <v>21</v>
      </c>
      <c r="F209" s="246" t="s">
        <v>181</v>
      </c>
      <c r="G209" s="244"/>
      <c r="H209" s="247">
        <v>122.4</v>
      </c>
      <c r="I209" s="248"/>
      <c r="J209" s="244"/>
      <c r="K209" s="244"/>
      <c r="L209" s="249"/>
      <c r="M209" s="250"/>
      <c r="N209" s="251"/>
      <c r="O209" s="251"/>
      <c r="P209" s="251"/>
      <c r="Q209" s="251"/>
      <c r="R209" s="251"/>
      <c r="S209" s="251"/>
      <c r="T209" s="252"/>
      <c r="AT209" s="253" t="s">
        <v>168</v>
      </c>
      <c r="AU209" s="253" t="s">
        <v>81</v>
      </c>
      <c r="AV209" s="16" t="s">
        <v>164</v>
      </c>
      <c r="AW209" s="16" t="s">
        <v>34</v>
      </c>
      <c r="AX209" s="16" t="s">
        <v>79</v>
      </c>
      <c r="AY209" s="253" t="s">
        <v>157</v>
      </c>
    </row>
    <row r="210" spans="1:65" s="2" customFormat="1" ht="16.5" customHeight="1">
      <c r="A210" s="36"/>
      <c r="B210" s="37"/>
      <c r="C210" s="194" t="s">
        <v>418</v>
      </c>
      <c r="D210" s="194" t="s">
        <v>159</v>
      </c>
      <c r="E210" s="195" t="s">
        <v>1024</v>
      </c>
      <c r="F210" s="196" t="s">
        <v>1025</v>
      </c>
      <c r="G210" s="197" t="s">
        <v>284</v>
      </c>
      <c r="H210" s="198">
        <v>87.5</v>
      </c>
      <c r="I210" s="199"/>
      <c r="J210" s="200">
        <f>ROUND(I210*H210,2)</f>
        <v>0</v>
      </c>
      <c r="K210" s="196" t="s">
        <v>21</v>
      </c>
      <c r="L210" s="41"/>
      <c r="M210" s="201" t="s">
        <v>21</v>
      </c>
      <c r="N210" s="202" t="s">
        <v>44</v>
      </c>
      <c r="O210" s="66"/>
      <c r="P210" s="203">
        <f>O210*H210</f>
        <v>0</v>
      </c>
      <c r="Q210" s="203">
        <v>0</v>
      </c>
      <c r="R210" s="203">
        <f>Q210*H210</f>
        <v>0</v>
      </c>
      <c r="S210" s="203">
        <v>0</v>
      </c>
      <c r="T210" s="204">
        <f>S210*H210</f>
        <v>0</v>
      </c>
      <c r="U210" s="36"/>
      <c r="V210" s="36"/>
      <c r="W210" s="36"/>
      <c r="X210" s="36"/>
      <c r="Y210" s="36"/>
      <c r="Z210" s="36"/>
      <c r="AA210" s="36"/>
      <c r="AB210" s="36"/>
      <c r="AC210" s="36"/>
      <c r="AD210" s="36"/>
      <c r="AE210" s="36"/>
      <c r="AR210" s="205" t="s">
        <v>164</v>
      </c>
      <c r="AT210" s="205" t="s">
        <v>159</v>
      </c>
      <c r="AU210" s="205" t="s">
        <v>81</v>
      </c>
      <c r="AY210" s="19" t="s">
        <v>157</v>
      </c>
      <c r="BE210" s="206">
        <f>IF(N210="základní",J210,0)</f>
        <v>0</v>
      </c>
      <c r="BF210" s="206">
        <f>IF(N210="snížená",J210,0)</f>
        <v>0</v>
      </c>
      <c r="BG210" s="206">
        <f>IF(N210="zákl. přenesená",J210,0)</f>
        <v>0</v>
      </c>
      <c r="BH210" s="206">
        <f>IF(N210="sníž. přenesená",J210,0)</f>
        <v>0</v>
      </c>
      <c r="BI210" s="206">
        <f>IF(N210="nulová",J210,0)</f>
        <v>0</v>
      </c>
      <c r="BJ210" s="19" t="s">
        <v>79</v>
      </c>
      <c r="BK210" s="206">
        <f>ROUND(I210*H210,2)</f>
        <v>0</v>
      </c>
      <c r="BL210" s="19" t="s">
        <v>164</v>
      </c>
      <c r="BM210" s="205" t="s">
        <v>644</v>
      </c>
    </row>
    <row r="211" spans="2:51" s="14" customFormat="1" ht="12">
      <c r="B211" s="222"/>
      <c r="C211" s="223"/>
      <c r="D211" s="207" t="s">
        <v>168</v>
      </c>
      <c r="E211" s="224" t="s">
        <v>21</v>
      </c>
      <c r="F211" s="225" t="s">
        <v>1026</v>
      </c>
      <c r="G211" s="223"/>
      <c r="H211" s="224" t="s">
        <v>21</v>
      </c>
      <c r="I211" s="226"/>
      <c r="J211" s="223"/>
      <c r="K211" s="223"/>
      <c r="L211" s="227"/>
      <c r="M211" s="228"/>
      <c r="N211" s="229"/>
      <c r="O211" s="229"/>
      <c r="P211" s="229"/>
      <c r="Q211" s="229"/>
      <c r="R211" s="229"/>
      <c r="S211" s="229"/>
      <c r="T211" s="230"/>
      <c r="AT211" s="231" t="s">
        <v>168</v>
      </c>
      <c r="AU211" s="231" t="s">
        <v>81</v>
      </c>
      <c r="AV211" s="14" t="s">
        <v>79</v>
      </c>
      <c r="AW211" s="14" t="s">
        <v>34</v>
      </c>
      <c r="AX211" s="14" t="s">
        <v>73</v>
      </c>
      <c r="AY211" s="231" t="s">
        <v>157</v>
      </c>
    </row>
    <row r="212" spans="2:51" s="13" customFormat="1" ht="12">
      <c r="B212" s="211"/>
      <c r="C212" s="212"/>
      <c r="D212" s="207" t="s">
        <v>168</v>
      </c>
      <c r="E212" s="213" t="s">
        <v>21</v>
      </c>
      <c r="F212" s="214" t="s">
        <v>1027</v>
      </c>
      <c r="G212" s="212"/>
      <c r="H212" s="215">
        <v>87.5</v>
      </c>
      <c r="I212" s="216"/>
      <c r="J212" s="212"/>
      <c r="K212" s="212"/>
      <c r="L212" s="217"/>
      <c r="M212" s="218"/>
      <c r="N212" s="219"/>
      <c r="O212" s="219"/>
      <c r="P212" s="219"/>
      <c r="Q212" s="219"/>
      <c r="R212" s="219"/>
      <c r="S212" s="219"/>
      <c r="T212" s="220"/>
      <c r="AT212" s="221" t="s">
        <v>168</v>
      </c>
      <c r="AU212" s="221" t="s">
        <v>81</v>
      </c>
      <c r="AV212" s="13" t="s">
        <v>81</v>
      </c>
      <c r="AW212" s="13" t="s">
        <v>34</v>
      </c>
      <c r="AX212" s="13" t="s">
        <v>73</v>
      </c>
      <c r="AY212" s="221" t="s">
        <v>157</v>
      </c>
    </row>
    <row r="213" spans="2:51" s="16" customFormat="1" ht="12">
      <c r="B213" s="243"/>
      <c r="C213" s="244"/>
      <c r="D213" s="207" t="s">
        <v>168</v>
      </c>
      <c r="E213" s="245" t="s">
        <v>21</v>
      </c>
      <c r="F213" s="246" t="s">
        <v>181</v>
      </c>
      <c r="G213" s="244"/>
      <c r="H213" s="247">
        <v>87.5</v>
      </c>
      <c r="I213" s="248"/>
      <c r="J213" s="244"/>
      <c r="K213" s="244"/>
      <c r="L213" s="249"/>
      <c r="M213" s="250"/>
      <c r="N213" s="251"/>
      <c r="O213" s="251"/>
      <c r="P213" s="251"/>
      <c r="Q213" s="251"/>
      <c r="R213" s="251"/>
      <c r="S213" s="251"/>
      <c r="T213" s="252"/>
      <c r="AT213" s="253" t="s">
        <v>168</v>
      </c>
      <c r="AU213" s="253" t="s">
        <v>81</v>
      </c>
      <c r="AV213" s="16" t="s">
        <v>164</v>
      </c>
      <c r="AW213" s="16" t="s">
        <v>34</v>
      </c>
      <c r="AX213" s="16" t="s">
        <v>79</v>
      </c>
      <c r="AY213" s="253" t="s">
        <v>157</v>
      </c>
    </row>
    <row r="214" spans="1:65" s="2" customFormat="1" ht="16.5" customHeight="1">
      <c r="A214" s="36"/>
      <c r="B214" s="37"/>
      <c r="C214" s="194" t="s">
        <v>425</v>
      </c>
      <c r="D214" s="194" t="s">
        <v>159</v>
      </c>
      <c r="E214" s="195" t="s">
        <v>1028</v>
      </c>
      <c r="F214" s="196" t="s">
        <v>1029</v>
      </c>
      <c r="G214" s="197" t="s">
        <v>172</v>
      </c>
      <c r="H214" s="198">
        <v>2.4</v>
      </c>
      <c r="I214" s="199"/>
      <c r="J214" s="200">
        <f>ROUND(I214*H214,2)</f>
        <v>0</v>
      </c>
      <c r="K214" s="196" t="s">
        <v>21</v>
      </c>
      <c r="L214" s="41"/>
      <c r="M214" s="201" t="s">
        <v>21</v>
      </c>
      <c r="N214" s="202" t="s">
        <v>44</v>
      </c>
      <c r="O214" s="66"/>
      <c r="P214" s="203">
        <f>O214*H214</f>
        <v>0</v>
      </c>
      <c r="Q214" s="203">
        <v>0</v>
      </c>
      <c r="R214" s="203">
        <f>Q214*H214</f>
        <v>0</v>
      </c>
      <c r="S214" s="203">
        <v>0</v>
      </c>
      <c r="T214" s="204">
        <f>S214*H214</f>
        <v>0</v>
      </c>
      <c r="U214" s="36"/>
      <c r="V214" s="36"/>
      <c r="W214" s="36"/>
      <c r="X214" s="36"/>
      <c r="Y214" s="36"/>
      <c r="Z214" s="36"/>
      <c r="AA214" s="36"/>
      <c r="AB214" s="36"/>
      <c r="AC214" s="36"/>
      <c r="AD214" s="36"/>
      <c r="AE214" s="36"/>
      <c r="AR214" s="205" t="s">
        <v>164</v>
      </c>
      <c r="AT214" s="205" t="s">
        <v>159</v>
      </c>
      <c r="AU214" s="205" t="s">
        <v>81</v>
      </c>
      <c r="AY214" s="19" t="s">
        <v>157</v>
      </c>
      <c r="BE214" s="206">
        <f>IF(N214="základní",J214,0)</f>
        <v>0</v>
      </c>
      <c r="BF214" s="206">
        <f>IF(N214="snížená",J214,0)</f>
        <v>0</v>
      </c>
      <c r="BG214" s="206">
        <f>IF(N214="zákl. přenesená",J214,0)</f>
        <v>0</v>
      </c>
      <c r="BH214" s="206">
        <f>IF(N214="sníž. přenesená",J214,0)</f>
        <v>0</v>
      </c>
      <c r="BI214" s="206">
        <f>IF(N214="nulová",J214,0)</f>
        <v>0</v>
      </c>
      <c r="BJ214" s="19" t="s">
        <v>79</v>
      </c>
      <c r="BK214" s="206">
        <f>ROUND(I214*H214,2)</f>
        <v>0</v>
      </c>
      <c r="BL214" s="19" t="s">
        <v>164</v>
      </c>
      <c r="BM214" s="205" t="s">
        <v>656</v>
      </c>
    </row>
    <row r="215" spans="2:51" s="14" customFormat="1" ht="12">
      <c r="B215" s="222"/>
      <c r="C215" s="223"/>
      <c r="D215" s="207" t="s">
        <v>168</v>
      </c>
      <c r="E215" s="224" t="s">
        <v>21</v>
      </c>
      <c r="F215" s="225" t="s">
        <v>1030</v>
      </c>
      <c r="G215" s="223"/>
      <c r="H215" s="224" t="s">
        <v>21</v>
      </c>
      <c r="I215" s="226"/>
      <c r="J215" s="223"/>
      <c r="K215" s="223"/>
      <c r="L215" s="227"/>
      <c r="M215" s="228"/>
      <c r="N215" s="229"/>
      <c r="O215" s="229"/>
      <c r="P215" s="229"/>
      <c r="Q215" s="229"/>
      <c r="R215" s="229"/>
      <c r="S215" s="229"/>
      <c r="T215" s="230"/>
      <c r="AT215" s="231" t="s">
        <v>168</v>
      </c>
      <c r="AU215" s="231" t="s">
        <v>81</v>
      </c>
      <c r="AV215" s="14" t="s">
        <v>79</v>
      </c>
      <c r="AW215" s="14" t="s">
        <v>34</v>
      </c>
      <c r="AX215" s="14" t="s">
        <v>73</v>
      </c>
      <c r="AY215" s="231" t="s">
        <v>157</v>
      </c>
    </row>
    <row r="216" spans="2:51" s="13" customFormat="1" ht="12">
      <c r="B216" s="211"/>
      <c r="C216" s="212"/>
      <c r="D216" s="207" t="s">
        <v>168</v>
      </c>
      <c r="E216" s="213" t="s">
        <v>21</v>
      </c>
      <c r="F216" s="214" t="s">
        <v>1031</v>
      </c>
      <c r="G216" s="212"/>
      <c r="H216" s="215">
        <v>2.4</v>
      </c>
      <c r="I216" s="216"/>
      <c r="J216" s="212"/>
      <c r="K216" s="212"/>
      <c r="L216" s="217"/>
      <c r="M216" s="218"/>
      <c r="N216" s="219"/>
      <c r="O216" s="219"/>
      <c r="P216" s="219"/>
      <c r="Q216" s="219"/>
      <c r="R216" s="219"/>
      <c r="S216" s="219"/>
      <c r="T216" s="220"/>
      <c r="AT216" s="221" t="s">
        <v>168</v>
      </c>
      <c r="AU216" s="221" t="s">
        <v>81</v>
      </c>
      <c r="AV216" s="13" t="s">
        <v>81</v>
      </c>
      <c r="AW216" s="13" t="s">
        <v>34</v>
      </c>
      <c r="AX216" s="13" t="s">
        <v>73</v>
      </c>
      <c r="AY216" s="221" t="s">
        <v>157</v>
      </c>
    </row>
    <row r="217" spans="2:51" s="16" customFormat="1" ht="12">
      <c r="B217" s="243"/>
      <c r="C217" s="244"/>
      <c r="D217" s="207" t="s">
        <v>168</v>
      </c>
      <c r="E217" s="245" t="s">
        <v>21</v>
      </c>
      <c r="F217" s="246" t="s">
        <v>181</v>
      </c>
      <c r="G217" s="244"/>
      <c r="H217" s="247">
        <v>2.4</v>
      </c>
      <c r="I217" s="248"/>
      <c r="J217" s="244"/>
      <c r="K217" s="244"/>
      <c r="L217" s="249"/>
      <c r="M217" s="250"/>
      <c r="N217" s="251"/>
      <c r="O217" s="251"/>
      <c r="P217" s="251"/>
      <c r="Q217" s="251"/>
      <c r="R217" s="251"/>
      <c r="S217" s="251"/>
      <c r="T217" s="252"/>
      <c r="AT217" s="253" t="s">
        <v>168</v>
      </c>
      <c r="AU217" s="253" t="s">
        <v>81</v>
      </c>
      <c r="AV217" s="16" t="s">
        <v>164</v>
      </c>
      <c r="AW217" s="16" t="s">
        <v>34</v>
      </c>
      <c r="AX217" s="16" t="s">
        <v>79</v>
      </c>
      <c r="AY217" s="253" t="s">
        <v>157</v>
      </c>
    </row>
    <row r="218" spans="1:65" s="2" customFormat="1" ht="16.5" customHeight="1">
      <c r="A218" s="36"/>
      <c r="B218" s="37"/>
      <c r="C218" s="194" t="s">
        <v>431</v>
      </c>
      <c r="D218" s="194" t="s">
        <v>159</v>
      </c>
      <c r="E218" s="195" t="s">
        <v>1032</v>
      </c>
      <c r="F218" s="196" t="s">
        <v>1033</v>
      </c>
      <c r="G218" s="197" t="s">
        <v>162</v>
      </c>
      <c r="H218" s="198">
        <v>3</v>
      </c>
      <c r="I218" s="199"/>
      <c r="J218" s="200">
        <f>ROUND(I218*H218,2)</f>
        <v>0</v>
      </c>
      <c r="K218" s="196" t="s">
        <v>21</v>
      </c>
      <c r="L218" s="41"/>
      <c r="M218" s="201" t="s">
        <v>21</v>
      </c>
      <c r="N218" s="202" t="s">
        <v>44</v>
      </c>
      <c r="O218" s="66"/>
      <c r="P218" s="203">
        <f>O218*H218</f>
        <v>0</v>
      </c>
      <c r="Q218" s="203">
        <v>0</v>
      </c>
      <c r="R218" s="203">
        <f>Q218*H218</f>
        <v>0</v>
      </c>
      <c r="S218" s="203">
        <v>0</v>
      </c>
      <c r="T218" s="204">
        <f>S218*H218</f>
        <v>0</v>
      </c>
      <c r="U218" s="36"/>
      <c r="V218" s="36"/>
      <c r="W218" s="36"/>
      <c r="X218" s="36"/>
      <c r="Y218" s="36"/>
      <c r="Z218" s="36"/>
      <c r="AA218" s="36"/>
      <c r="AB218" s="36"/>
      <c r="AC218" s="36"/>
      <c r="AD218" s="36"/>
      <c r="AE218" s="36"/>
      <c r="AR218" s="205" t="s">
        <v>164</v>
      </c>
      <c r="AT218" s="205" t="s">
        <v>159</v>
      </c>
      <c r="AU218" s="205" t="s">
        <v>81</v>
      </c>
      <c r="AY218" s="19" t="s">
        <v>157</v>
      </c>
      <c r="BE218" s="206">
        <f>IF(N218="základní",J218,0)</f>
        <v>0</v>
      </c>
      <c r="BF218" s="206">
        <f>IF(N218="snížená",J218,0)</f>
        <v>0</v>
      </c>
      <c r="BG218" s="206">
        <f>IF(N218="zákl. přenesená",J218,0)</f>
        <v>0</v>
      </c>
      <c r="BH218" s="206">
        <f>IF(N218="sníž. přenesená",J218,0)</f>
        <v>0</v>
      </c>
      <c r="BI218" s="206">
        <f>IF(N218="nulová",J218,0)</f>
        <v>0</v>
      </c>
      <c r="BJ218" s="19" t="s">
        <v>79</v>
      </c>
      <c r="BK218" s="206">
        <f>ROUND(I218*H218,2)</f>
        <v>0</v>
      </c>
      <c r="BL218" s="19" t="s">
        <v>164</v>
      </c>
      <c r="BM218" s="205" t="s">
        <v>666</v>
      </c>
    </row>
    <row r="219" spans="1:65" s="2" customFormat="1" ht="16.5" customHeight="1">
      <c r="A219" s="36"/>
      <c r="B219" s="37"/>
      <c r="C219" s="194" t="s">
        <v>436</v>
      </c>
      <c r="D219" s="194" t="s">
        <v>159</v>
      </c>
      <c r="E219" s="195" t="s">
        <v>1034</v>
      </c>
      <c r="F219" s="196" t="s">
        <v>1035</v>
      </c>
      <c r="G219" s="197" t="s">
        <v>162</v>
      </c>
      <c r="H219" s="198">
        <v>3</v>
      </c>
      <c r="I219" s="199"/>
      <c r="J219" s="200">
        <f>ROUND(I219*H219,2)</f>
        <v>0</v>
      </c>
      <c r="K219" s="196" t="s">
        <v>21</v>
      </c>
      <c r="L219" s="41"/>
      <c r="M219" s="201" t="s">
        <v>21</v>
      </c>
      <c r="N219" s="202" t="s">
        <v>44</v>
      </c>
      <c r="O219" s="66"/>
      <c r="P219" s="203">
        <f>O219*H219</f>
        <v>0</v>
      </c>
      <c r="Q219" s="203">
        <v>0</v>
      </c>
      <c r="R219" s="203">
        <f>Q219*H219</f>
        <v>0</v>
      </c>
      <c r="S219" s="203">
        <v>0</v>
      </c>
      <c r="T219" s="204">
        <f>S219*H219</f>
        <v>0</v>
      </c>
      <c r="U219" s="36"/>
      <c r="V219" s="36"/>
      <c r="W219" s="36"/>
      <c r="X219" s="36"/>
      <c r="Y219" s="36"/>
      <c r="Z219" s="36"/>
      <c r="AA219" s="36"/>
      <c r="AB219" s="36"/>
      <c r="AC219" s="36"/>
      <c r="AD219" s="36"/>
      <c r="AE219" s="36"/>
      <c r="AR219" s="205" t="s">
        <v>164</v>
      </c>
      <c r="AT219" s="205" t="s">
        <v>159</v>
      </c>
      <c r="AU219" s="205" t="s">
        <v>81</v>
      </c>
      <c r="AY219" s="19" t="s">
        <v>157</v>
      </c>
      <c r="BE219" s="206">
        <f>IF(N219="základní",J219,0)</f>
        <v>0</v>
      </c>
      <c r="BF219" s="206">
        <f>IF(N219="snížená",J219,0)</f>
        <v>0</v>
      </c>
      <c r="BG219" s="206">
        <f>IF(N219="zákl. přenesená",J219,0)</f>
        <v>0</v>
      </c>
      <c r="BH219" s="206">
        <f>IF(N219="sníž. přenesená",J219,0)</f>
        <v>0</v>
      </c>
      <c r="BI219" s="206">
        <f>IF(N219="nulová",J219,0)</f>
        <v>0</v>
      </c>
      <c r="BJ219" s="19" t="s">
        <v>79</v>
      </c>
      <c r="BK219" s="206">
        <f>ROUND(I219*H219,2)</f>
        <v>0</v>
      </c>
      <c r="BL219" s="19" t="s">
        <v>164</v>
      </c>
      <c r="BM219" s="205" t="s">
        <v>677</v>
      </c>
    </row>
    <row r="220" spans="1:65" s="2" customFormat="1" ht="16.5" customHeight="1">
      <c r="A220" s="36"/>
      <c r="B220" s="37"/>
      <c r="C220" s="194" t="s">
        <v>441</v>
      </c>
      <c r="D220" s="194" t="s">
        <v>159</v>
      </c>
      <c r="E220" s="195" t="s">
        <v>1036</v>
      </c>
      <c r="F220" s="196" t="s">
        <v>1037</v>
      </c>
      <c r="G220" s="197" t="s">
        <v>827</v>
      </c>
      <c r="H220" s="198">
        <v>2</v>
      </c>
      <c r="I220" s="199"/>
      <c r="J220" s="200">
        <f>ROUND(I220*H220,2)</f>
        <v>0</v>
      </c>
      <c r="K220" s="196" t="s">
        <v>21</v>
      </c>
      <c r="L220" s="41"/>
      <c r="M220" s="201" t="s">
        <v>21</v>
      </c>
      <c r="N220" s="202" t="s">
        <v>44</v>
      </c>
      <c r="O220" s="66"/>
      <c r="P220" s="203">
        <f>O220*H220</f>
        <v>0</v>
      </c>
      <c r="Q220" s="203">
        <v>0</v>
      </c>
      <c r="R220" s="203">
        <f>Q220*H220</f>
        <v>0</v>
      </c>
      <c r="S220" s="203">
        <v>0</v>
      </c>
      <c r="T220" s="204">
        <f>S220*H220</f>
        <v>0</v>
      </c>
      <c r="U220" s="36"/>
      <c r="V220" s="36"/>
      <c r="W220" s="36"/>
      <c r="X220" s="36"/>
      <c r="Y220" s="36"/>
      <c r="Z220" s="36"/>
      <c r="AA220" s="36"/>
      <c r="AB220" s="36"/>
      <c r="AC220" s="36"/>
      <c r="AD220" s="36"/>
      <c r="AE220" s="36"/>
      <c r="AR220" s="205" t="s">
        <v>164</v>
      </c>
      <c r="AT220" s="205" t="s">
        <v>159</v>
      </c>
      <c r="AU220" s="205" t="s">
        <v>81</v>
      </c>
      <c r="AY220" s="19" t="s">
        <v>157</v>
      </c>
      <c r="BE220" s="206">
        <f>IF(N220="základní",J220,0)</f>
        <v>0</v>
      </c>
      <c r="BF220" s="206">
        <f>IF(N220="snížená",J220,0)</f>
        <v>0</v>
      </c>
      <c r="BG220" s="206">
        <f>IF(N220="zákl. přenesená",J220,0)</f>
        <v>0</v>
      </c>
      <c r="BH220" s="206">
        <f>IF(N220="sníž. přenesená",J220,0)</f>
        <v>0</v>
      </c>
      <c r="BI220" s="206">
        <f>IF(N220="nulová",J220,0)</f>
        <v>0</v>
      </c>
      <c r="BJ220" s="19" t="s">
        <v>79</v>
      </c>
      <c r="BK220" s="206">
        <f>ROUND(I220*H220,2)</f>
        <v>0</v>
      </c>
      <c r="BL220" s="19" t="s">
        <v>164</v>
      </c>
      <c r="BM220" s="205" t="s">
        <v>689</v>
      </c>
    </row>
    <row r="221" spans="1:65" s="2" customFormat="1" ht="16.5" customHeight="1">
      <c r="A221" s="36"/>
      <c r="B221" s="37"/>
      <c r="C221" s="194" t="s">
        <v>446</v>
      </c>
      <c r="D221" s="194" t="s">
        <v>159</v>
      </c>
      <c r="E221" s="195" t="s">
        <v>1038</v>
      </c>
      <c r="F221" s="196" t="s">
        <v>1039</v>
      </c>
      <c r="G221" s="197" t="s">
        <v>284</v>
      </c>
      <c r="H221" s="198">
        <v>9</v>
      </c>
      <c r="I221" s="199"/>
      <c r="J221" s="200">
        <f>ROUND(I221*H221,2)</f>
        <v>0</v>
      </c>
      <c r="K221" s="196" t="s">
        <v>21</v>
      </c>
      <c r="L221" s="41"/>
      <c r="M221" s="201" t="s">
        <v>21</v>
      </c>
      <c r="N221" s="202" t="s">
        <v>44</v>
      </c>
      <c r="O221" s="66"/>
      <c r="P221" s="203">
        <f>O221*H221</f>
        <v>0</v>
      </c>
      <c r="Q221" s="203">
        <v>0</v>
      </c>
      <c r="R221" s="203">
        <f>Q221*H221</f>
        <v>0</v>
      </c>
      <c r="S221" s="203">
        <v>0</v>
      </c>
      <c r="T221" s="204">
        <f>S221*H221</f>
        <v>0</v>
      </c>
      <c r="U221" s="36"/>
      <c r="V221" s="36"/>
      <c r="W221" s="36"/>
      <c r="X221" s="36"/>
      <c r="Y221" s="36"/>
      <c r="Z221" s="36"/>
      <c r="AA221" s="36"/>
      <c r="AB221" s="36"/>
      <c r="AC221" s="36"/>
      <c r="AD221" s="36"/>
      <c r="AE221" s="36"/>
      <c r="AR221" s="205" t="s">
        <v>164</v>
      </c>
      <c r="AT221" s="205" t="s">
        <v>159</v>
      </c>
      <c r="AU221" s="205" t="s">
        <v>81</v>
      </c>
      <c r="AY221" s="19" t="s">
        <v>157</v>
      </c>
      <c r="BE221" s="206">
        <f>IF(N221="základní",J221,0)</f>
        <v>0</v>
      </c>
      <c r="BF221" s="206">
        <f>IF(N221="snížená",J221,0)</f>
        <v>0</v>
      </c>
      <c r="BG221" s="206">
        <f>IF(N221="zákl. přenesená",J221,0)</f>
        <v>0</v>
      </c>
      <c r="BH221" s="206">
        <f>IF(N221="sníž. přenesená",J221,0)</f>
        <v>0</v>
      </c>
      <c r="BI221" s="206">
        <f>IF(N221="nulová",J221,0)</f>
        <v>0</v>
      </c>
      <c r="BJ221" s="19" t="s">
        <v>79</v>
      </c>
      <c r="BK221" s="206">
        <f>ROUND(I221*H221,2)</f>
        <v>0</v>
      </c>
      <c r="BL221" s="19" t="s">
        <v>164</v>
      </c>
      <c r="BM221" s="205" t="s">
        <v>699</v>
      </c>
    </row>
    <row r="222" spans="2:51" s="13" customFormat="1" ht="12">
      <c r="B222" s="211"/>
      <c r="C222" s="212"/>
      <c r="D222" s="207" t="s">
        <v>168</v>
      </c>
      <c r="E222" s="213" t="s">
        <v>21</v>
      </c>
      <c r="F222" s="214" t="s">
        <v>1040</v>
      </c>
      <c r="G222" s="212"/>
      <c r="H222" s="215">
        <v>9</v>
      </c>
      <c r="I222" s="216"/>
      <c r="J222" s="212"/>
      <c r="K222" s="212"/>
      <c r="L222" s="217"/>
      <c r="M222" s="218"/>
      <c r="N222" s="219"/>
      <c r="O222" s="219"/>
      <c r="P222" s="219"/>
      <c r="Q222" s="219"/>
      <c r="R222" s="219"/>
      <c r="S222" s="219"/>
      <c r="T222" s="220"/>
      <c r="AT222" s="221" t="s">
        <v>168</v>
      </c>
      <c r="AU222" s="221" t="s">
        <v>81</v>
      </c>
      <c r="AV222" s="13" t="s">
        <v>81</v>
      </c>
      <c r="AW222" s="13" t="s">
        <v>34</v>
      </c>
      <c r="AX222" s="13" t="s">
        <v>73</v>
      </c>
      <c r="AY222" s="221" t="s">
        <v>157</v>
      </c>
    </row>
    <row r="223" spans="2:51" s="16" customFormat="1" ht="12">
      <c r="B223" s="243"/>
      <c r="C223" s="244"/>
      <c r="D223" s="207" t="s">
        <v>168</v>
      </c>
      <c r="E223" s="245" t="s">
        <v>21</v>
      </c>
      <c r="F223" s="246" t="s">
        <v>181</v>
      </c>
      <c r="G223" s="244"/>
      <c r="H223" s="247">
        <v>9</v>
      </c>
      <c r="I223" s="248"/>
      <c r="J223" s="244"/>
      <c r="K223" s="244"/>
      <c r="L223" s="249"/>
      <c r="M223" s="250"/>
      <c r="N223" s="251"/>
      <c r="O223" s="251"/>
      <c r="P223" s="251"/>
      <c r="Q223" s="251"/>
      <c r="R223" s="251"/>
      <c r="S223" s="251"/>
      <c r="T223" s="252"/>
      <c r="AT223" s="253" t="s">
        <v>168</v>
      </c>
      <c r="AU223" s="253" t="s">
        <v>81</v>
      </c>
      <c r="AV223" s="16" t="s">
        <v>164</v>
      </c>
      <c r="AW223" s="16" t="s">
        <v>34</v>
      </c>
      <c r="AX223" s="16" t="s">
        <v>79</v>
      </c>
      <c r="AY223" s="253" t="s">
        <v>157</v>
      </c>
    </row>
    <row r="224" spans="2:63" s="12" customFormat="1" ht="22.9" customHeight="1">
      <c r="B224" s="178"/>
      <c r="C224" s="179"/>
      <c r="D224" s="180" t="s">
        <v>72</v>
      </c>
      <c r="E224" s="192" t="s">
        <v>96</v>
      </c>
      <c r="F224" s="192" t="s">
        <v>355</v>
      </c>
      <c r="G224" s="179"/>
      <c r="H224" s="179"/>
      <c r="I224" s="182"/>
      <c r="J224" s="193">
        <f>BK224</f>
        <v>0</v>
      </c>
      <c r="K224" s="179"/>
      <c r="L224" s="184"/>
      <c r="M224" s="185"/>
      <c r="N224" s="186"/>
      <c r="O224" s="186"/>
      <c r="P224" s="187">
        <f>SUM(P225:P238)</f>
        <v>0</v>
      </c>
      <c r="Q224" s="186"/>
      <c r="R224" s="187">
        <f>SUM(R225:R238)</f>
        <v>0</v>
      </c>
      <c r="S224" s="186"/>
      <c r="T224" s="188">
        <f>SUM(T225:T238)</f>
        <v>0</v>
      </c>
      <c r="AR224" s="189" t="s">
        <v>79</v>
      </c>
      <c r="AT224" s="190" t="s">
        <v>72</v>
      </c>
      <c r="AU224" s="190" t="s">
        <v>79</v>
      </c>
      <c r="AY224" s="189" t="s">
        <v>157</v>
      </c>
      <c r="BK224" s="191">
        <f>SUM(BK225:BK238)</f>
        <v>0</v>
      </c>
    </row>
    <row r="225" spans="1:65" s="2" customFormat="1" ht="16.5" customHeight="1">
      <c r="A225" s="36"/>
      <c r="B225" s="37"/>
      <c r="C225" s="194" t="s">
        <v>454</v>
      </c>
      <c r="D225" s="194" t="s">
        <v>159</v>
      </c>
      <c r="E225" s="195" t="s">
        <v>1041</v>
      </c>
      <c r="F225" s="196" t="s">
        <v>1042</v>
      </c>
      <c r="G225" s="197" t="s">
        <v>421</v>
      </c>
      <c r="H225" s="198">
        <v>43</v>
      </c>
      <c r="I225" s="199"/>
      <c r="J225" s="200">
        <f>ROUND(I225*H225,2)</f>
        <v>0</v>
      </c>
      <c r="K225" s="196" t="s">
        <v>21</v>
      </c>
      <c r="L225" s="41"/>
      <c r="M225" s="201" t="s">
        <v>21</v>
      </c>
      <c r="N225" s="202" t="s">
        <v>44</v>
      </c>
      <c r="O225" s="66"/>
      <c r="P225" s="203">
        <f>O225*H225</f>
        <v>0</v>
      </c>
      <c r="Q225" s="203">
        <v>0</v>
      </c>
      <c r="R225" s="203">
        <f>Q225*H225</f>
        <v>0</v>
      </c>
      <c r="S225" s="203">
        <v>0</v>
      </c>
      <c r="T225" s="204">
        <f>S225*H225</f>
        <v>0</v>
      </c>
      <c r="U225" s="36"/>
      <c r="V225" s="36"/>
      <c r="W225" s="36"/>
      <c r="X225" s="36"/>
      <c r="Y225" s="36"/>
      <c r="Z225" s="36"/>
      <c r="AA225" s="36"/>
      <c r="AB225" s="36"/>
      <c r="AC225" s="36"/>
      <c r="AD225" s="36"/>
      <c r="AE225" s="36"/>
      <c r="AR225" s="205" t="s">
        <v>164</v>
      </c>
      <c r="AT225" s="205" t="s">
        <v>159</v>
      </c>
      <c r="AU225" s="205" t="s">
        <v>81</v>
      </c>
      <c r="AY225" s="19" t="s">
        <v>157</v>
      </c>
      <c r="BE225" s="206">
        <f>IF(N225="základní",J225,0)</f>
        <v>0</v>
      </c>
      <c r="BF225" s="206">
        <f>IF(N225="snížená",J225,0)</f>
        <v>0</v>
      </c>
      <c r="BG225" s="206">
        <f>IF(N225="zákl. přenesená",J225,0)</f>
        <v>0</v>
      </c>
      <c r="BH225" s="206">
        <f>IF(N225="sníž. přenesená",J225,0)</f>
        <v>0</v>
      </c>
      <c r="BI225" s="206">
        <f>IF(N225="nulová",J225,0)</f>
        <v>0</v>
      </c>
      <c r="BJ225" s="19" t="s">
        <v>79</v>
      </c>
      <c r="BK225" s="206">
        <f>ROUND(I225*H225,2)</f>
        <v>0</v>
      </c>
      <c r="BL225" s="19" t="s">
        <v>164</v>
      </c>
      <c r="BM225" s="205" t="s">
        <v>707</v>
      </c>
    </row>
    <row r="226" spans="2:51" s="13" customFormat="1" ht="12">
      <c r="B226" s="211"/>
      <c r="C226" s="212"/>
      <c r="D226" s="207" t="s">
        <v>168</v>
      </c>
      <c r="E226" s="213" t="s">
        <v>21</v>
      </c>
      <c r="F226" s="214" t="s">
        <v>1043</v>
      </c>
      <c r="G226" s="212"/>
      <c r="H226" s="215">
        <v>43</v>
      </c>
      <c r="I226" s="216"/>
      <c r="J226" s="212"/>
      <c r="K226" s="212"/>
      <c r="L226" s="217"/>
      <c r="M226" s="218"/>
      <c r="N226" s="219"/>
      <c r="O226" s="219"/>
      <c r="P226" s="219"/>
      <c r="Q226" s="219"/>
      <c r="R226" s="219"/>
      <c r="S226" s="219"/>
      <c r="T226" s="220"/>
      <c r="AT226" s="221" t="s">
        <v>168</v>
      </c>
      <c r="AU226" s="221" t="s">
        <v>81</v>
      </c>
      <c r="AV226" s="13" t="s">
        <v>81</v>
      </c>
      <c r="AW226" s="13" t="s">
        <v>34</v>
      </c>
      <c r="AX226" s="13" t="s">
        <v>73</v>
      </c>
      <c r="AY226" s="221" t="s">
        <v>157</v>
      </c>
    </row>
    <row r="227" spans="2:51" s="16" customFormat="1" ht="12">
      <c r="B227" s="243"/>
      <c r="C227" s="244"/>
      <c r="D227" s="207" t="s">
        <v>168</v>
      </c>
      <c r="E227" s="245" t="s">
        <v>21</v>
      </c>
      <c r="F227" s="246" t="s">
        <v>181</v>
      </c>
      <c r="G227" s="244"/>
      <c r="H227" s="247">
        <v>43</v>
      </c>
      <c r="I227" s="248"/>
      <c r="J227" s="244"/>
      <c r="K227" s="244"/>
      <c r="L227" s="249"/>
      <c r="M227" s="250"/>
      <c r="N227" s="251"/>
      <c r="O227" s="251"/>
      <c r="P227" s="251"/>
      <c r="Q227" s="251"/>
      <c r="R227" s="251"/>
      <c r="S227" s="251"/>
      <c r="T227" s="252"/>
      <c r="AT227" s="253" t="s">
        <v>168</v>
      </c>
      <c r="AU227" s="253" t="s">
        <v>81</v>
      </c>
      <c r="AV227" s="16" t="s">
        <v>164</v>
      </c>
      <c r="AW227" s="16" t="s">
        <v>34</v>
      </c>
      <c r="AX227" s="16" t="s">
        <v>79</v>
      </c>
      <c r="AY227" s="253" t="s">
        <v>157</v>
      </c>
    </row>
    <row r="228" spans="1:65" s="2" customFormat="1" ht="16.5" customHeight="1">
      <c r="A228" s="36"/>
      <c r="B228" s="37"/>
      <c r="C228" s="194" t="s">
        <v>458</v>
      </c>
      <c r="D228" s="194" t="s">
        <v>159</v>
      </c>
      <c r="E228" s="195" t="s">
        <v>1044</v>
      </c>
      <c r="F228" s="196" t="s">
        <v>1045</v>
      </c>
      <c r="G228" s="197" t="s">
        <v>284</v>
      </c>
      <c r="H228" s="198">
        <v>100</v>
      </c>
      <c r="I228" s="199"/>
      <c r="J228" s="200">
        <f>ROUND(I228*H228,2)</f>
        <v>0</v>
      </c>
      <c r="K228" s="196" t="s">
        <v>21</v>
      </c>
      <c r="L228" s="41"/>
      <c r="M228" s="201" t="s">
        <v>21</v>
      </c>
      <c r="N228" s="202" t="s">
        <v>44</v>
      </c>
      <c r="O228" s="66"/>
      <c r="P228" s="203">
        <f>O228*H228</f>
        <v>0</v>
      </c>
      <c r="Q228" s="203">
        <v>0</v>
      </c>
      <c r="R228" s="203">
        <f>Q228*H228</f>
        <v>0</v>
      </c>
      <c r="S228" s="203">
        <v>0</v>
      </c>
      <c r="T228" s="204">
        <f>S228*H228</f>
        <v>0</v>
      </c>
      <c r="U228" s="36"/>
      <c r="V228" s="36"/>
      <c r="W228" s="36"/>
      <c r="X228" s="36"/>
      <c r="Y228" s="36"/>
      <c r="Z228" s="36"/>
      <c r="AA228" s="36"/>
      <c r="AB228" s="36"/>
      <c r="AC228" s="36"/>
      <c r="AD228" s="36"/>
      <c r="AE228" s="36"/>
      <c r="AR228" s="205" t="s">
        <v>164</v>
      </c>
      <c r="AT228" s="205" t="s">
        <v>159</v>
      </c>
      <c r="AU228" s="205" t="s">
        <v>81</v>
      </c>
      <c r="AY228" s="19" t="s">
        <v>157</v>
      </c>
      <c r="BE228" s="206">
        <f>IF(N228="základní",J228,0)</f>
        <v>0</v>
      </c>
      <c r="BF228" s="206">
        <f>IF(N228="snížená",J228,0)</f>
        <v>0</v>
      </c>
      <c r="BG228" s="206">
        <f>IF(N228="zákl. přenesená",J228,0)</f>
        <v>0</v>
      </c>
      <c r="BH228" s="206">
        <f>IF(N228="sníž. přenesená",J228,0)</f>
        <v>0</v>
      </c>
      <c r="BI228" s="206">
        <f>IF(N228="nulová",J228,0)</f>
        <v>0</v>
      </c>
      <c r="BJ228" s="19" t="s">
        <v>79</v>
      </c>
      <c r="BK228" s="206">
        <f>ROUND(I228*H228,2)</f>
        <v>0</v>
      </c>
      <c r="BL228" s="19" t="s">
        <v>164</v>
      </c>
      <c r="BM228" s="205" t="s">
        <v>718</v>
      </c>
    </row>
    <row r="229" spans="2:51" s="14" customFormat="1" ht="12">
      <c r="B229" s="222"/>
      <c r="C229" s="223"/>
      <c r="D229" s="207" t="s">
        <v>168</v>
      </c>
      <c r="E229" s="224" t="s">
        <v>21</v>
      </c>
      <c r="F229" s="225" t="s">
        <v>1046</v>
      </c>
      <c r="G229" s="223"/>
      <c r="H229" s="224" t="s">
        <v>21</v>
      </c>
      <c r="I229" s="226"/>
      <c r="J229" s="223"/>
      <c r="K229" s="223"/>
      <c r="L229" s="227"/>
      <c r="M229" s="228"/>
      <c r="N229" s="229"/>
      <c r="O229" s="229"/>
      <c r="P229" s="229"/>
      <c r="Q229" s="229"/>
      <c r="R229" s="229"/>
      <c r="S229" s="229"/>
      <c r="T229" s="230"/>
      <c r="AT229" s="231" t="s">
        <v>168</v>
      </c>
      <c r="AU229" s="231" t="s">
        <v>81</v>
      </c>
      <c r="AV229" s="14" t="s">
        <v>79</v>
      </c>
      <c r="AW229" s="14" t="s">
        <v>34</v>
      </c>
      <c r="AX229" s="14" t="s">
        <v>73</v>
      </c>
      <c r="AY229" s="231" t="s">
        <v>157</v>
      </c>
    </row>
    <row r="230" spans="2:51" s="14" customFormat="1" ht="12">
      <c r="B230" s="222"/>
      <c r="C230" s="223"/>
      <c r="D230" s="207" t="s">
        <v>168</v>
      </c>
      <c r="E230" s="224" t="s">
        <v>21</v>
      </c>
      <c r="F230" s="225" t="s">
        <v>1047</v>
      </c>
      <c r="G230" s="223"/>
      <c r="H230" s="224" t="s">
        <v>21</v>
      </c>
      <c r="I230" s="226"/>
      <c r="J230" s="223"/>
      <c r="K230" s="223"/>
      <c r="L230" s="227"/>
      <c r="M230" s="228"/>
      <c r="N230" s="229"/>
      <c r="O230" s="229"/>
      <c r="P230" s="229"/>
      <c r="Q230" s="229"/>
      <c r="R230" s="229"/>
      <c r="S230" s="229"/>
      <c r="T230" s="230"/>
      <c r="AT230" s="231" t="s">
        <v>168</v>
      </c>
      <c r="AU230" s="231" t="s">
        <v>81</v>
      </c>
      <c r="AV230" s="14" t="s">
        <v>79</v>
      </c>
      <c r="AW230" s="14" t="s">
        <v>34</v>
      </c>
      <c r="AX230" s="14" t="s">
        <v>73</v>
      </c>
      <c r="AY230" s="231" t="s">
        <v>157</v>
      </c>
    </row>
    <row r="231" spans="2:51" s="13" customFormat="1" ht="12">
      <c r="B231" s="211"/>
      <c r="C231" s="212"/>
      <c r="D231" s="207" t="s">
        <v>168</v>
      </c>
      <c r="E231" s="213" t="s">
        <v>21</v>
      </c>
      <c r="F231" s="214" t="s">
        <v>1048</v>
      </c>
      <c r="G231" s="212"/>
      <c r="H231" s="215">
        <v>100</v>
      </c>
      <c r="I231" s="216"/>
      <c r="J231" s="212"/>
      <c r="K231" s="212"/>
      <c r="L231" s="217"/>
      <c r="M231" s="218"/>
      <c r="N231" s="219"/>
      <c r="O231" s="219"/>
      <c r="P231" s="219"/>
      <c r="Q231" s="219"/>
      <c r="R231" s="219"/>
      <c r="S231" s="219"/>
      <c r="T231" s="220"/>
      <c r="AT231" s="221" t="s">
        <v>168</v>
      </c>
      <c r="AU231" s="221" t="s">
        <v>81</v>
      </c>
      <c r="AV231" s="13" t="s">
        <v>81</v>
      </c>
      <c r="AW231" s="13" t="s">
        <v>34</v>
      </c>
      <c r="AX231" s="13" t="s">
        <v>73</v>
      </c>
      <c r="AY231" s="221" t="s">
        <v>157</v>
      </c>
    </row>
    <row r="232" spans="2:51" s="16" customFormat="1" ht="12">
      <c r="B232" s="243"/>
      <c r="C232" s="244"/>
      <c r="D232" s="207" t="s">
        <v>168</v>
      </c>
      <c r="E232" s="245" t="s">
        <v>21</v>
      </c>
      <c r="F232" s="246" t="s">
        <v>181</v>
      </c>
      <c r="G232" s="244"/>
      <c r="H232" s="247">
        <v>100</v>
      </c>
      <c r="I232" s="248"/>
      <c r="J232" s="244"/>
      <c r="K232" s="244"/>
      <c r="L232" s="249"/>
      <c r="M232" s="250"/>
      <c r="N232" s="251"/>
      <c r="O232" s="251"/>
      <c r="P232" s="251"/>
      <c r="Q232" s="251"/>
      <c r="R232" s="251"/>
      <c r="S232" s="251"/>
      <c r="T232" s="252"/>
      <c r="AT232" s="253" t="s">
        <v>168</v>
      </c>
      <c r="AU232" s="253" t="s">
        <v>81</v>
      </c>
      <c r="AV232" s="16" t="s">
        <v>164</v>
      </c>
      <c r="AW232" s="16" t="s">
        <v>34</v>
      </c>
      <c r="AX232" s="16" t="s">
        <v>79</v>
      </c>
      <c r="AY232" s="253" t="s">
        <v>157</v>
      </c>
    </row>
    <row r="233" spans="1:65" s="2" customFormat="1" ht="16.5" customHeight="1">
      <c r="A233" s="36"/>
      <c r="B233" s="37"/>
      <c r="C233" s="254" t="s">
        <v>464</v>
      </c>
      <c r="D233" s="254" t="s">
        <v>271</v>
      </c>
      <c r="E233" s="255" t="s">
        <v>1049</v>
      </c>
      <c r="F233" s="256" t="s">
        <v>1050</v>
      </c>
      <c r="G233" s="257" t="s">
        <v>827</v>
      </c>
      <c r="H233" s="258">
        <v>43</v>
      </c>
      <c r="I233" s="259"/>
      <c r="J233" s="260">
        <f>ROUND(I233*H233,2)</f>
        <v>0</v>
      </c>
      <c r="K233" s="256" t="s">
        <v>21</v>
      </c>
      <c r="L233" s="261"/>
      <c r="M233" s="262" t="s">
        <v>21</v>
      </c>
      <c r="N233" s="263" t="s">
        <v>44</v>
      </c>
      <c r="O233" s="66"/>
      <c r="P233" s="203">
        <f>O233*H233</f>
        <v>0</v>
      </c>
      <c r="Q233" s="203">
        <v>0</v>
      </c>
      <c r="R233" s="203">
        <f>Q233*H233</f>
        <v>0</v>
      </c>
      <c r="S233" s="203">
        <v>0</v>
      </c>
      <c r="T233" s="204">
        <f>S233*H233</f>
        <v>0</v>
      </c>
      <c r="U233" s="36"/>
      <c r="V233" s="36"/>
      <c r="W233" s="36"/>
      <c r="X233" s="36"/>
      <c r="Y233" s="36"/>
      <c r="Z233" s="36"/>
      <c r="AA233" s="36"/>
      <c r="AB233" s="36"/>
      <c r="AC233" s="36"/>
      <c r="AD233" s="36"/>
      <c r="AE233" s="36"/>
      <c r="AR233" s="205" t="s">
        <v>224</v>
      </c>
      <c r="AT233" s="205" t="s">
        <v>271</v>
      </c>
      <c r="AU233" s="205" t="s">
        <v>81</v>
      </c>
      <c r="AY233" s="19" t="s">
        <v>157</v>
      </c>
      <c r="BE233" s="206">
        <f>IF(N233="základní",J233,0)</f>
        <v>0</v>
      </c>
      <c r="BF233" s="206">
        <f>IF(N233="snížená",J233,0)</f>
        <v>0</v>
      </c>
      <c r="BG233" s="206">
        <f>IF(N233="zákl. přenesená",J233,0)</f>
        <v>0</v>
      </c>
      <c r="BH233" s="206">
        <f>IF(N233="sníž. přenesená",J233,0)</f>
        <v>0</v>
      </c>
      <c r="BI233" s="206">
        <f>IF(N233="nulová",J233,0)</f>
        <v>0</v>
      </c>
      <c r="BJ233" s="19" t="s">
        <v>79</v>
      </c>
      <c r="BK233" s="206">
        <f>ROUND(I233*H233,2)</f>
        <v>0</v>
      </c>
      <c r="BL233" s="19" t="s">
        <v>164</v>
      </c>
      <c r="BM233" s="205" t="s">
        <v>735</v>
      </c>
    </row>
    <row r="234" spans="2:51" s="14" customFormat="1" ht="12">
      <c r="B234" s="222"/>
      <c r="C234" s="223"/>
      <c r="D234" s="207" t="s">
        <v>168</v>
      </c>
      <c r="E234" s="224" t="s">
        <v>21</v>
      </c>
      <c r="F234" s="225" t="s">
        <v>1051</v>
      </c>
      <c r="G234" s="223"/>
      <c r="H234" s="224" t="s">
        <v>21</v>
      </c>
      <c r="I234" s="226"/>
      <c r="J234" s="223"/>
      <c r="K234" s="223"/>
      <c r="L234" s="227"/>
      <c r="M234" s="228"/>
      <c r="N234" s="229"/>
      <c r="O234" s="229"/>
      <c r="P234" s="229"/>
      <c r="Q234" s="229"/>
      <c r="R234" s="229"/>
      <c r="S234" s="229"/>
      <c r="T234" s="230"/>
      <c r="AT234" s="231" t="s">
        <v>168</v>
      </c>
      <c r="AU234" s="231" t="s">
        <v>81</v>
      </c>
      <c r="AV234" s="14" t="s">
        <v>79</v>
      </c>
      <c r="AW234" s="14" t="s">
        <v>34</v>
      </c>
      <c r="AX234" s="14" t="s">
        <v>73</v>
      </c>
      <c r="AY234" s="231" t="s">
        <v>157</v>
      </c>
    </row>
    <row r="235" spans="2:51" s="14" customFormat="1" ht="12">
      <c r="B235" s="222"/>
      <c r="C235" s="223"/>
      <c r="D235" s="207" t="s">
        <v>168</v>
      </c>
      <c r="E235" s="224" t="s">
        <v>21</v>
      </c>
      <c r="F235" s="225" t="s">
        <v>1052</v>
      </c>
      <c r="G235" s="223"/>
      <c r="H235" s="224" t="s">
        <v>21</v>
      </c>
      <c r="I235" s="226"/>
      <c r="J235" s="223"/>
      <c r="K235" s="223"/>
      <c r="L235" s="227"/>
      <c r="M235" s="228"/>
      <c r="N235" s="229"/>
      <c r="O235" s="229"/>
      <c r="P235" s="229"/>
      <c r="Q235" s="229"/>
      <c r="R235" s="229"/>
      <c r="S235" s="229"/>
      <c r="T235" s="230"/>
      <c r="AT235" s="231" t="s">
        <v>168</v>
      </c>
      <c r="AU235" s="231" t="s">
        <v>81</v>
      </c>
      <c r="AV235" s="14" t="s">
        <v>79</v>
      </c>
      <c r="AW235" s="14" t="s">
        <v>34</v>
      </c>
      <c r="AX235" s="14" t="s">
        <v>73</v>
      </c>
      <c r="AY235" s="231" t="s">
        <v>157</v>
      </c>
    </row>
    <row r="236" spans="2:51" s="14" customFormat="1" ht="12">
      <c r="B236" s="222"/>
      <c r="C236" s="223"/>
      <c r="D236" s="207" t="s">
        <v>168</v>
      </c>
      <c r="E236" s="224" t="s">
        <v>21</v>
      </c>
      <c r="F236" s="225" t="s">
        <v>1053</v>
      </c>
      <c r="G236" s="223"/>
      <c r="H236" s="224" t="s">
        <v>21</v>
      </c>
      <c r="I236" s="226"/>
      <c r="J236" s="223"/>
      <c r="K236" s="223"/>
      <c r="L236" s="227"/>
      <c r="M236" s="228"/>
      <c r="N236" s="229"/>
      <c r="O236" s="229"/>
      <c r="P236" s="229"/>
      <c r="Q236" s="229"/>
      <c r="R236" s="229"/>
      <c r="S236" s="229"/>
      <c r="T236" s="230"/>
      <c r="AT236" s="231" t="s">
        <v>168</v>
      </c>
      <c r="AU236" s="231" t="s">
        <v>81</v>
      </c>
      <c r="AV236" s="14" t="s">
        <v>79</v>
      </c>
      <c r="AW236" s="14" t="s">
        <v>34</v>
      </c>
      <c r="AX236" s="14" t="s">
        <v>73</v>
      </c>
      <c r="AY236" s="231" t="s">
        <v>157</v>
      </c>
    </row>
    <row r="237" spans="2:51" s="13" customFormat="1" ht="12">
      <c r="B237" s="211"/>
      <c r="C237" s="212"/>
      <c r="D237" s="207" t="s">
        <v>168</v>
      </c>
      <c r="E237" s="213" t="s">
        <v>21</v>
      </c>
      <c r="F237" s="214" t="s">
        <v>1043</v>
      </c>
      <c r="G237" s="212"/>
      <c r="H237" s="215">
        <v>43</v>
      </c>
      <c r="I237" s="216"/>
      <c r="J237" s="212"/>
      <c r="K237" s="212"/>
      <c r="L237" s="217"/>
      <c r="M237" s="218"/>
      <c r="N237" s="219"/>
      <c r="O237" s="219"/>
      <c r="P237" s="219"/>
      <c r="Q237" s="219"/>
      <c r="R237" s="219"/>
      <c r="S237" s="219"/>
      <c r="T237" s="220"/>
      <c r="AT237" s="221" t="s">
        <v>168</v>
      </c>
      <c r="AU237" s="221" t="s">
        <v>81</v>
      </c>
      <c r="AV237" s="13" t="s">
        <v>81</v>
      </c>
      <c r="AW237" s="13" t="s">
        <v>34</v>
      </c>
      <c r="AX237" s="13" t="s">
        <v>73</v>
      </c>
      <c r="AY237" s="221" t="s">
        <v>157</v>
      </c>
    </row>
    <row r="238" spans="2:51" s="16" customFormat="1" ht="12">
      <c r="B238" s="243"/>
      <c r="C238" s="244"/>
      <c r="D238" s="207" t="s">
        <v>168</v>
      </c>
      <c r="E238" s="245" t="s">
        <v>21</v>
      </c>
      <c r="F238" s="246" t="s">
        <v>181</v>
      </c>
      <c r="G238" s="244"/>
      <c r="H238" s="247">
        <v>43</v>
      </c>
      <c r="I238" s="248"/>
      <c r="J238" s="244"/>
      <c r="K238" s="244"/>
      <c r="L238" s="249"/>
      <c r="M238" s="250"/>
      <c r="N238" s="251"/>
      <c r="O238" s="251"/>
      <c r="P238" s="251"/>
      <c r="Q238" s="251"/>
      <c r="R238" s="251"/>
      <c r="S238" s="251"/>
      <c r="T238" s="252"/>
      <c r="AT238" s="253" t="s">
        <v>168</v>
      </c>
      <c r="AU238" s="253" t="s">
        <v>81</v>
      </c>
      <c r="AV238" s="16" t="s">
        <v>164</v>
      </c>
      <c r="AW238" s="16" t="s">
        <v>34</v>
      </c>
      <c r="AX238" s="16" t="s">
        <v>79</v>
      </c>
      <c r="AY238" s="253" t="s">
        <v>157</v>
      </c>
    </row>
    <row r="239" spans="2:63" s="12" customFormat="1" ht="22.9" customHeight="1">
      <c r="B239" s="178"/>
      <c r="C239" s="179"/>
      <c r="D239" s="180" t="s">
        <v>72</v>
      </c>
      <c r="E239" s="192" t="s">
        <v>180</v>
      </c>
      <c r="F239" s="192" t="s">
        <v>1054</v>
      </c>
      <c r="G239" s="179"/>
      <c r="H239" s="179"/>
      <c r="I239" s="182"/>
      <c r="J239" s="193">
        <f>BK239</f>
        <v>0</v>
      </c>
      <c r="K239" s="179"/>
      <c r="L239" s="184"/>
      <c r="M239" s="185"/>
      <c r="N239" s="186"/>
      <c r="O239" s="186"/>
      <c r="P239" s="187">
        <f>SUM(P240:P337)</f>
        <v>0</v>
      </c>
      <c r="Q239" s="186"/>
      <c r="R239" s="187">
        <f>SUM(R240:R337)</f>
        <v>0</v>
      </c>
      <c r="S239" s="186"/>
      <c r="T239" s="188">
        <f>SUM(T240:T337)</f>
        <v>0</v>
      </c>
      <c r="AR239" s="189" t="s">
        <v>79</v>
      </c>
      <c r="AT239" s="190" t="s">
        <v>72</v>
      </c>
      <c r="AU239" s="190" t="s">
        <v>79</v>
      </c>
      <c r="AY239" s="189" t="s">
        <v>157</v>
      </c>
      <c r="BK239" s="191">
        <f>SUM(BK240:BK337)</f>
        <v>0</v>
      </c>
    </row>
    <row r="240" spans="1:65" s="2" customFormat="1" ht="16.5" customHeight="1">
      <c r="A240" s="36"/>
      <c r="B240" s="37"/>
      <c r="C240" s="194" t="s">
        <v>468</v>
      </c>
      <c r="D240" s="194" t="s">
        <v>159</v>
      </c>
      <c r="E240" s="195" t="s">
        <v>1055</v>
      </c>
      <c r="F240" s="196" t="s">
        <v>1056</v>
      </c>
      <c r="G240" s="197" t="s">
        <v>162</v>
      </c>
      <c r="H240" s="198">
        <v>304.5</v>
      </c>
      <c r="I240" s="199"/>
      <c r="J240" s="200">
        <f>ROUND(I240*H240,2)</f>
        <v>0</v>
      </c>
      <c r="K240" s="196" t="s">
        <v>21</v>
      </c>
      <c r="L240" s="41"/>
      <c r="M240" s="201" t="s">
        <v>21</v>
      </c>
      <c r="N240" s="202" t="s">
        <v>44</v>
      </c>
      <c r="O240" s="66"/>
      <c r="P240" s="203">
        <f>O240*H240</f>
        <v>0</v>
      </c>
      <c r="Q240" s="203">
        <v>0</v>
      </c>
      <c r="R240" s="203">
        <f>Q240*H240</f>
        <v>0</v>
      </c>
      <c r="S240" s="203">
        <v>0</v>
      </c>
      <c r="T240" s="204">
        <f>S240*H240</f>
        <v>0</v>
      </c>
      <c r="U240" s="36"/>
      <c r="V240" s="36"/>
      <c r="W240" s="36"/>
      <c r="X240" s="36"/>
      <c r="Y240" s="36"/>
      <c r="Z240" s="36"/>
      <c r="AA240" s="36"/>
      <c r="AB240" s="36"/>
      <c r="AC240" s="36"/>
      <c r="AD240" s="36"/>
      <c r="AE240" s="36"/>
      <c r="AR240" s="205" t="s">
        <v>164</v>
      </c>
      <c r="AT240" s="205" t="s">
        <v>159</v>
      </c>
      <c r="AU240" s="205" t="s">
        <v>81</v>
      </c>
      <c r="AY240" s="19" t="s">
        <v>157</v>
      </c>
      <c r="BE240" s="206">
        <f>IF(N240="základní",J240,0)</f>
        <v>0</v>
      </c>
      <c r="BF240" s="206">
        <f>IF(N240="snížená",J240,0)</f>
        <v>0</v>
      </c>
      <c r="BG240" s="206">
        <f>IF(N240="zákl. přenesená",J240,0)</f>
        <v>0</v>
      </c>
      <c r="BH240" s="206">
        <f>IF(N240="sníž. přenesená",J240,0)</f>
        <v>0</v>
      </c>
      <c r="BI240" s="206">
        <f>IF(N240="nulová",J240,0)</f>
        <v>0</v>
      </c>
      <c r="BJ240" s="19" t="s">
        <v>79</v>
      </c>
      <c r="BK240" s="206">
        <f>ROUND(I240*H240,2)</f>
        <v>0</v>
      </c>
      <c r="BL240" s="19" t="s">
        <v>164</v>
      </c>
      <c r="BM240" s="205" t="s">
        <v>747</v>
      </c>
    </row>
    <row r="241" spans="2:51" s="14" customFormat="1" ht="12">
      <c r="B241" s="222"/>
      <c r="C241" s="223"/>
      <c r="D241" s="207" t="s">
        <v>168</v>
      </c>
      <c r="E241" s="224" t="s">
        <v>21</v>
      </c>
      <c r="F241" s="225" t="s">
        <v>1057</v>
      </c>
      <c r="G241" s="223"/>
      <c r="H241" s="224" t="s">
        <v>21</v>
      </c>
      <c r="I241" s="226"/>
      <c r="J241" s="223"/>
      <c r="K241" s="223"/>
      <c r="L241" s="227"/>
      <c r="M241" s="228"/>
      <c r="N241" s="229"/>
      <c r="O241" s="229"/>
      <c r="P241" s="229"/>
      <c r="Q241" s="229"/>
      <c r="R241" s="229"/>
      <c r="S241" s="229"/>
      <c r="T241" s="230"/>
      <c r="AT241" s="231" t="s">
        <v>168</v>
      </c>
      <c r="AU241" s="231" t="s">
        <v>81</v>
      </c>
      <c r="AV241" s="14" t="s">
        <v>79</v>
      </c>
      <c r="AW241" s="14" t="s">
        <v>34</v>
      </c>
      <c r="AX241" s="14" t="s">
        <v>73</v>
      </c>
      <c r="AY241" s="231" t="s">
        <v>157</v>
      </c>
    </row>
    <row r="242" spans="2:51" s="13" customFormat="1" ht="12">
      <c r="B242" s="211"/>
      <c r="C242" s="212"/>
      <c r="D242" s="207" t="s">
        <v>168</v>
      </c>
      <c r="E242" s="213" t="s">
        <v>21</v>
      </c>
      <c r="F242" s="214" t="s">
        <v>1058</v>
      </c>
      <c r="G242" s="212"/>
      <c r="H242" s="215">
        <v>22.8</v>
      </c>
      <c r="I242" s="216"/>
      <c r="J242" s="212"/>
      <c r="K242" s="212"/>
      <c r="L242" s="217"/>
      <c r="M242" s="218"/>
      <c r="N242" s="219"/>
      <c r="O242" s="219"/>
      <c r="P242" s="219"/>
      <c r="Q242" s="219"/>
      <c r="R242" s="219"/>
      <c r="S242" s="219"/>
      <c r="T242" s="220"/>
      <c r="AT242" s="221" t="s">
        <v>168</v>
      </c>
      <c r="AU242" s="221" t="s">
        <v>81</v>
      </c>
      <c r="AV242" s="13" t="s">
        <v>81</v>
      </c>
      <c r="AW242" s="13" t="s">
        <v>34</v>
      </c>
      <c r="AX242" s="13" t="s">
        <v>73</v>
      </c>
      <c r="AY242" s="221" t="s">
        <v>157</v>
      </c>
    </row>
    <row r="243" spans="2:51" s="13" customFormat="1" ht="12">
      <c r="B243" s="211"/>
      <c r="C243" s="212"/>
      <c r="D243" s="207" t="s">
        <v>168</v>
      </c>
      <c r="E243" s="213" t="s">
        <v>21</v>
      </c>
      <c r="F243" s="214" t="s">
        <v>1001</v>
      </c>
      <c r="G243" s="212"/>
      <c r="H243" s="215">
        <v>0</v>
      </c>
      <c r="I243" s="216"/>
      <c r="J243" s="212"/>
      <c r="K243" s="212"/>
      <c r="L243" s="217"/>
      <c r="M243" s="218"/>
      <c r="N243" s="219"/>
      <c r="O243" s="219"/>
      <c r="P243" s="219"/>
      <c r="Q243" s="219"/>
      <c r="R243" s="219"/>
      <c r="S243" s="219"/>
      <c r="T243" s="220"/>
      <c r="AT243" s="221" t="s">
        <v>168</v>
      </c>
      <c r="AU243" s="221" t="s">
        <v>81</v>
      </c>
      <c r="AV243" s="13" t="s">
        <v>81</v>
      </c>
      <c r="AW243" s="13" t="s">
        <v>34</v>
      </c>
      <c r="AX243" s="13" t="s">
        <v>73</v>
      </c>
      <c r="AY243" s="221" t="s">
        <v>157</v>
      </c>
    </row>
    <row r="244" spans="2:51" s="13" customFormat="1" ht="12">
      <c r="B244" s="211"/>
      <c r="C244" s="212"/>
      <c r="D244" s="207" t="s">
        <v>168</v>
      </c>
      <c r="E244" s="213" t="s">
        <v>21</v>
      </c>
      <c r="F244" s="214" t="s">
        <v>1001</v>
      </c>
      <c r="G244" s="212"/>
      <c r="H244" s="215">
        <v>0</v>
      </c>
      <c r="I244" s="216"/>
      <c r="J244" s="212"/>
      <c r="K244" s="212"/>
      <c r="L244" s="217"/>
      <c r="M244" s="218"/>
      <c r="N244" s="219"/>
      <c r="O244" s="219"/>
      <c r="P244" s="219"/>
      <c r="Q244" s="219"/>
      <c r="R244" s="219"/>
      <c r="S244" s="219"/>
      <c r="T244" s="220"/>
      <c r="AT244" s="221" t="s">
        <v>168</v>
      </c>
      <c r="AU244" s="221" t="s">
        <v>81</v>
      </c>
      <c r="AV244" s="13" t="s">
        <v>81</v>
      </c>
      <c r="AW244" s="13" t="s">
        <v>34</v>
      </c>
      <c r="AX244" s="13" t="s">
        <v>73</v>
      </c>
      <c r="AY244" s="221" t="s">
        <v>157</v>
      </c>
    </row>
    <row r="245" spans="2:51" s="14" customFormat="1" ht="12">
      <c r="B245" s="222"/>
      <c r="C245" s="223"/>
      <c r="D245" s="207" t="s">
        <v>168</v>
      </c>
      <c r="E245" s="224" t="s">
        <v>21</v>
      </c>
      <c r="F245" s="225" t="s">
        <v>1059</v>
      </c>
      <c r="G245" s="223"/>
      <c r="H245" s="224" t="s">
        <v>21</v>
      </c>
      <c r="I245" s="226"/>
      <c r="J245" s="223"/>
      <c r="K245" s="223"/>
      <c r="L245" s="227"/>
      <c r="M245" s="228"/>
      <c r="N245" s="229"/>
      <c r="O245" s="229"/>
      <c r="P245" s="229"/>
      <c r="Q245" s="229"/>
      <c r="R245" s="229"/>
      <c r="S245" s="229"/>
      <c r="T245" s="230"/>
      <c r="AT245" s="231" t="s">
        <v>168</v>
      </c>
      <c r="AU245" s="231" t="s">
        <v>81</v>
      </c>
      <c r="AV245" s="14" t="s">
        <v>79</v>
      </c>
      <c r="AW245" s="14" t="s">
        <v>34</v>
      </c>
      <c r="AX245" s="14" t="s">
        <v>73</v>
      </c>
      <c r="AY245" s="231" t="s">
        <v>157</v>
      </c>
    </row>
    <row r="246" spans="2:51" s="13" customFormat="1" ht="12">
      <c r="B246" s="211"/>
      <c r="C246" s="212"/>
      <c r="D246" s="207" t="s">
        <v>168</v>
      </c>
      <c r="E246" s="213" t="s">
        <v>21</v>
      </c>
      <c r="F246" s="214" t="s">
        <v>1060</v>
      </c>
      <c r="G246" s="212"/>
      <c r="H246" s="215">
        <v>281.7</v>
      </c>
      <c r="I246" s="216"/>
      <c r="J246" s="212"/>
      <c r="K246" s="212"/>
      <c r="L246" s="217"/>
      <c r="M246" s="218"/>
      <c r="N246" s="219"/>
      <c r="O246" s="219"/>
      <c r="P246" s="219"/>
      <c r="Q246" s="219"/>
      <c r="R246" s="219"/>
      <c r="S246" s="219"/>
      <c r="T246" s="220"/>
      <c r="AT246" s="221" t="s">
        <v>168</v>
      </c>
      <c r="AU246" s="221" t="s">
        <v>81</v>
      </c>
      <c r="AV246" s="13" t="s">
        <v>81</v>
      </c>
      <c r="AW246" s="13" t="s">
        <v>34</v>
      </c>
      <c r="AX246" s="13" t="s">
        <v>73</v>
      </c>
      <c r="AY246" s="221" t="s">
        <v>157</v>
      </c>
    </row>
    <row r="247" spans="2:51" s="16" customFormat="1" ht="12">
      <c r="B247" s="243"/>
      <c r="C247" s="244"/>
      <c r="D247" s="207" t="s">
        <v>168</v>
      </c>
      <c r="E247" s="245" t="s">
        <v>21</v>
      </c>
      <c r="F247" s="246" t="s">
        <v>941</v>
      </c>
      <c r="G247" s="244"/>
      <c r="H247" s="247">
        <v>304.5</v>
      </c>
      <c r="I247" s="248"/>
      <c r="J247" s="244"/>
      <c r="K247" s="244"/>
      <c r="L247" s="249"/>
      <c r="M247" s="250"/>
      <c r="N247" s="251"/>
      <c r="O247" s="251"/>
      <c r="P247" s="251"/>
      <c r="Q247" s="251"/>
      <c r="R247" s="251"/>
      <c r="S247" s="251"/>
      <c r="T247" s="252"/>
      <c r="AT247" s="253" t="s">
        <v>168</v>
      </c>
      <c r="AU247" s="253" t="s">
        <v>81</v>
      </c>
      <c r="AV247" s="16" t="s">
        <v>164</v>
      </c>
      <c r="AW247" s="16" t="s">
        <v>34</v>
      </c>
      <c r="AX247" s="16" t="s">
        <v>79</v>
      </c>
      <c r="AY247" s="253" t="s">
        <v>157</v>
      </c>
    </row>
    <row r="248" spans="1:65" s="2" customFormat="1" ht="16.5" customHeight="1">
      <c r="A248" s="36"/>
      <c r="B248" s="37"/>
      <c r="C248" s="194" t="s">
        <v>474</v>
      </c>
      <c r="D248" s="194" t="s">
        <v>159</v>
      </c>
      <c r="E248" s="195" t="s">
        <v>1061</v>
      </c>
      <c r="F248" s="196" t="s">
        <v>1062</v>
      </c>
      <c r="G248" s="197" t="s">
        <v>162</v>
      </c>
      <c r="H248" s="198">
        <v>22.8</v>
      </c>
      <c r="I248" s="199"/>
      <c r="J248" s="200">
        <f>ROUND(I248*H248,2)</f>
        <v>0</v>
      </c>
      <c r="K248" s="196" t="s">
        <v>21</v>
      </c>
      <c r="L248" s="41"/>
      <c r="M248" s="201" t="s">
        <v>21</v>
      </c>
      <c r="N248" s="202" t="s">
        <v>44</v>
      </c>
      <c r="O248" s="66"/>
      <c r="P248" s="203">
        <f>O248*H248</f>
        <v>0</v>
      </c>
      <c r="Q248" s="203">
        <v>0</v>
      </c>
      <c r="R248" s="203">
        <f>Q248*H248</f>
        <v>0</v>
      </c>
      <c r="S248" s="203">
        <v>0</v>
      </c>
      <c r="T248" s="204">
        <f>S248*H248</f>
        <v>0</v>
      </c>
      <c r="U248" s="36"/>
      <c r="V248" s="36"/>
      <c r="W248" s="36"/>
      <c r="X248" s="36"/>
      <c r="Y248" s="36"/>
      <c r="Z248" s="36"/>
      <c r="AA248" s="36"/>
      <c r="AB248" s="36"/>
      <c r="AC248" s="36"/>
      <c r="AD248" s="36"/>
      <c r="AE248" s="36"/>
      <c r="AR248" s="205" t="s">
        <v>164</v>
      </c>
      <c r="AT248" s="205" t="s">
        <v>159</v>
      </c>
      <c r="AU248" s="205" t="s">
        <v>81</v>
      </c>
      <c r="AY248" s="19" t="s">
        <v>157</v>
      </c>
      <c r="BE248" s="206">
        <f>IF(N248="základní",J248,0)</f>
        <v>0</v>
      </c>
      <c r="BF248" s="206">
        <f>IF(N248="snížená",J248,0)</f>
        <v>0</v>
      </c>
      <c r="BG248" s="206">
        <f>IF(N248="zákl. přenesená",J248,0)</f>
        <v>0</v>
      </c>
      <c r="BH248" s="206">
        <f>IF(N248="sníž. přenesená",J248,0)</f>
        <v>0</v>
      </c>
      <c r="BI248" s="206">
        <f>IF(N248="nulová",J248,0)</f>
        <v>0</v>
      </c>
      <c r="BJ248" s="19" t="s">
        <v>79</v>
      </c>
      <c r="BK248" s="206">
        <f>ROUND(I248*H248,2)</f>
        <v>0</v>
      </c>
      <c r="BL248" s="19" t="s">
        <v>164</v>
      </c>
      <c r="BM248" s="205" t="s">
        <v>758</v>
      </c>
    </row>
    <row r="249" spans="2:51" s="14" customFormat="1" ht="12">
      <c r="B249" s="222"/>
      <c r="C249" s="223"/>
      <c r="D249" s="207" t="s">
        <v>168</v>
      </c>
      <c r="E249" s="224" t="s">
        <v>21</v>
      </c>
      <c r="F249" s="225" t="s">
        <v>1063</v>
      </c>
      <c r="G249" s="223"/>
      <c r="H249" s="224" t="s">
        <v>21</v>
      </c>
      <c r="I249" s="226"/>
      <c r="J249" s="223"/>
      <c r="K249" s="223"/>
      <c r="L249" s="227"/>
      <c r="M249" s="228"/>
      <c r="N249" s="229"/>
      <c r="O249" s="229"/>
      <c r="P249" s="229"/>
      <c r="Q249" s="229"/>
      <c r="R249" s="229"/>
      <c r="S249" s="229"/>
      <c r="T249" s="230"/>
      <c r="AT249" s="231" t="s">
        <v>168</v>
      </c>
      <c r="AU249" s="231" t="s">
        <v>81</v>
      </c>
      <c r="AV249" s="14" t="s">
        <v>79</v>
      </c>
      <c r="AW249" s="14" t="s">
        <v>34</v>
      </c>
      <c r="AX249" s="14" t="s">
        <v>73</v>
      </c>
      <c r="AY249" s="231" t="s">
        <v>157</v>
      </c>
    </row>
    <row r="250" spans="2:51" s="13" customFormat="1" ht="12">
      <c r="B250" s="211"/>
      <c r="C250" s="212"/>
      <c r="D250" s="207" t="s">
        <v>168</v>
      </c>
      <c r="E250" s="213" t="s">
        <v>21</v>
      </c>
      <c r="F250" s="214" t="s">
        <v>1058</v>
      </c>
      <c r="G250" s="212"/>
      <c r="H250" s="215">
        <v>22.8</v>
      </c>
      <c r="I250" s="216"/>
      <c r="J250" s="212"/>
      <c r="K250" s="212"/>
      <c r="L250" s="217"/>
      <c r="M250" s="218"/>
      <c r="N250" s="219"/>
      <c r="O250" s="219"/>
      <c r="P250" s="219"/>
      <c r="Q250" s="219"/>
      <c r="R250" s="219"/>
      <c r="S250" s="219"/>
      <c r="T250" s="220"/>
      <c r="AT250" s="221" t="s">
        <v>168</v>
      </c>
      <c r="AU250" s="221" t="s">
        <v>81</v>
      </c>
      <c r="AV250" s="13" t="s">
        <v>81</v>
      </c>
      <c r="AW250" s="13" t="s">
        <v>34</v>
      </c>
      <c r="AX250" s="13" t="s">
        <v>73</v>
      </c>
      <c r="AY250" s="221" t="s">
        <v>157</v>
      </c>
    </row>
    <row r="251" spans="2:51" s="16" customFormat="1" ht="12">
      <c r="B251" s="243"/>
      <c r="C251" s="244"/>
      <c r="D251" s="207" t="s">
        <v>168</v>
      </c>
      <c r="E251" s="245" t="s">
        <v>21</v>
      </c>
      <c r="F251" s="246" t="s">
        <v>181</v>
      </c>
      <c r="G251" s="244"/>
      <c r="H251" s="247">
        <v>22.8</v>
      </c>
      <c r="I251" s="248"/>
      <c r="J251" s="244"/>
      <c r="K251" s="244"/>
      <c r="L251" s="249"/>
      <c r="M251" s="250"/>
      <c r="N251" s="251"/>
      <c r="O251" s="251"/>
      <c r="P251" s="251"/>
      <c r="Q251" s="251"/>
      <c r="R251" s="251"/>
      <c r="S251" s="251"/>
      <c r="T251" s="252"/>
      <c r="AT251" s="253" t="s">
        <v>168</v>
      </c>
      <c r="AU251" s="253" t="s">
        <v>81</v>
      </c>
      <c r="AV251" s="16" t="s">
        <v>164</v>
      </c>
      <c r="AW251" s="16" t="s">
        <v>34</v>
      </c>
      <c r="AX251" s="16" t="s">
        <v>79</v>
      </c>
      <c r="AY251" s="253" t="s">
        <v>157</v>
      </c>
    </row>
    <row r="252" spans="1:65" s="2" customFormat="1" ht="16.5" customHeight="1">
      <c r="A252" s="36"/>
      <c r="B252" s="37"/>
      <c r="C252" s="194" t="s">
        <v>478</v>
      </c>
      <c r="D252" s="194" t="s">
        <v>159</v>
      </c>
      <c r="E252" s="195" t="s">
        <v>1064</v>
      </c>
      <c r="F252" s="196" t="s">
        <v>1065</v>
      </c>
      <c r="G252" s="197" t="s">
        <v>162</v>
      </c>
      <c r="H252" s="198">
        <v>24.2</v>
      </c>
      <c r="I252" s="199"/>
      <c r="J252" s="200">
        <f>ROUND(I252*H252,2)</f>
        <v>0</v>
      </c>
      <c r="K252" s="196" t="s">
        <v>21</v>
      </c>
      <c r="L252" s="41"/>
      <c r="M252" s="201" t="s">
        <v>21</v>
      </c>
      <c r="N252" s="202" t="s">
        <v>44</v>
      </c>
      <c r="O252" s="66"/>
      <c r="P252" s="203">
        <f>O252*H252</f>
        <v>0</v>
      </c>
      <c r="Q252" s="203">
        <v>0</v>
      </c>
      <c r="R252" s="203">
        <f>Q252*H252</f>
        <v>0</v>
      </c>
      <c r="S252" s="203">
        <v>0</v>
      </c>
      <c r="T252" s="204">
        <f>S252*H252</f>
        <v>0</v>
      </c>
      <c r="U252" s="36"/>
      <c r="V252" s="36"/>
      <c r="W252" s="36"/>
      <c r="X252" s="36"/>
      <c r="Y252" s="36"/>
      <c r="Z252" s="36"/>
      <c r="AA252" s="36"/>
      <c r="AB252" s="36"/>
      <c r="AC252" s="36"/>
      <c r="AD252" s="36"/>
      <c r="AE252" s="36"/>
      <c r="AR252" s="205" t="s">
        <v>164</v>
      </c>
      <c r="AT252" s="205" t="s">
        <v>159</v>
      </c>
      <c r="AU252" s="205" t="s">
        <v>81</v>
      </c>
      <c r="AY252" s="19" t="s">
        <v>157</v>
      </c>
      <c r="BE252" s="206">
        <f>IF(N252="základní",J252,0)</f>
        <v>0</v>
      </c>
      <c r="BF252" s="206">
        <f>IF(N252="snížená",J252,0)</f>
        <v>0</v>
      </c>
      <c r="BG252" s="206">
        <f>IF(N252="zákl. přenesená",J252,0)</f>
        <v>0</v>
      </c>
      <c r="BH252" s="206">
        <f>IF(N252="sníž. přenesená",J252,0)</f>
        <v>0</v>
      </c>
      <c r="BI252" s="206">
        <f>IF(N252="nulová",J252,0)</f>
        <v>0</v>
      </c>
      <c r="BJ252" s="19" t="s">
        <v>79</v>
      </c>
      <c r="BK252" s="206">
        <f>ROUND(I252*H252,2)</f>
        <v>0</v>
      </c>
      <c r="BL252" s="19" t="s">
        <v>164</v>
      </c>
      <c r="BM252" s="205" t="s">
        <v>770</v>
      </c>
    </row>
    <row r="253" spans="2:51" s="14" customFormat="1" ht="12">
      <c r="B253" s="222"/>
      <c r="C253" s="223"/>
      <c r="D253" s="207" t="s">
        <v>168</v>
      </c>
      <c r="E253" s="224" t="s">
        <v>21</v>
      </c>
      <c r="F253" s="225" t="s">
        <v>1066</v>
      </c>
      <c r="G253" s="223"/>
      <c r="H253" s="224" t="s">
        <v>21</v>
      </c>
      <c r="I253" s="226"/>
      <c r="J253" s="223"/>
      <c r="K253" s="223"/>
      <c r="L253" s="227"/>
      <c r="M253" s="228"/>
      <c r="N253" s="229"/>
      <c r="O253" s="229"/>
      <c r="P253" s="229"/>
      <c r="Q253" s="229"/>
      <c r="R253" s="229"/>
      <c r="S253" s="229"/>
      <c r="T253" s="230"/>
      <c r="AT253" s="231" t="s">
        <v>168</v>
      </c>
      <c r="AU253" s="231" t="s">
        <v>81</v>
      </c>
      <c r="AV253" s="14" t="s">
        <v>79</v>
      </c>
      <c r="AW253" s="14" t="s">
        <v>34</v>
      </c>
      <c r="AX253" s="14" t="s">
        <v>73</v>
      </c>
      <c r="AY253" s="231" t="s">
        <v>157</v>
      </c>
    </row>
    <row r="254" spans="2:51" s="13" customFormat="1" ht="12">
      <c r="B254" s="211"/>
      <c r="C254" s="212"/>
      <c r="D254" s="207" t="s">
        <v>168</v>
      </c>
      <c r="E254" s="213" t="s">
        <v>21</v>
      </c>
      <c r="F254" s="214" t="s">
        <v>1067</v>
      </c>
      <c r="G254" s="212"/>
      <c r="H254" s="215">
        <v>24.2</v>
      </c>
      <c r="I254" s="216"/>
      <c r="J254" s="212"/>
      <c r="K254" s="212"/>
      <c r="L254" s="217"/>
      <c r="M254" s="218"/>
      <c r="N254" s="219"/>
      <c r="O254" s="219"/>
      <c r="P254" s="219"/>
      <c r="Q254" s="219"/>
      <c r="R254" s="219"/>
      <c r="S254" s="219"/>
      <c r="T254" s="220"/>
      <c r="AT254" s="221" t="s">
        <v>168</v>
      </c>
      <c r="AU254" s="221" t="s">
        <v>81</v>
      </c>
      <c r="AV254" s="13" t="s">
        <v>81</v>
      </c>
      <c r="AW254" s="13" t="s">
        <v>34</v>
      </c>
      <c r="AX254" s="13" t="s">
        <v>73</v>
      </c>
      <c r="AY254" s="221" t="s">
        <v>157</v>
      </c>
    </row>
    <row r="255" spans="2:51" s="16" customFormat="1" ht="12">
      <c r="B255" s="243"/>
      <c r="C255" s="244"/>
      <c r="D255" s="207" t="s">
        <v>168</v>
      </c>
      <c r="E255" s="245" t="s">
        <v>21</v>
      </c>
      <c r="F255" s="246" t="s">
        <v>181</v>
      </c>
      <c r="G255" s="244"/>
      <c r="H255" s="247">
        <v>24.2</v>
      </c>
      <c r="I255" s="248"/>
      <c r="J255" s="244"/>
      <c r="K255" s="244"/>
      <c r="L255" s="249"/>
      <c r="M255" s="250"/>
      <c r="N255" s="251"/>
      <c r="O255" s="251"/>
      <c r="P255" s="251"/>
      <c r="Q255" s="251"/>
      <c r="R255" s="251"/>
      <c r="S255" s="251"/>
      <c r="T255" s="252"/>
      <c r="AT255" s="253" t="s">
        <v>168</v>
      </c>
      <c r="AU255" s="253" t="s">
        <v>81</v>
      </c>
      <c r="AV255" s="16" t="s">
        <v>164</v>
      </c>
      <c r="AW255" s="16" t="s">
        <v>34</v>
      </c>
      <c r="AX255" s="16" t="s">
        <v>79</v>
      </c>
      <c r="AY255" s="253" t="s">
        <v>157</v>
      </c>
    </row>
    <row r="256" spans="1:65" s="2" customFormat="1" ht="16.5" customHeight="1">
      <c r="A256" s="36"/>
      <c r="B256" s="37"/>
      <c r="C256" s="194" t="s">
        <v>484</v>
      </c>
      <c r="D256" s="194" t="s">
        <v>159</v>
      </c>
      <c r="E256" s="195" t="s">
        <v>1068</v>
      </c>
      <c r="F256" s="196" t="s">
        <v>1069</v>
      </c>
      <c r="G256" s="197" t="s">
        <v>162</v>
      </c>
      <c r="H256" s="198">
        <v>1111.9</v>
      </c>
      <c r="I256" s="199"/>
      <c r="J256" s="200">
        <f>ROUND(I256*H256,2)</f>
        <v>0</v>
      </c>
      <c r="K256" s="196" t="s">
        <v>21</v>
      </c>
      <c r="L256" s="41"/>
      <c r="M256" s="201" t="s">
        <v>21</v>
      </c>
      <c r="N256" s="202" t="s">
        <v>44</v>
      </c>
      <c r="O256" s="66"/>
      <c r="P256" s="203">
        <f>O256*H256</f>
        <v>0</v>
      </c>
      <c r="Q256" s="203">
        <v>0</v>
      </c>
      <c r="R256" s="203">
        <f>Q256*H256</f>
        <v>0</v>
      </c>
      <c r="S256" s="203">
        <v>0</v>
      </c>
      <c r="T256" s="204">
        <f>S256*H256</f>
        <v>0</v>
      </c>
      <c r="U256" s="36"/>
      <c r="V256" s="36"/>
      <c r="W256" s="36"/>
      <c r="X256" s="36"/>
      <c r="Y256" s="36"/>
      <c r="Z256" s="36"/>
      <c r="AA256" s="36"/>
      <c r="AB256" s="36"/>
      <c r="AC256" s="36"/>
      <c r="AD256" s="36"/>
      <c r="AE256" s="36"/>
      <c r="AR256" s="205" t="s">
        <v>164</v>
      </c>
      <c r="AT256" s="205" t="s">
        <v>159</v>
      </c>
      <c r="AU256" s="205" t="s">
        <v>81</v>
      </c>
      <c r="AY256" s="19" t="s">
        <v>157</v>
      </c>
      <c r="BE256" s="206">
        <f>IF(N256="základní",J256,0)</f>
        <v>0</v>
      </c>
      <c r="BF256" s="206">
        <f>IF(N256="snížená",J256,0)</f>
        <v>0</v>
      </c>
      <c r="BG256" s="206">
        <f>IF(N256="zákl. přenesená",J256,0)</f>
        <v>0</v>
      </c>
      <c r="BH256" s="206">
        <f>IF(N256="sníž. přenesená",J256,0)</f>
        <v>0</v>
      </c>
      <c r="BI256" s="206">
        <f>IF(N256="nulová",J256,0)</f>
        <v>0</v>
      </c>
      <c r="BJ256" s="19" t="s">
        <v>79</v>
      </c>
      <c r="BK256" s="206">
        <f>ROUND(I256*H256,2)</f>
        <v>0</v>
      </c>
      <c r="BL256" s="19" t="s">
        <v>164</v>
      </c>
      <c r="BM256" s="205" t="s">
        <v>780</v>
      </c>
    </row>
    <row r="257" spans="2:51" s="14" customFormat="1" ht="12">
      <c r="B257" s="222"/>
      <c r="C257" s="223"/>
      <c r="D257" s="207" t="s">
        <v>168</v>
      </c>
      <c r="E257" s="224" t="s">
        <v>21</v>
      </c>
      <c r="F257" s="225" t="s">
        <v>1070</v>
      </c>
      <c r="G257" s="223"/>
      <c r="H257" s="224" t="s">
        <v>21</v>
      </c>
      <c r="I257" s="226"/>
      <c r="J257" s="223"/>
      <c r="K257" s="223"/>
      <c r="L257" s="227"/>
      <c r="M257" s="228"/>
      <c r="N257" s="229"/>
      <c r="O257" s="229"/>
      <c r="P257" s="229"/>
      <c r="Q257" s="229"/>
      <c r="R257" s="229"/>
      <c r="S257" s="229"/>
      <c r="T257" s="230"/>
      <c r="AT257" s="231" t="s">
        <v>168</v>
      </c>
      <c r="AU257" s="231" t="s">
        <v>81</v>
      </c>
      <c r="AV257" s="14" t="s">
        <v>79</v>
      </c>
      <c r="AW257" s="14" t="s">
        <v>34</v>
      </c>
      <c r="AX257" s="14" t="s">
        <v>73</v>
      </c>
      <c r="AY257" s="231" t="s">
        <v>157</v>
      </c>
    </row>
    <row r="258" spans="2:51" s="13" customFormat="1" ht="12">
      <c r="B258" s="211"/>
      <c r="C258" s="212"/>
      <c r="D258" s="207" t="s">
        <v>168</v>
      </c>
      <c r="E258" s="213" t="s">
        <v>21</v>
      </c>
      <c r="F258" s="214" t="s">
        <v>1071</v>
      </c>
      <c r="G258" s="212"/>
      <c r="H258" s="215">
        <v>1111.9</v>
      </c>
      <c r="I258" s="216"/>
      <c r="J258" s="212"/>
      <c r="K258" s="212"/>
      <c r="L258" s="217"/>
      <c r="M258" s="218"/>
      <c r="N258" s="219"/>
      <c r="O258" s="219"/>
      <c r="P258" s="219"/>
      <c r="Q258" s="219"/>
      <c r="R258" s="219"/>
      <c r="S258" s="219"/>
      <c r="T258" s="220"/>
      <c r="AT258" s="221" t="s">
        <v>168</v>
      </c>
      <c r="AU258" s="221" t="s">
        <v>81</v>
      </c>
      <c r="AV258" s="13" t="s">
        <v>81</v>
      </c>
      <c r="AW258" s="13" t="s">
        <v>34</v>
      </c>
      <c r="AX258" s="13" t="s">
        <v>73</v>
      </c>
      <c r="AY258" s="221" t="s">
        <v>157</v>
      </c>
    </row>
    <row r="259" spans="2:51" s="16" customFormat="1" ht="12">
      <c r="B259" s="243"/>
      <c r="C259" s="244"/>
      <c r="D259" s="207" t="s">
        <v>168</v>
      </c>
      <c r="E259" s="245" t="s">
        <v>21</v>
      </c>
      <c r="F259" s="246" t="s">
        <v>181</v>
      </c>
      <c r="G259" s="244"/>
      <c r="H259" s="247">
        <v>1111.9</v>
      </c>
      <c r="I259" s="248"/>
      <c r="J259" s="244"/>
      <c r="K259" s="244"/>
      <c r="L259" s="249"/>
      <c r="M259" s="250"/>
      <c r="N259" s="251"/>
      <c r="O259" s="251"/>
      <c r="P259" s="251"/>
      <c r="Q259" s="251"/>
      <c r="R259" s="251"/>
      <c r="S259" s="251"/>
      <c r="T259" s="252"/>
      <c r="AT259" s="253" t="s">
        <v>168</v>
      </c>
      <c r="AU259" s="253" t="s">
        <v>81</v>
      </c>
      <c r="AV259" s="16" t="s">
        <v>164</v>
      </c>
      <c r="AW259" s="16" t="s">
        <v>34</v>
      </c>
      <c r="AX259" s="16" t="s">
        <v>79</v>
      </c>
      <c r="AY259" s="253" t="s">
        <v>157</v>
      </c>
    </row>
    <row r="260" spans="1:65" s="2" customFormat="1" ht="16.5" customHeight="1">
      <c r="A260" s="36"/>
      <c r="B260" s="37"/>
      <c r="C260" s="194" t="s">
        <v>491</v>
      </c>
      <c r="D260" s="194" t="s">
        <v>159</v>
      </c>
      <c r="E260" s="195" t="s">
        <v>1072</v>
      </c>
      <c r="F260" s="196" t="s">
        <v>1073</v>
      </c>
      <c r="G260" s="197" t="s">
        <v>162</v>
      </c>
      <c r="H260" s="198">
        <v>767.75</v>
      </c>
      <c r="I260" s="199"/>
      <c r="J260" s="200">
        <f>ROUND(I260*H260,2)</f>
        <v>0</v>
      </c>
      <c r="K260" s="196" t="s">
        <v>21</v>
      </c>
      <c r="L260" s="41"/>
      <c r="M260" s="201" t="s">
        <v>21</v>
      </c>
      <c r="N260" s="202" t="s">
        <v>44</v>
      </c>
      <c r="O260" s="66"/>
      <c r="P260" s="203">
        <f>O260*H260</f>
        <v>0</v>
      </c>
      <c r="Q260" s="203">
        <v>0</v>
      </c>
      <c r="R260" s="203">
        <f>Q260*H260</f>
        <v>0</v>
      </c>
      <c r="S260" s="203">
        <v>0</v>
      </c>
      <c r="T260" s="204">
        <f>S260*H260</f>
        <v>0</v>
      </c>
      <c r="U260" s="36"/>
      <c r="V260" s="36"/>
      <c r="W260" s="36"/>
      <c r="X260" s="36"/>
      <c r="Y260" s="36"/>
      <c r="Z260" s="36"/>
      <c r="AA260" s="36"/>
      <c r="AB260" s="36"/>
      <c r="AC260" s="36"/>
      <c r="AD260" s="36"/>
      <c r="AE260" s="36"/>
      <c r="AR260" s="205" t="s">
        <v>164</v>
      </c>
      <c r="AT260" s="205" t="s">
        <v>159</v>
      </c>
      <c r="AU260" s="205" t="s">
        <v>81</v>
      </c>
      <c r="AY260" s="19" t="s">
        <v>157</v>
      </c>
      <c r="BE260" s="206">
        <f>IF(N260="základní",J260,0)</f>
        <v>0</v>
      </c>
      <c r="BF260" s="206">
        <f>IF(N260="snížená",J260,0)</f>
        <v>0</v>
      </c>
      <c r="BG260" s="206">
        <f>IF(N260="zákl. přenesená",J260,0)</f>
        <v>0</v>
      </c>
      <c r="BH260" s="206">
        <f>IF(N260="sníž. přenesená",J260,0)</f>
        <v>0</v>
      </c>
      <c r="BI260" s="206">
        <f>IF(N260="nulová",J260,0)</f>
        <v>0</v>
      </c>
      <c r="BJ260" s="19" t="s">
        <v>79</v>
      </c>
      <c r="BK260" s="206">
        <f>ROUND(I260*H260,2)</f>
        <v>0</v>
      </c>
      <c r="BL260" s="19" t="s">
        <v>164</v>
      </c>
      <c r="BM260" s="205" t="s">
        <v>791</v>
      </c>
    </row>
    <row r="261" spans="2:51" s="14" customFormat="1" ht="12">
      <c r="B261" s="222"/>
      <c r="C261" s="223"/>
      <c r="D261" s="207" t="s">
        <v>168</v>
      </c>
      <c r="E261" s="224" t="s">
        <v>21</v>
      </c>
      <c r="F261" s="225" t="s">
        <v>1074</v>
      </c>
      <c r="G261" s="223"/>
      <c r="H261" s="224" t="s">
        <v>21</v>
      </c>
      <c r="I261" s="226"/>
      <c r="J261" s="223"/>
      <c r="K261" s="223"/>
      <c r="L261" s="227"/>
      <c r="M261" s="228"/>
      <c r="N261" s="229"/>
      <c r="O261" s="229"/>
      <c r="P261" s="229"/>
      <c r="Q261" s="229"/>
      <c r="R261" s="229"/>
      <c r="S261" s="229"/>
      <c r="T261" s="230"/>
      <c r="AT261" s="231" t="s">
        <v>168</v>
      </c>
      <c r="AU261" s="231" t="s">
        <v>81</v>
      </c>
      <c r="AV261" s="14" t="s">
        <v>79</v>
      </c>
      <c r="AW261" s="14" t="s">
        <v>34</v>
      </c>
      <c r="AX261" s="14" t="s">
        <v>73</v>
      </c>
      <c r="AY261" s="231" t="s">
        <v>157</v>
      </c>
    </row>
    <row r="262" spans="2:51" s="13" customFormat="1" ht="12">
      <c r="B262" s="211"/>
      <c r="C262" s="212"/>
      <c r="D262" s="207" t="s">
        <v>168</v>
      </c>
      <c r="E262" s="213" t="s">
        <v>21</v>
      </c>
      <c r="F262" s="214" t="s">
        <v>1075</v>
      </c>
      <c r="G262" s="212"/>
      <c r="H262" s="215">
        <v>767.75</v>
      </c>
      <c r="I262" s="216"/>
      <c r="J262" s="212"/>
      <c r="K262" s="212"/>
      <c r="L262" s="217"/>
      <c r="M262" s="218"/>
      <c r="N262" s="219"/>
      <c r="O262" s="219"/>
      <c r="P262" s="219"/>
      <c r="Q262" s="219"/>
      <c r="R262" s="219"/>
      <c r="S262" s="219"/>
      <c r="T262" s="220"/>
      <c r="AT262" s="221" t="s">
        <v>168</v>
      </c>
      <c r="AU262" s="221" t="s">
        <v>81</v>
      </c>
      <c r="AV262" s="13" t="s">
        <v>81</v>
      </c>
      <c r="AW262" s="13" t="s">
        <v>34</v>
      </c>
      <c r="AX262" s="13" t="s">
        <v>73</v>
      </c>
      <c r="AY262" s="221" t="s">
        <v>157</v>
      </c>
    </row>
    <row r="263" spans="2:51" s="16" customFormat="1" ht="12">
      <c r="B263" s="243"/>
      <c r="C263" s="244"/>
      <c r="D263" s="207" t="s">
        <v>168</v>
      </c>
      <c r="E263" s="245" t="s">
        <v>21</v>
      </c>
      <c r="F263" s="246" t="s">
        <v>181</v>
      </c>
      <c r="G263" s="244"/>
      <c r="H263" s="247">
        <v>767.75</v>
      </c>
      <c r="I263" s="248"/>
      <c r="J263" s="244"/>
      <c r="K263" s="244"/>
      <c r="L263" s="249"/>
      <c r="M263" s="250"/>
      <c r="N263" s="251"/>
      <c r="O263" s="251"/>
      <c r="P263" s="251"/>
      <c r="Q263" s="251"/>
      <c r="R263" s="251"/>
      <c r="S263" s="251"/>
      <c r="T263" s="252"/>
      <c r="AT263" s="253" t="s">
        <v>168</v>
      </c>
      <c r="AU263" s="253" t="s">
        <v>81</v>
      </c>
      <c r="AV263" s="16" t="s">
        <v>164</v>
      </c>
      <c r="AW263" s="16" t="s">
        <v>34</v>
      </c>
      <c r="AX263" s="16" t="s">
        <v>79</v>
      </c>
      <c r="AY263" s="253" t="s">
        <v>157</v>
      </c>
    </row>
    <row r="264" spans="1:65" s="2" customFormat="1" ht="16.5" customHeight="1">
      <c r="A264" s="36"/>
      <c r="B264" s="37"/>
      <c r="C264" s="194" t="s">
        <v>497</v>
      </c>
      <c r="D264" s="194" t="s">
        <v>159</v>
      </c>
      <c r="E264" s="195" t="s">
        <v>1076</v>
      </c>
      <c r="F264" s="196" t="s">
        <v>1077</v>
      </c>
      <c r="G264" s="197" t="s">
        <v>162</v>
      </c>
      <c r="H264" s="198">
        <v>267.75</v>
      </c>
      <c r="I264" s="199"/>
      <c r="J264" s="200">
        <f>ROUND(I264*H264,2)</f>
        <v>0</v>
      </c>
      <c r="K264" s="196" t="s">
        <v>21</v>
      </c>
      <c r="L264" s="41"/>
      <c r="M264" s="201" t="s">
        <v>21</v>
      </c>
      <c r="N264" s="202" t="s">
        <v>44</v>
      </c>
      <c r="O264" s="66"/>
      <c r="P264" s="203">
        <f>O264*H264</f>
        <v>0</v>
      </c>
      <c r="Q264" s="203">
        <v>0</v>
      </c>
      <c r="R264" s="203">
        <f>Q264*H264</f>
        <v>0</v>
      </c>
      <c r="S264" s="203">
        <v>0</v>
      </c>
      <c r="T264" s="204">
        <f>S264*H264</f>
        <v>0</v>
      </c>
      <c r="U264" s="36"/>
      <c r="V264" s="36"/>
      <c r="W264" s="36"/>
      <c r="X264" s="36"/>
      <c r="Y264" s="36"/>
      <c r="Z264" s="36"/>
      <c r="AA264" s="36"/>
      <c r="AB264" s="36"/>
      <c r="AC264" s="36"/>
      <c r="AD264" s="36"/>
      <c r="AE264" s="36"/>
      <c r="AR264" s="205" t="s">
        <v>164</v>
      </c>
      <c r="AT264" s="205" t="s">
        <v>159</v>
      </c>
      <c r="AU264" s="205" t="s">
        <v>81</v>
      </c>
      <c r="AY264" s="19" t="s">
        <v>157</v>
      </c>
      <c r="BE264" s="206">
        <f>IF(N264="základní",J264,0)</f>
        <v>0</v>
      </c>
      <c r="BF264" s="206">
        <f>IF(N264="snížená",J264,0)</f>
        <v>0</v>
      </c>
      <c r="BG264" s="206">
        <f>IF(N264="zákl. přenesená",J264,0)</f>
        <v>0</v>
      </c>
      <c r="BH264" s="206">
        <f>IF(N264="sníž. přenesená",J264,0)</f>
        <v>0</v>
      </c>
      <c r="BI264" s="206">
        <f>IF(N264="nulová",J264,0)</f>
        <v>0</v>
      </c>
      <c r="BJ264" s="19" t="s">
        <v>79</v>
      </c>
      <c r="BK264" s="206">
        <f>ROUND(I264*H264,2)</f>
        <v>0</v>
      </c>
      <c r="BL264" s="19" t="s">
        <v>164</v>
      </c>
      <c r="BM264" s="205" t="s">
        <v>801</v>
      </c>
    </row>
    <row r="265" spans="2:51" s="14" customFormat="1" ht="12">
      <c r="B265" s="222"/>
      <c r="C265" s="223"/>
      <c r="D265" s="207" t="s">
        <v>168</v>
      </c>
      <c r="E265" s="224" t="s">
        <v>21</v>
      </c>
      <c r="F265" s="225" t="s">
        <v>1078</v>
      </c>
      <c r="G265" s="223"/>
      <c r="H265" s="224" t="s">
        <v>21</v>
      </c>
      <c r="I265" s="226"/>
      <c r="J265" s="223"/>
      <c r="K265" s="223"/>
      <c r="L265" s="227"/>
      <c r="M265" s="228"/>
      <c r="N265" s="229"/>
      <c r="O265" s="229"/>
      <c r="P265" s="229"/>
      <c r="Q265" s="229"/>
      <c r="R265" s="229"/>
      <c r="S265" s="229"/>
      <c r="T265" s="230"/>
      <c r="AT265" s="231" t="s">
        <v>168</v>
      </c>
      <c r="AU265" s="231" t="s">
        <v>81</v>
      </c>
      <c r="AV265" s="14" t="s">
        <v>79</v>
      </c>
      <c r="AW265" s="14" t="s">
        <v>34</v>
      </c>
      <c r="AX265" s="14" t="s">
        <v>73</v>
      </c>
      <c r="AY265" s="231" t="s">
        <v>157</v>
      </c>
    </row>
    <row r="266" spans="2:51" s="13" customFormat="1" ht="12">
      <c r="B266" s="211"/>
      <c r="C266" s="212"/>
      <c r="D266" s="207" t="s">
        <v>168</v>
      </c>
      <c r="E266" s="213" t="s">
        <v>21</v>
      </c>
      <c r="F266" s="214" t="s">
        <v>1079</v>
      </c>
      <c r="G266" s="212"/>
      <c r="H266" s="215">
        <v>267.75</v>
      </c>
      <c r="I266" s="216"/>
      <c r="J266" s="212"/>
      <c r="K266" s="212"/>
      <c r="L266" s="217"/>
      <c r="M266" s="218"/>
      <c r="N266" s="219"/>
      <c r="O266" s="219"/>
      <c r="P266" s="219"/>
      <c r="Q266" s="219"/>
      <c r="R266" s="219"/>
      <c r="S266" s="219"/>
      <c r="T266" s="220"/>
      <c r="AT266" s="221" t="s">
        <v>168</v>
      </c>
      <c r="AU266" s="221" t="s">
        <v>81</v>
      </c>
      <c r="AV266" s="13" t="s">
        <v>81</v>
      </c>
      <c r="AW266" s="13" t="s">
        <v>34</v>
      </c>
      <c r="AX266" s="13" t="s">
        <v>73</v>
      </c>
      <c r="AY266" s="221" t="s">
        <v>157</v>
      </c>
    </row>
    <row r="267" spans="2:51" s="16" customFormat="1" ht="12">
      <c r="B267" s="243"/>
      <c r="C267" s="244"/>
      <c r="D267" s="207" t="s">
        <v>168</v>
      </c>
      <c r="E267" s="245" t="s">
        <v>21</v>
      </c>
      <c r="F267" s="246" t="s">
        <v>181</v>
      </c>
      <c r="G267" s="244"/>
      <c r="H267" s="247">
        <v>267.75</v>
      </c>
      <c r="I267" s="248"/>
      <c r="J267" s="244"/>
      <c r="K267" s="244"/>
      <c r="L267" s="249"/>
      <c r="M267" s="250"/>
      <c r="N267" s="251"/>
      <c r="O267" s="251"/>
      <c r="P267" s="251"/>
      <c r="Q267" s="251"/>
      <c r="R267" s="251"/>
      <c r="S267" s="251"/>
      <c r="T267" s="252"/>
      <c r="AT267" s="253" t="s">
        <v>168</v>
      </c>
      <c r="AU267" s="253" t="s">
        <v>81</v>
      </c>
      <c r="AV267" s="16" t="s">
        <v>164</v>
      </c>
      <c r="AW267" s="16" t="s">
        <v>34</v>
      </c>
      <c r="AX267" s="16" t="s">
        <v>79</v>
      </c>
      <c r="AY267" s="253" t="s">
        <v>157</v>
      </c>
    </row>
    <row r="268" spans="1:65" s="2" customFormat="1" ht="16.5" customHeight="1">
      <c r="A268" s="36"/>
      <c r="B268" s="37"/>
      <c r="C268" s="194" t="s">
        <v>505</v>
      </c>
      <c r="D268" s="194" t="s">
        <v>159</v>
      </c>
      <c r="E268" s="195" t="s">
        <v>1080</v>
      </c>
      <c r="F268" s="196" t="s">
        <v>1081</v>
      </c>
      <c r="G268" s="197" t="s">
        <v>162</v>
      </c>
      <c r="H268" s="198">
        <v>22.5</v>
      </c>
      <c r="I268" s="199"/>
      <c r="J268" s="200">
        <f>ROUND(I268*H268,2)</f>
        <v>0</v>
      </c>
      <c r="K268" s="196" t="s">
        <v>21</v>
      </c>
      <c r="L268" s="41"/>
      <c r="M268" s="201" t="s">
        <v>21</v>
      </c>
      <c r="N268" s="202" t="s">
        <v>44</v>
      </c>
      <c r="O268" s="66"/>
      <c r="P268" s="203">
        <f>O268*H268</f>
        <v>0</v>
      </c>
      <c r="Q268" s="203">
        <v>0</v>
      </c>
      <c r="R268" s="203">
        <f>Q268*H268</f>
        <v>0</v>
      </c>
      <c r="S268" s="203">
        <v>0</v>
      </c>
      <c r="T268" s="204">
        <f>S268*H268</f>
        <v>0</v>
      </c>
      <c r="U268" s="36"/>
      <c r="V268" s="36"/>
      <c r="W268" s="36"/>
      <c r="X268" s="36"/>
      <c r="Y268" s="36"/>
      <c r="Z268" s="36"/>
      <c r="AA268" s="36"/>
      <c r="AB268" s="36"/>
      <c r="AC268" s="36"/>
      <c r="AD268" s="36"/>
      <c r="AE268" s="36"/>
      <c r="AR268" s="205" t="s">
        <v>164</v>
      </c>
      <c r="AT268" s="205" t="s">
        <v>159</v>
      </c>
      <c r="AU268" s="205" t="s">
        <v>81</v>
      </c>
      <c r="AY268" s="19" t="s">
        <v>157</v>
      </c>
      <c r="BE268" s="206">
        <f>IF(N268="základní",J268,0)</f>
        <v>0</v>
      </c>
      <c r="BF268" s="206">
        <f>IF(N268="snížená",J268,0)</f>
        <v>0</v>
      </c>
      <c r="BG268" s="206">
        <f>IF(N268="zákl. přenesená",J268,0)</f>
        <v>0</v>
      </c>
      <c r="BH268" s="206">
        <f>IF(N268="sníž. přenesená",J268,0)</f>
        <v>0</v>
      </c>
      <c r="BI268" s="206">
        <f>IF(N268="nulová",J268,0)</f>
        <v>0</v>
      </c>
      <c r="BJ268" s="19" t="s">
        <v>79</v>
      </c>
      <c r="BK268" s="206">
        <f>ROUND(I268*H268,2)</f>
        <v>0</v>
      </c>
      <c r="BL268" s="19" t="s">
        <v>164</v>
      </c>
      <c r="BM268" s="205" t="s">
        <v>812</v>
      </c>
    </row>
    <row r="269" spans="2:51" s="14" customFormat="1" ht="12">
      <c r="B269" s="222"/>
      <c r="C269" s="223"/>
      <c r="D269" s="207" t="s">
        <v>168</v>
      </c>
      <c r="E269" s="224" t="s">
        <v>21</v>
      </c>
      <c r="F269" s="225" t="s">
        <v>1082</v>
      </c>
      <c r="G269" s="223"/>
      <c r="H269" s="224" t="s">
        <v>21</v>
      </c>
      <c r="I269" s="226"/>
      <c r="J269" s="223"/>
      <c r="K269" s="223"/>
      <c r="L269" s="227"/>
      <c r="M269" s="228"/>
      <c r="N269" s="229"/>
      <c r="O269" s="229"/>
      <c r="P269" s="229"/>
      <c r="Q269" s="229"/>
      <c r="R269" s="229"/>
      <c r="S269" s="229"/>
      <c r="T269" s="230"/>
      <c r="AT269" s="231" t="s">
        <v>168</v>
      </c>
      <c r="AU269" s="231" t="s">
        <v>81</v>
      </c>
      <c r="AV269" s="14" t="s">
        <v>79</v>
      </c>
      <c r="AW269" s="14" t="s">
        <v>34</v>
      </c>
      <c r="AX269" s="14" t="s">
        <v>73</v>
      </c>
      <c r="AY269" s="231" t="s">
        <v>157</v>
      </c>
    </row>
    <row r="270" spans="2:51" s="13" customFormat="1" ht="12">
      <c r="B270" s="211"/>
      <c r="C270" s="212"/>
      <c r="D270" s="207" t="s">
        <v>168</v>
      </c>
      <c r="E270" s="213" t="s">
        <v>21</v>
      </c>
      <c r="F270" s="214" t="s">
        <v>1083</v>
      </c>
      <c r="G270" s="212"/>
      <c r="H270" s="215">
        <v>22.5</v>
      </c>
      <c r="I270" s="216"/>
      <c r="J270" s="212"/>
      <c r="K270" s="212"/>
      <c r="L270" s="217"/>
      <c r="M270" s="218"/>
      <c r="N270" s="219"/>
      <c r="O270" s="219"/>
      <c r="P270" s="219"/>
      <c r="Q270" s="219"/>
      <c r="R270" s="219"/>
      <c r="S270" s="219"/>
      <c r="T270" s="220"/>
      <c r="AT270" s="221" t="s">
        <v>168</v>
      </c>
      <c r="AU270" s="221" t="s">
        <v>81</v>
      </c>
      <c r="AV270" s="13" t="s">
        <v>81</v>
      </c>
      <c r="AW270" s="13" t="s">
        <v>34</v>
      </c>
      <c r="AX270" s="13" t="s">
        <v>73</v>
      </c>
      <c r="AY270" s="221" t="s">
        <v>157</v>
      </c>
    </row>
    <row r="271" spans="2:51" s="16" customFormat="1" ht="12">
      <c r="B271" s="243"/>
      <c r="C271" s="244"/>
      <c r="D271" s="207" t="s">
        <v>168</v>
      </c>
      <c r="E271" s="245" t="s">
        <v>21</v>
      </c>
      <c r="F271" s="246" t="s">
        <v>181</v>
      </c>
      <c r="G271" s="244"/>
      <c r="H271" s="247">
        <v>22.5</v>
      </c>
      <c r="I271" s="248"/>
      <c r="J271" s="244"/>
      <c r="K271" s="244"/>
      <c r="L271" s="249"/>
      <c r="M271" s="250"/>
      <c r="N271" s="251"/>
      <c r="O271" s="251"/>
      <c r="P271" s="251"/>
      <c r="Q271" s="251"/>
      <c r="R271" s="251"/>
      <c r="S271" s="251"/>
      <c r="T271" s="252"/>
      <c r="AT271" s="253" t="s">
        <v>168</v>
      </c>
      <c r="AU271" s="253" t="s">
        <v>81</v>
      </c>
      <c r="AV271" s="16" t="s">
        <v>164</v>
      </c>
      <c r="AW271" s="16" t="s">
        <v>34</v>
      </c>
      <c r="AX271" s="16" t="s">
        <v>79</v>
      </c>
      <c r="AY271" s="253" t="s">
        <v>157</v>
      </c>
    </row>
    <row r="272" spans="1:65" s="2" customFormat="1" ht="16.5" customHeight="1">
      <c r="A272" s="36"/>
      <c r="B272" s="37"/>
      <c r="C272" s="194" t="s">
        <v>510</v>
      </c>
      <c r="D272" s="194" t="s">
        <v>159</v>
      </c>
      <c r="E272" s="195" t="s">
        <v>1084</v>
      </c>
      <c r="F272" s="196" t="s">
        <v>1085</v>
      </c>
      <c r="G272" s="197" t="s">
        <v>162</v>
      </c>
      <c r="H272" s="198">
        <v>17.5</v>
      </c>
      <c r="I272" s="199"/>
      <c r="J272" s="200">
        <f>ROUND(I272*H272,2)</f>
        <v>0</v>
      </c>
      <c r="K272" s="196" t="s">
        <v>21</v>
      </c>
      <c r="L272" s="41"/>
      <c r="M272" s="201" t="s">
        <v>21</v>
      </c>
      <c r="N272" s="202" t="s">
        <v>44</v>
      </c>
      <c r="O272" s="66"/>
      <c r="P272" s="203">
        <f>O272*H272</f>
        <v>0</v>
      </c>
      <c r="Q272" s="203">
        <v>0</v>
      </c>
      <c r="R272" s="203">
        <f>Q272*H272</f>
        <v>0</v>
      </c>
      <c r="S272" s="203">
        <v>0</v>
      </c>
      <c r="T272" s="204">
        <f>S272*H272</f>
        <v>0</v>
      </c>
      <c r="U272" s="36"/>
      <c r="V272" s="36"/>
      <c r="W272" s="36"/>
      <c r="X272" s="36"/>
      <c r="Y272" s="36"/>
      <c r="Z272" s="36"/>
      <c r="AA272" s="36"/>
      <c r="AB272" s="36"/>
      <c r="AC272" s="36"/>
      <c r="AD272" s="36"/>
      <c r="AE272" s="36"/>
      <c r="AR272" s="205" t="s">
        <v>164</v>
      </c>
      <c r="AT272" s="205" t="s">
        <v>159</v>
      </c>
      <c r="AU272" s="205" t="s">
        <v>81</v>
      </c>
      <c r="AY272" s="19" t="s">
        <v>157</v>
      </c>
      <c r="BE272" s="206">
        <f>IF(N272="základní",J272,0)</f>
        <v>0</v>
      </c>
      <c r="BF272" s="206">
        <f>IF(N272="snížená",J272,0)</f>
        <v>0</v>
      </c>
      <c r="BG272" s="206">
        <f>IF(N272="zákl. přenesená",J272,0)</f>
        <v>0</v>
      </c>
      <c r="BH272" s="206">
        <f>IF(N272="sníž. přenesená",J272,0)</f>
        <v>0</v>
      </c>
      <c r="BI272" s="206">
        <f>IF(N272="nulová",J272,0)</f>
        <v>0</v>
      </c>
      <c r="BJ272" s="19" t="s">
        <v>79</v>
      </c>
      <c r="BK272" s="206">
        <f>ROUND(I272*H272,2)</f>
        <v>0</v>
      </c>
      <c r="BL272" s="19" t="s">
        <v>164</v>
      </c>
      <c r="BM272" s="205" t="s">
        <v>824</v>
      </c>
    </row>
    <row r="273" spans="2:51" s="14" customFormat="1" ht="12">
      <c r="B273" s="222"/>
      <c r="C273" s="223"/>
      <c r="D273" s="207" t="s">
        <v>168</v>
      </c>
      <c r="E273" s="224" t="s">
        <v>21</v>
      </c>
      <c r="F273" s="225" t="s">
        <v>1086</v>
      </c>
      <c r="G273" s="223"/>
      <c r="H273" s="224" t="s">
        <v>21</v>
      </c>
      <c r="I273" s="226"/>
      <c r="J273" s="223"/>
      <c r="K273" s="223"/>
      <c r="L273" s="227"/>
      <c r="M273" s="228"/>
      <c r="N273" s="229"/>
      <c r="O273" s="229"/>
      <c r="P273" s="229"/>
      <c r="Q273" s="229"/>
      <c r="R273" s="229"/>
      <c r="S273" s="229"/>
      <c r="T273" s="230"/>
      <c r="AT273" s="231" t="s">
        <v>168</v>
      </c>
      <c r="AU273" s="231" t="s">
        <v>81</v>
      </c>
      <c r="AV273" s="14" t="s">
        <v>79</v>
      </c>
      <c r="AW273" s="14" t="s">
        <v>34</v>
      </c>
      <c r="AX273" s="14" t="s">
        <v>73</v>
      </c>
      <c r="AY273" s="231" t="s">
        <v>157</v>
      </c>
    </row>
    <row r="274" spans="2:51" s="13" customFormat="1" ht="12">
      <c r="B274" s="211"/>
      <c r="C274" s="212"/>
      <c r="D274" s="207" t="s">
        <v>168</v>
      </c>
      <c r="E274" s="213" t="s">
        <v>21</v>
      </c>
      <c r="F274" s="214" t="s">
        <v>1087</v>
      </c>
      <c r="G274" s="212"/>
      <c r="H274" s="215">
        <v>17.5</v>
      </c>
      <c r="I274" s="216"/>
      <c r="J274" s="212"/>
      <c r="K274" s="212"/>
      <c r="L274" s="217"/>
      <c r="M274" s="218"/>
      <c r="N274" s="219"/>
      <c r="O274" s="219"/>
      <c r="P274" s="219"/>
      <c r="Q274" s="219"/>
      <c r="R274" s="219"/>
      <c r="S274" s="219"/>
      <c r="T274" s="220"/>
      <c r="AT274" s="221" t="s">
        <v>168</v>
      </c>
      <c r="AU274" s="221" t="s">
        <v>81</v>
      </c>
      <c r="AV274" s="13" t="s">
        <v>81</v>
      </c>
      <c r="AW274" s="13" t="s">
        <v>34</v>
      </c>
      <c r="AX274" s="13" t="s">
        <v>73</v>
      </c>
      <c r="AY274" s="221" t="s">
        <v>157</v>
      </c>
    </row>
    <row r="275" spans="2:51" s="16" customFormat="1" ht="12">
      <c r="B275" s="243"/>
      <c r="C275" s="244"/>
      <c r="D275" s="207" t="s">
        <v>168</v>
      </c>
      <c r="E275" s="245" t="s">
        <v>21</v>
      </c>
      <c r="F275" s="246" t="s">
        <v>181</v>
      </c>
      <c r="G275" s="244"/>
      <c r="H275" s="247">
        <v>17.5</v>
      </c>
      <c r="I275" s="248"/>
      <c r="J275" s="244"/>
      <c r="K275" s="244"/>
      <c r="L275" s="249"/>
      <c r="M275" s="250"/>
      <c r="N275" s="251"/>
      <c r="O275" s="251"/>
      <c r="P275" s="251"/>
      <c r="Q275" s="251"/>
      <c r="R275" s="251"/>
      <c r="S275" s="251"/>
      <c r="T275" s="252"/>
      <c r="AT275" s="253" t="s">
        <v>168</v>
      </c>
      <c r="AU275" s="253" t="s">
        <v>81</v>
      </c>
      <c r="AV275" s="16" t="s">
        <v>164</v>
      </c>
      <c r="AW275" s="16" t="s">
        <v>34</v>
      </c>
      <c r="AX275" s="16" t="s">
        <v>79</v>
      </c>
      <c r="AY275" s="253" t="s">
        <v>157</v>
      </c>
    </row>
    <row r="276" spans="1:65" s="2" customFormat="1" ht="16.5" customHeight="1">
      <c r="A276" s="36"/>
      <c r="B276" s="37"/>
      <c r="C276" s="194" t="s">
        <v>523</v>
      </c>
      <c r="D276" s="194" t="s">
        <v>159</v>
      </c>
      <c r="E276" s="195" t="s">
        <v>1088</v>
      </c>
      <c r="F276" s="196" t="s">
        <v>1089</v>
      </c>
      <c r="G276" s="197" t="s">
        <v>162</v>
      </c>
      <c r="H276" s="198">
        <v>585.1</v>
      </c>
      <c r="I276" s="199"/>
      <c r="J276" s="200">
        <f>ROUND(I276*H276,2)</f>
        <v>0</v>
      </c>
      <c r="K276" s="196" t="s">
        <v>21</v>
      </c>
      <c r="L276" s="41"/>
      <c r="M276" s="201" t="s">
        <v>21</v>
      </c>
      <c r="N276" s="202" t="s">
        <v>44</v>
      </c>
      <c r="O276" s="66"/>
      <c r="P276" s="203">
        <f>O276*H276</f>
        <v>0</v>
      </c>
      <c r="Q276" s="203">
        <v>0</v>
      </c>
      <c r="R276" s="203">
        <f>Q276*H276</f>
        <v>0</v>
      </c>
      <c r="S276" s="203">
        <v>0</v>
      </c>
      <c r="T276" s="204">
        <f>S276*H276</f>
        <v>0</v>
      </c>
      <c r="U276" s="36"/>
      <c r="V276" s="36"/>
      <c r="W276" s="36"/>
      <c r="X276" s="36"/>
      <c r="Y276" s="36"/>
      <c r="Z276" s="36"/>
      <c r="AA276" s="36"/>
      <c r="AB276" s="36"/>
      <c r="AC276" s="36"/>
      <c r="AD276" s="36"/>
      <c r="AE276" s="36"/>
      <c r="AR276" s="205" t="s">
        <v>164</v>
      </c>
      <c r="AT276" s="205" t="s">
        <v>159</v>
      </c>
      <c r="AU276" s="205" t="s">
        <v>81</v>
      </c>
      <c r="AY276" s="19" t="s">
        <v>157</v>
      </c>
      <c r="BE276" s="206">
        <f>IF(N276="základní",J276,0)</f>
        <v>0</v>
      </c>
      <c r="BF276" s="206">
        <f>IF(N276="snížená",J276,0)</f>
        <v>0</v>
      </c>
      <c r="BG276" s="206">
        <f>IF(N276="zákl. přenesená",J276,0)</f>
        <v>0</v>
      </c>
      <c r="BH276" s="206">
        <f>IF(N276="sníž. přenesená",J276,0)</f>
        <v>0</v>
      </c>
      <c r="BI276" s="206">
        <f>IF(N276="nulová",J276,0)</f>
        <v>0</v>
      </c>
      <c r="BJ276" s="19" t="s">
        <v>79</v>
      </c>
      <c r="BK276" s="206">
        <f>ROUND(I276*H276,2)</f>
        <v>0</v>
      </c>
      <c r="BL276" s="19" t="s">
        <v>164</v>
      </c>
      <c r="BM276" s="205" t="s">
        <v>834</v>
      </c>
    </row>
    <row r="277" spans="2:51" s="14" customFormat="1" ht="12">
      <c r="B277" s="222"/>
      <c r="C277" s="223"/>
      <c r="D277" s="207" t="s">
        <v>168</v>
      </c>
      <c r="E277" s="224" t="s">
        <v>21</v>
      </c>
      <c r="F277" s="225" t="s">
        <v>1090</v>
      </c>
      <c r="G277" s="223"/>
      <c r="H277" s="224" t="s">
        <v>21</v>
      </c>
      <c r="I277" s="226"/>
      <c r="J277" s="223"/>
      <c r="K277" s="223"/>
      <c r="L277" s="227"/>
      <c r="M277" s="228"/>
      <c r="N277" s="229"/>
      <c r="O277" s="229"/>
      <c r="P277" s="229"/>
      <c r="Q277" s="229"/>
      <c r="R277" s="229"/>
      <c r="S277" s="229"/>
      <c r="T277" s="230"/>
      <c r="AT277" s="231" t="s">
        <v>168</v>
      </c>
      <c r="AU277" s="231" t="s">
        <v>81</v>
      </c>
      <c r="AV277" s="14" t="s">
        <v>79</v>
      </c>
      <c r="AW277" s="14" t="s">
        <v>34</v>
      </c>
      <c r="AX277" s="14" t="s">
        <v>73</v>
      </c>
      <c r="AY277" s="231" t="s">
        <v>157</v>
      </c>
    </row>
    <row r="278" spans="2:51" s="13" customFormat="1" ht="12">
      <c r="B278" s="211"/>
      <c r="C278" s="212"/>
      <c r="D278" s="207" t="s">
        <v>168</v>
      </c>
      <c r="E278" s="213" t="s">
        <v>21</v>
      </c>
      <c r="F278" s="214" t="s">
        <v>1091</v>
      </c>
      <c r="G278" s="212"/>
      <c r="H278" s="215">
        <v>585.1</v>
      </c>
      <c r="I278" s="216"/>
      <c r="J278" s="212"/>
      <c r="K278" s="212"/>
      <c r="L278" s="217"/>
      <c r="M278" s="218"/>
      <c r="N278" s="219"/>
      <c r="O278" s="219"/>
      <c r="P278" s="219"/>
      <c r="Q278" s="219"/>
      <c r="R278" s="219"/>
      <c r="S278" s="219"/>
      <c r="T278" s="220"/>
      <c r="AT278" s="221" t="s">
        <v>168</v>
      </c>
      <c r="AU278" s="221" t="s">
        <v>81</v>
      </c>
      <c r="AV278" s="13" t="s">
        <v>81</v>
      </c>
      <c r="AW278" s="13" t="s">
        <v>34</v>
      </c>
      <c r="AX278" s="13" t="s">
        <v>73</v>
      </c>
      <c r="AY278" s="221" t="s">
        <v>157</v>
      </c>
    </row>
    <row r="279" spans="2:51" s="16" customFormat="1" ht="12">
      <c r="B279" s="243"/>
      <c r="C279" s="244"/>
      <c r="D279" s="207" t="s">
        <v>168</v>
      </c>
      <c r="E279" s="245" t="s">
        <v>21</v>
      </c>
      <c r="F279" s="246" t="s">
        <v>181</v>
      </c>
      <c r="G279" s="244"/>
      <c r="H279" s="247">
        <v>585.1</v>
      </c>
      <c r="I279" s="248"/>
      <c r="J279" s="244"/>
      <c r="K279" s="244"/>
      <c r="L279" s="249"/>
      <c r="M279" s="250"/>
      <c r="N279" s="251"/>
      <c r="O279" s="251"/>
      <c r="P279" s="251"/>
      <c r="Q279" s="251"/>
      <c r="R279" s="251"/>
      <c r="S279" s="251"/>
      <c r="T279" s="252"/>
      <c r="AT279" s="253" t="s">
        <v>168</v>
      </c>
      <c r="AU279" s="253" t="s">
        <v>81</v>
      </c>
      <c r="AV279" s="16" t="s">
        <v>164</v>
      </c>
      <c r="AW279" s="16" t="s">
        <v>34</v>
      </c>
      <c r="AX279" s="16" t="s">
        <v>79</v>
      </c>
      <c r="AY279" s="253" t="s">
        <v>157</v>
      </c>
    </row>
    <row r="280" spans="1:65" s="2" customFormat="1" ht="16.5" customHeight="1">
      <c r="A280" s="36"/>
      <c r="B280" s="37"/>
      <c r="C280" s="194" t="s">
        <v>532</v>
      </c>
      <c r="D280" s="194" t="s">
        <v>159</v>
      </c>
      <c r="E280" s="195" t="s">
        <v>1092</v>
      </c>
      <c r="F280" s="196" t="s">
        <v>1093</v>
      </c>
      <c r="G280" s="197" t="s">
        <v>162</v>
      </c>
      <c r="H280" s="198">
        <v>397</v>
      </c>
      <c r="I280" s="199"/>
      <c r="J280" s="200">
        <f>ROUND(I280*H280,2)</f>
        <v>0</v>
      </c>
      <c r="K280" s="196" t="s">
        <v>21</v>
      </c>
      <c r="L280" s="41"/>
      <c r="M280" s="201" t="s">
        <v>21</v>
      </c>
      <c r="N280" s="202" t="s">
        <v>44</v>
      </c>
      <c r="O280" s="66"/>
      <c r="P280" s="203">
        <f>O280*H280</f>
        <v>0</v>
      </c>
      <c r="Q280" s="203">
        <v>0</v>
      </c>
      <c r="R280" s="203">
        <f>Q280*H280</f>
        <v>0</v>
      </c>
      <c r="S280" s="203">
        <v>0</v>
      </c>
      <c r="T280" s="204">
        <f>S280*H280</f>
        <v>0</v>
      </c>
      <c r="U280" s="36"/>
      <c r="V280" s="36"/>
      <c r="W280" s="36"/>
      <c r="X280" s="36"/>
      <c r="Y280" s="36"/>
      <c r="Z280" s="36"/>
      <c r="AA280" s="36"/>
      <c r="AB280" s="36"/>
      <c r="AC280" s="36"/>
      <c r="AD280" s="36"/>
      <c r="AE280" s="36"/>
      <c r="AR280" s="205" t="s">
        <v>164</v>
      </c>
      <c r="AT280" s="205" t="s">
        <v>159</v>
      </c>
      <c r="AU280" s="205" t="s">
        <v>81</v>
      </c>
      <c r="AY280" s="19" t="s">
        <v>157</v>
      </c>
      <c r="BE280" s="206">
        <f>IF(N280="základní",J280,0)</f>
        <v>0</v>
      </c>
      <c r="BF280" s="206">
        <f>IF(N280="snížená",J280,0)</f>
        <v>0</v>
      </c>
      <c r="BG280" s="206">
        <f>IF(N280="zákl. přenesená",J280,0)</f>
        <v>0</v>
      </c>
      <c r="BH280" s="206">
        <f>IF(N280="sníž. přenesená",J280,0)</f>
        <v>0</v>
      </c>
      <c r="BI280" s="206">
        <f>IF(N280="nulová",J280,0)</f>
        <v>0</v>
      </c>
      <c r="BJ280" s="19" t="s">
        <v>79</v>
      </c>
      <c r="BK280" s="206">
        <f>ROUND(I280*H280,2)</f>
        <v>0</v>
      </c>
      <c r="BL280" s="19" t="s">
        <v>164</v>
      </c>
      <c r="BM280" s="205" t="s">
        <v>842</v>
      </c>
    </row>
    <row r="281" spans="2:51" s="14" customFormat="1" ht="12">
      <c r="B281" s="222"/>
      <c r="C281" s="223"/>
      <c r="D281" s="207" t="s">
        <v>168</v>
      </c>
      <c r="E281" s="224" t="s">
        <v>21</v>
      </c>
      <c r="F281" s="225" t="s">
        <v>1094</v>
      </c>
      <c r="G281" s="223"/>
      <c r="H281" s="224" t="s">
        <v>21</v>
      </c>
      <c r="I281" s="226"/>
      <c r="J281" s="223"/>
      <c r="K281" s="223"/>
      <c r="L281" s="227"/>
      <c r="M281" s="228"/>
      <c r="N281" s="229"/>
      <c r="O281" s="229"/>
      <c r="P281" s="229"/>
      <c r="Q281" s="229"/>
      <c r="R281" s="229"/>
      <c r="S281" s="229"/>
      <c r="T281" s="230"/>
      <c r="AT281" s="231" t="s">
        <v>168</v>
      </c>
      <c r="AU281" s="231" t="s">
        <v>81</v>
      </c>
      <c r="AV281" s="14" t="s">
        <v>79</v>
      </c>
      <c r="AW281" s="14" t="s">
        <v>34</v>
      </c>
      <c r="AX281" s="14" t="s">
        <v>73</v>
      </c>
      <c r="AY281" s="231" t="s">
        <v>157</v>
      </c>
    </row>
    <row r="282" spans="2:51" s="13" customFormat="1" ht="12">
      <c r="B282" s="211"/>
      <c r="C282" s="212"/>
      <c r="D282" s="207" t="s">
        <v>168</v>
      </c>
      <c r="E282" s="213" t="s">
        <v>21</v>
      </c>
      <c r="F282" s="214" t="s">
        <v>1095</v>
      </c>
      <c r="G282" s="212"/>
      <c r="H282" s="215">
        <v>397</v>
      </c>
      <c r="I282" s="216"/>
      <c r="J282" s="212"/>
      <c r="K282" s="212"/>
      <c r="L282" s="217"/>
      <c r="M282" s="218"/>
      <c r="N282" s="219"/>
      <c r="O282" s="219"/>
      <c r="P282" s="219"/>
      <c r="Q282" s="219"/>
      <c r="R282" s="219"/>
      <c r="S282" s="219"/>
      <c r="T282" s="220"/>
      <c r="AT282" s="221" t="s">
        <v>168</v>
      </c>
      <c r="AU282" s="221" t="s">
        <v>81</v>
      </c>
      <c r="AV282" s="13" t="s">
        <v>81</v>
      </c>
      <c r="AW282" s="13" t="s">
        <v>34</v>
      </c>
      <c r="AX282" s="13" t="s">
        <v>73</v>
      </c>
      <c r="AY282" s="221" t="s">
        <v>157</v>
      </c>
    </row>
    <row r="283" spans="2:51" s="16" customFormat="1" ht="12">
      <c r="B283" s="243"/>
      <c r="C283" s="244"/>
      <c r="D283" s="207" t="s">
        <v>168</v>
      </c>
      <c r="E283" s="245" t="s">
        <v>21</v>
      </c>
      <c r="F283" s="246" t="s">
        <v>181</v>
      </c>
      <c r="G283" s="244"/>
      <c r="H283" s="247">
        <v>397</v>
      </c>
      <c r="I283" s="248"/>
      <c r="J283" s="244"/>
      <c r="K283" s="244"/>
      <c r="L283" s="249"/>
      <c r="M283" s="250"/>
      <c r="N283" s="251"/>
      <c r="O283" s="251"/>
      <c r="P283" s="251"/>
      <c r="Q283" s="251"/>
      <c r="R283" s="251"/>
      <c r="S283" s="251"/>
      <c r="T283" s="252"/>
      <c r="AT283" s="253" t="s">
        <v>168</v>
      </c>
      <c r="AU283" s="253" t="s">
        <v>81</v>
      </c>
      <c r="AV283" s="16" t="s">
        <v>164</v>
      </c>
      <c r="AW283" s="16" t="s">
        <v>34</v>
      </c>
      <c r="AX283" s="16" t="s">
        <v>79</v>
      </c>
      <c r="AY283" s="253" t="s">
        <v>157</v>
      </c>
    </row>
    <row r="284" spans="1:65" s="2" customFormat="1" ht="16.5" customHeight="1">
      <c r="A284" s="36"/>
      <c r="B284" s="37"/>
      <c r="C284" s="194" t="s">
        <v>538</v>
      </c>
      <c r="D284" s="194" t="s">
        <v>159</v>
      </c>
      <c r="E284" s="195" t="s">
        <v>1096</v>
      </c>
      <c r="F284" s="196" t="s">
        <v>1097</v>
      </c>
      <c r="G284" s="197" t="s">
        <v>162</v>
      </c>
      <c r="H284" s="198">
        <v>267.5</v>
      </c>
      <c r="I284" s="199"/>
      <c r="J284" s="200">
        <f>ROUND(I284*H284,2)</f>
        <v>0</v>
      </c>
      <c r="K284" s="196" t="s">
        <v>21</v>
      </c>
      <c r="L284" s="41"/>
      <c r="M284" s="201" t="s">
        <v>21</v>
      </c>
      <c r="N284" s="202" t="s">
        <v>44</v>
      </c>
      <c r="O284" s="66"/>
      <c r="P284" s="203">
        <f>O284*H284</f>
        <v>0</v>
      </c>
      <c r="Q284" s="203">
        <v>0</v>
      </c>
      <c r="R284" s="203">
        <f>Q284*H284</f>
        <v>0</v>
      </c>
      <c r="S284" s="203">
        <v>0</v>
      </c>
      <c r="T284" s="204">
        <f>S284*H284</f>
        <v>0</v>
      </c>
      <c r="U284" s="36"/>
      <c r="V284" s="36"/>
      <c r="W284" s="36"/>
      <c r="X284" s="36"/>
      <c r="Y284" s="36"/>
      <c r="Z284" s="36"/>
      <c r="AA284" s="36"/>
      <c r="AB284" s="36"/>
      <c r="AC284" s="36"/>
      <c r="AD284" s="36"/>
      <c r="AE284" s="36"/>
      <c r="AR284" s="205" t="s">
        <v>164</v>
      </c>
      <c r="AT284" s="205" t="s">
        <v>159</v>
      </c>
      <c r="AU284" s="205" t="s">
        <v>81</v>
      </c>
      <c r="AY284" s="19" t="s">
        <v>157</v>
      </c>
      <c r="BE284" s="206">
        <f>IF(N284="základní",J284,0)</f>
        <v>0</v>
      </c>
      <c r="BF284" s="206">
        <f>IF(N284="snížená",J284,0)</f>
        <v>0</v>
      </c>
      <c r="BG284" s="206">
        <f>IF(N284="zákl. přenesená",J284,0)</f>
        <v>0</v>
      </c>
      <c r="BH284" s="206">
        <f>IF(N284="sníž. přenesená",J284,0)</f>
        <v>0</v>
      </c>
      <c r="BI284" s="206">
        <f>IF(N284="nulová",J284,0)</f>
        <v>0</v>
      </c>
      <c r="BJ284" s="19" t="s">
        <v>79</v>
      </c>
      <c r="BK284" s="206">
        <f>ROUND(I284*H284,2)</f>
        <v>0</v>
      </c>
      <c r="BL284" s="19" t="s">
        <v>164</v>
      </c>
      <c r="BM284" s="205" t="s">
        <v>850</v>
      </c>
    </row>
    <row r="285" spans="2:51" s="14" customFormat="1" ht="12">
      <c r="B285" s="222"/>
      <c r="C285" s="223"/>
      <c r="D285" s="207" t="s">
        <v>168</v>
      </c>
      <c r="E285" s="224" t="s">
        <v>21</v>
      </c>
      <c r="F285" s="225" t="s">
        <v>1098</v>
      </c>
      <c r="G285" s="223"/>
      <c r="H285" s="224" t="s">
        <v>21</v>
      </c>
      <c r="I285" s="226"/>
      <c r="J285" s="223"/>
      <c r="K285" s="223"/>
      <c r="L285" s="227"/>
      <c r="M285" s="228"/>
      <c r="N285" s="229"/>
      <c r="O285" s="229"/>
      <c r="P285" s="229"/>
      <c r="Q285" s="229"/>
      <c r="R285" s="229"/>
      <c r="S285" s="229"/>
      <c r="T285" s="230"/>
      <c r="AT285" s="231" t="s">
        <v>168</v>
      </c>
      <c r="AU285" s="231" t="s">
        <v>81</v>
      </c>
      <c r="AV285" s="14" t="s">
        <v>79</v>
      </c>
      <c r="AW285" s="14" t="s">
        <v>34</v>
      </c>
      <c r="AX285" s="14" t="s">
        <v>73</v>
      </c>
      <c r="AY285" s="231" t="s">
        <v>157</v>
      </c>
    </row>
    <row r="286" spans="2:51" s="13" customFormat="1" ht="12">
      <c r="B286" s="211"/>
      <c r="C286" s="212"/>
      <c r="D286" s="207" t="s">
        <v>168</v>
      </c>
      <c r="E286" s="213" t="s">
        <v>21</v>
      </c>
      <c r="F286" s="214" t="s">
        <v>1099</v>
      </c>
      <c r="G286" s="212"/>
      <c r="H286" s="215">
        <v>267.5</v>
      </c>
      <c r="I286" s="216"/>
      <c r="J286" s="212"/>
      <c r="K286" s="212"/>
      <c r="L286" s="217"/>
      <c r="M286" s="218"/>
      <c r="N286" s="219"/>
      <c r="O286" s="219"/>
      <c r="P286" s="219"/>
      <c r="Q286" s="219"/>
      <c r="R286" s="219"/>
      <c r="S286" s="219"/>
      <c r="T286" s="220"/>
      <c r="AT286" s="221" t="s">
        <v>168</v>
      </c>
      <c r="AU286" s="221" t="s">
        <v>81</v>
      </c>
      <c r="AV286" s="13" t="s">
        <v>81</v>
      </c>
      <c r="AW286" s="13" t="s">
        <v>34</v>
      </c>
      <c r="AX286" s="13" t="s">
        <v>73</v>
      </c>
      <c r="AY286" s="221" t="s">
        <v>157</v>
      </c>
    </row>
    <row r="287" spans="2:51" s="16" customFormat="1" ht="12">
      <c r="B287" s="243"/>
      <c r="C287" s="244"/>
      <c r="D287" s="207" t="s">
        <v>168</v>
      </c>
      <c r="E287" s="245" t="s">
        <v>21</v>
      </c>
      <c r="F287" s="246" t="s">
        <v>181</v>
      </c>
      <c r="G287" s="244"/>
      <c r="H287" s="247">
        <v>267.5</v>
      </c>
      <c r="I287" s="248"/>
      <c r="J287" s="244"/>
      <c r="K287" s="244"/>
      <c r="L287" s="249"/>
      <c r="M287" s="250"/>
      <c r="N287" s="251"/>
      <c r="O287" s="251"/>
      <c r="P287" s="251"/>
      <c r="Q287" s="251"/>
      <c r="R287" s="251"/>
      <c r="S287" s="251"/>
      <c r="T287" s="252"/>
      <c r="AT287" s="253" t="s">
        <v>168</v>
      </c>
      <c r="AU287" s="253" t="s">
        <v>81</v>
      </c>
      <c r="AV287" s="16" t="s">
        <v>164</v>
      </c>
      <c r="AW287" s="16" t="s">
        <v>34</v>
      </c>
      <c r="AX287" s="16" t="s">
        <v>79</v>
      </c>
      <c r="AY287" s="253" t="s">
        <v>157</v>
      </c>
    </row>
    <row r="288" spans="1:65" s="2" customFormat="1" ht="16.5" customHeight="1">
      <c r="A288" s="36"/>
      <c r="B288" s="37"/>
      <c r="C288" s="194" t="s">
        <v>543</v>
      </c>
      <c r="D288" s="194" t="s">
        <v>159</v>
      </c>
      <c r="E288" s="195" t="s">
        <v>1100</v>
      </c>
      <c r="F288" s="196" t="s">
        <v>1101</v>
      </c>
      <c r="G288" s="197" t="s">
        <v>162</v>
      </c>
      <c r="H288" s="198">
        <v>17.5</v>
      </c>
      <c r="I288" s="199"/>
      <c r="J288" s="200">
        <f>ROUND(I288*H288,2)</f>
        <v>0</v>
      </c>
      <c r="K288" s="196" t="s">
        <v>21</v>
      </c>
      <c r="L288" s="41"/>
      <c r="M288" s="201" t="s">
        <v>21</v>
      </c>
      <c r="N288" s="202" t="s">
        <v>44</v>
      </c>
      <c r="O288" s="66"/>
      <c r="P288" s="203">
        <f>O288*H288</f>
        <v>0</v>
      </c>
      <c r="Q288" s="203">
        <v>0</v>
      </c>
      <c r="R288" s="203">
        <f>Q288*H288</f>
        <v>0</v>
      </c>
      <c r="S288" s="203">
        <v>0</v>
      </c>
      <c r="T288" s="204">
        <f>S288*H288</f>
        <v>0</v>
      </c>
      <c r="U288" s="36"/>
      <c r="V288" s="36"/>
      <c r="W288" s="36"/>
      <c r="X288" s="36"/>
      <c r="Y288" s="36"/>
      <c r="Z288" s="36"/>
      <c r="AA288" s="36"/>
      <c r="AB288" s="36"/>
      <c r="AC288" s="36"/>
      <c r="AD288" s="36"/>
      <c r="AE288" s="36"/>
      <c r="AR288" s="205" t="s">
        <v>164</v>
      </c>
      <c r="AT288" s="205" t="s">
        <v>159</v>
      </c>
      <c r="AU288" s="205" t="s">
        <v>81</v>
      </c>
      <c r="AY288" s="19" t="s">
        <v>157</v>
      </c>
      <c r="BE288" s="206">
        <f>IF(N288="základní",J288,0)</f>
        <v>0</v>
      </c>
      <c r="BF288" s="206">
        <f>IF(N288="snížená",J288,0)</f>
        <v>0</v>
      </c>
      <c r="BG288" s="206">
        <f>IF(N288="zákl. přenesená",J288,0)</f>
        <v>0</v>
      </c>
      <c r="BH288" s="206">
        <f>IF(N288="sníž. přenesená",J288,0)</f>
        <v>0</v>
      </c>
      <c r="BI288" s="206">
        <f>IF(N288="nulová",J288,0)</f>
        <v>0</v>
      </c>
      <c r="BJ288" s="19" t="s">
        <v>79</v>
      </c>
      <c r="BK288" s="206">
        <f>ROUND(I288*H288,2)</f>
        <v>0</v>
      </c>
      <c r="BL288" s="19" t="s">
        <v>164</v>
      </c>
      <c r="BM288" s="205" t="s">
        <v>863</v>
      </c>
    </row>
    <row r="289" spans="2:51" s="14" customFormat="1" ht="12">
      <c r="B289" s="222"/>
      <c r="C289" s="223"/>
      <c r="D289" s="207" t="s">
        <v>168</v>
      </c>
      <c r="E289" s="224" t="s">
        <v>21</v>
      </c>
      <c r="F289" s="225" t="s">
        <v>1102</v>
      </c>
      <c r="G289" s="223"/>
      <c r="H289" s="224" t="s">
        <v>21</v>
      </c>
      <c r="I289" s="226"/>
      <c r="J289" s="223"/>
      <c r="K289" s="223"/>
      <c r="L289" s="227"/>
      <c r="M289" s="228"/>
      <c r="N289" s="229"/>
      <c r="O289" s="229"/>
      <c r="P289" s="229"/>
      <c r="Q289" s="229"/>
      <c r="R289" s="229"/>
      <c r="S289" s="229"/>
      <c r="T289" s="230"/>
      <c r="AT289" s="231" t="s">
        <v>168</v>
      </c>
      <c r="AU289" s="231" t="s">
        <v>81</v>
      </c>
      <c r="AV289" s="14" t="s">
        <v>79</v>
      </c>
      <c r="AW289" s="14" t="s">
        <v>34</v>
      </c>
      <c r="AX289" s="14" t="s">
        <v>73</v>
      </c>
      <c r="AY289" s="231" t="s">
        <v>157</v>
      </c>
    </row>
    <row r="290" spans="2:51" s="14" customFormat="1" ht="12">
      <c r="B290" s="222"/>
      <c r="C290" s="223"/>
      <c r="D290" s="207" t="s">
        <v>168</v>
      </c>
      <c r="E290" s="224" t="s">
        <v>21</v>
      </c>
      <c r="F290" s="225" t="s">
        <v>1103</v>
      </c>
      <c r="G290" s="223"/>
      <c r="H290" s="224" t="s">
        <v>21</v>
      </c>
      <c r="I290" s="226"/>
      <c r="J290" s="223"/>
      <c r="K290" s="223"/>
      <c r="L290" s="227"/>
      <c r="M290" s="228"/>
      <c r="N290" s="229"/>
      <c r="O290" s="229"/>
      <c r="P290" s="229"/>
      <c r="Q290" s="229"/>
      <c r="R290" s="229"/>
      <c r="S290" s="229"/>
      <c r="T290" s="230"/>
      <c r="AT290" s="231" t="s">
        <v>168</v>
      </c>
      <c r="AU290" s="231" t="s">
        <v>81</v>
      </c>
      <c r="AV290" s="14" t="s">
        <v>79</v>
      </c>
      <c r="AW290" s="14" t="s">
        <v>34</v>
      </c>
      <c r="AX290" s="14" t="s">
        <v>73</v>
      </c>
      <c r="AY290" s="231" t="s">
        <v>157</v>
      </c>
    </row>
    <row r="291" spans="2:51" s="13" customFormat="1" ht="12">
      <c r="B291" s="211"/>
      <c r="C291" s="212"/>
      <c r="D291" s="207" t="s">
        <v>168</v>
      </c>
      <c r="E291" s="213" t="s">
        <v>21</v>
      </c>
      <c r="F291" s="214" t="s">
        <v>1087</v>
      </c>
      <c r="G291" s="212"/>
      <c r="H291" s="215">
        <v>17.5</v>
      </c>
      <c r="I291" s="216"/>
      <c r="J291" s="212"/>
      <c r="K291" s="212"/>
      <c r="L291" s="217"/>
      <c r="M291" s="218"/>
      <c r="N291" s="219"/>
      <c r="O291" s="219"/>
      <c r="P291" s="219"/>
      <c r="Q291" s="219"/>
      <c r="R291" s="219"/>
      <c r="S291" s="219"/>
      <c r="T291" s="220"/>
      <c r="AT291" s="221" t="s">
        <v>168</v>
      </c>
      <c r="AU291" s="221" t="s">
        <v>81</v>
      </c>
      <c r="AV291" s="13" t="s">
        <v>81</v>
      </c>
      <c r="AW291" s="13" t="s">
        <v>34</v>
      </c>
      <c r="AX291" s="13" t="s">
        <v>73</v>
      </c>
      <c r="AY291" s="221" t="s">
        <v>157</v>
      </c>
    </row>
    <row r="292" spans="2:51" s="16" customFormat="1" ht="12">
      <c r="B292" s="243"/>
      <c r="C292" s="244"/>
      <c r="D292" s="207" t="s">
        <v>168</v>
      </c>
      <c r="E292" s="245" t="s">
        <v>21</v>
      </c>
      <c r="F292" s="246" t="s">
        <v>181</v>
      </c>
      <c r="G292" s="244"/>
      <c r="H292" s="247">
        <v>17.5</v>
      </c>
      <c r="I292" s="248"/>
      <c r="J292" s="244"/>
      <c r="K292" s="244"/>
      <c r="L292" s="249"/>
      <c r="M292" s="250"/>
      <c r="N292" s="251"/>
      <c r="O292" s="251"/>
      <c r="P292" s="251"/>
      <c r="Q292" s="251"/>
      <c r="R292" s="251"/>
      <c r="S292" s="251"/>
      <c r="T292" s="252"/>
      <c r="AT292" s="253" t="s">
        <v>168</v>
      </c>
      <c r="AU292" s="253" t="s">
        <v>81</v>
      </c>
      <c r="AV292" s="16" t="s">
        <v>164</v>
      </c>
      <c r="AW292" s="16" t="s">
        <v>34</v>
      </c>
      <c r="AX292" s="16" t="s">
        <v>79</v>
      </c>
      <c r="AY292" s="253" t="s">
        <v>157</v>
      </c>
    </row>
    <row r="293" spans="1:65" s="2" customFormat="1" ht="16.5" customHeight="1">
      <c r="A293" s="36"/>
      <c r="B293" s="37"/>
      <c r="C293" s="194" t="s">
        <v>549</v>
      </c>
      <c r="D293" s="194" t="s">
        <v>159</v>
      </c>
      <c r="E293" s="195" t="s">
        <v>1104</v>
      </c>
      <c r="F293" s="196" t="s">
        <v>1105</v>
      </c>
      <c r="G293" s="197" t="s">
        <v>162</v>
      </c>
      <c r="H293" s="198">
        <v>922.1</v>
      </c>
      <c r="I293" s="199"/>
      <c r="J293" s="200">
        <f>ROUND(I293*H293,2)</f>
        <v>0</v>
      </c>
      <c r="K293" s="196" t="s">
        <v>21</v>
      </c>
      <c r="L293" s="41"/>
      <c r="M293" s="201" t="s">
        <v>21</v>
      </c>
      <c r="N293" s="202" t="s">
        <v>44</v>
      </c>
      <c r="O293" s="66"/>
      <c r="P293" s="203">
        <f>O293*H293</f>
        <v>0</v>
      </c>
      <c r="Q293" s="203">
        <v>0</v>
      </c>
      <c r="R293" s="203">
        <f>Q293*H293</f>
        <v>0</v>
      </c>
      <c r="S293" s="203">
        <v>0</v>
      </c>
      <c r="T293" s="204">
        <f>S293*H293</f>
        <v>0</v>
      </c>
      <c r="U293" s="36"/>
      <c r="V293" s="36"/>
      <c r="W293" s="36"/>
      <c r="X293" s="36"/>
      <c r="Y293" s="36"/>
      <c r="Z293" s="36"/>
      <c r="AA293" s="36"/>
      <c r="AB293" s="36"/>
      <c r="AC293" s="36"/>
      <c r="AD293" s="36"/>
      <c r="AE293" s="36"/>
      <c r="AR293" s="205" t="s">
        <v>164</v>
      </c>
      <c r="AT293" s="205" t="s">
        <v>159</v>
      </c>
      <c r="AU293" s="205" t="s">
        <v>81</v>
      </c>
      <c r="AY293" s="19" t="s">
        <v>157</v>
      </c>
      <c r="BE293" s="206">
        <f>IF(N293="základní",J293,0)</f>
        <v>0</v>
      </c>
      <c r="BF293" s="206">
        <f>IF(N293="snížená",J293,0)</f>
        <v>0</v>
      </c>
      <c r="BG293" s="206">
        <f>IF(N293="zákl. přenesená",J293,0)</f>
        <v>0</v>
      </c>
      <c r="BH293" s="206">
        <f>IF(N293="sníž. přenesená",J293,0)</f>
        <v>0</v>
      </c>
      <c r="BI293" s="206">
        <f>IF(N293="nulová",J293,0)</f>
        <v>0</v>
      </c>
      <c r="BJ293" s="19" t="s">
        <v>79</v>
      </c>
      <c r="BK293" s="206">
        <f>ROUND(I293*H293,2)</f>
        <v>0</v>
      </c>
      <c r="BL293" s="19" t="s">
        <v>164</v>
      </c>
      <c r="BM293" s="205" t="s">
        <v>878</v>
      </c>
    </row>
    <row r="294" spans="2:51" s="14" customFormat="1" ht="12">
      <c r="B294" s="222"/>
      <c r="C294" s="223"/>
      <c r="D294" s="207" t="s">
        <v>168</v>
      </c>
      <c r="E294" s="224" t="s">
        <v>21</v>
      </c>
      <c r="F294" s="225" t="s">
        <v>1106</v>
      </c>
      <c r="G294" s="223"/>
      <c r="H294" s="224" t="s">
        <v>21</v>
      </c>
      <c r="I294" s="226"/>
      <c r="J294" s="223"/>
      <c r="K294" s="223"/>
      <c r="L294" s="227"/>
      <c r="M294" s="228"/>
      <c r="N294" s="229"/>
      <c r="O294" s="229"/>
      <c r="P294" s="229"/>
      <c r="Q294" s="229"/>
      <c r="R294" s="229"/>
      <c r="S294" s="229"/>
      <c r="T294" s="230"/>
      <c r="AT294" s="231" t="s">
        <v>168</v>
      </c>
      <c r="AU294" s="231" t="s">
        <v>81</v>
      </c>
      <c r="AV294" s="14" t="s">
        <v>79</v>
      </c>
      <c r="AW294" s="14" t="s">
        <v>34</v>
      </c>
      <c r="AX294" s="14" t="s">
        <v>73</v>
      </c>
      <c r="AY294" s="231" t="s">
        <v>157</v>
      </c>
    </row>
    <row r="295" spans="2:51" s="13" customFormat="1" ht="12">
      <c r="B295" s="211"/>
      <c r="C295" s="212"/>
      <c r="D295" s="207" t="s">
        <v>168</v>
      </c>
      <c r="E295" s="213" t="s">
        <v>21</v>
      </c>
      <c r="F295" s="214" t="s">
        <v>1107</v>
      </c>
      <c r="G295" s="212"/>
      <c r="H295" s="215">
        <v>922.1</v>
      </c>
      <c r="I295" s="216"/>
      <c r="J295" s="212"/>
      <c r="K295" s="212"/>
      <c r="L295" s="217"/>
      <c r="M295" s="218"/>
      <c r="N295" s="219"/>
      <c r="O295" s="219"/>
      <c r="P295" s="219"/>
      <c r="Q295" s="219"/>
      <c r="R295" s="219"/>
      <c r="S295" s="219"/>
      <c r="T295" s="220"/>
      <c r="AT295" s="221" t="s">
        <v>168</v>
      </c>
      <c r="AU295" s="221" t="s">
        <v>81</v>
      </c>
      <c r="AV295" s="13" t="s">
        <v>81</v>
      </c>
      <c r="AW295" s="13" t="s">
        <v>34</v>
      </c>
      <c r="AX295" s="13" t="s">
        <v>73</v>
      </c>
      <c r="AY295" s="221" t="s">
        <v>157</v>
      </c>
    </row>
    <row r="296" spans="2:51" s="16" customFormat="1" ht="12">
      <c r="B296" s="243"/>
      <c r="C296" s="244"/>
      <c r="D296" s="207" t="s">
        <v>168</v>
      </c>
      <c r="E296" s="245" t="s">
        <v>21</v>
      </c>
      <c r="F296" s="246" t="s">
        <v>181</v>
      </c>
      <c r="G296" s="244"/>
      <c r="H296" s="247">
        <v>922.1</v>
      </c>
      <c r="I296" s="248"/>
      <c r="J296" s="244"/>
      <c r="K296" s="244"/>
      <c r="L296" s="249"/>
      <c r="M296" s="250"/>
      <c r="N296" s="251"/>
      <c r="O296" s="251"/>
      <c r="P296" s="251"/>
      <c r="Q296" s="251"/>
      <c r="R296" s="251"/>
      <c r="S296" s="251"/>
      <c r="T296" s="252"/>
      <c r="AT296" s="253" t="s">
        <v>168</v>
      </c>
      <c r="AU296" s="253" t="s">
        <v>81</v>
      </c>
      <c r="AV296" s="16" t="s">
        <v>164</v>
      </c>
      <c r="AW296" s="16" t="s">
        <v>34</v>
      </c>
      <c r="AX296" s="16" t="s">
        <v>79</v>
      </c>
      <c r="AY296" s="253" t="s">
        <v>157</v>
      </c>
    </row>
    <row r="297" spans="1:65" s="2" customFormat="1" ht="16.5" customHeight="1">
      <c r="A297" s="36"/>
      <c r="B297" s="37"/>
      <c r="C297" s="254" t="s">
        <v>555</v>
      </c>
      <c r="D297" s="254" t="s">
        <v>271</v>
      </c>
      <c r="E297" s="255" t="s">
        <v>1108</v>
      </c>
      <c r="F297" s="256" t="s">
        <v>1109</v>
      </c>
      <c r="G297" s="257" t="s">
        <v>247</v>
      </c>
      <c r="H297" s="258">
        <v>110.652</v>
      </c>
      <c r="I297" s="259"/>
      <c r="J297" s="260">
        <f>ROUND(I297*H297,2)</f>
        <v>0</v>
      </c>
      <c r="K297" s="256" t="s">
        <v>21</v>
      </c>
      <c r="L297" s="261"/>
      <c r="M297" s="262" t="s">
        <v>21</v>
      </c>
      <c r="N297" s="263" t="s">
        <v>44</v>
      </c>
      <c r="O297" s="66"/>
      <c r="P297" s="203">
        <f>O297*H297</f>
        <v>0</v>
      </c>
      <c r="Q297" s="203">
        <v>0</v>
      </c>
      <c r="R297" s="203">
        <f>Q297*H297</f>
        <v>0</v>
      </c>
      <c r="S297" s="203">
        <v>0</v>
      </c>
      <c r="T297" s="204">
        <f>S297*H297</f>
        <v>0</v>
      </c>
      <c r="U297" s="36"/>
      <c r="V297" s="36"/>
      <c r="W297" s="36"/>
      <c r="X297" s="36"/>
      <c r="Y297" s="36"/>
      <c r="Z297" s="36"/>
      <c r="AA297" s="36"/>
      <c r="AB297" s="36"/>
      <c r="AC297" s="36"/>
      <c r="AD297" s="36"/>
      <c r="AE297" s="36"/>
      <c r="AR297" s="205" t="s">
        <v>224</v>
      </c>
      <c r="AT297" s="205" t="s">
        <v>271</v>
      </c>
      <c r="AU297" s="205" t="s">
        <v>81</v>
      </c>
      <c r="AY297" s="19" t="s">
        <v>157</v>
      </c>
      <c r="BE297" s="206">
        <f>IF(N297="základní",J297,0)</f>
        <v>0</v>
      </c>
      <c r="BF297" s="206">
        <f>IF(N297="snížená",J297,0)</f>
        <v>0</v>
      </c>
      <c r="BG297" s="206">
        <f>IF(N297="zákl. přenesená",J297,0)</f>
        <v>0</v>
      </c>
      <c r="BH297" s="206">
        <f>IF(N297="sníž. přenesená",J297,0)</f>
        <v>0</v>
      </c>
      <c r="BI297" s="206">
        <f>IF(N297="nulová",J297,0)</f>
        <v>0</v>
      </c>
      <c r="BJ297" s="19" t="s">
        <v>79</v>
      </c>
      <c r="BK297" s="206">
        <f>ROUND(I297*H297,2)</f>
        <v>0</v>
      </c>
      <c r="BL297" s="19" t="s">
        <v>164</v>
      </c>
      <c r="BM297" s="205" t="s">
        <v>892</v>
      </c>
    </row>
    <row r="298" spans="2:51" s="13" customFormat="1" ht="12">
      <c r="B298" s="211"/>
      <c r="C298" s="212"/>
      <c r="D298" s="207" t="s">
        <v>168</v>
      </c>
      <c r="E298" s="213" t="s">
        <v>21</v>
      </c>
      <c r="F298" s="214" t="s">
        <v>1110</v>
      </c>
      <c r="G298" s="212"/>
      <c r="H298" s="215">
        <v>110.652</v>
      </c>
      <c r="I298" s="216"/>
      <c r="J298" s="212"/>
      <c r="K298" s="212"/>
      <c r="L298" s="217"/>
      <c r="M298" s="218"/>
      <c r="N298" s="219"/>
      <c r="O298" s="219"/>
      <c r="P298" s="219"/>
      <c r="Q298" s="219"/>
      <c r="R298" s="219"/>
      <c r="S298" s="219"/>
      <c r="T298" s="220"/>
      <c r="AT298" s="221" t="s">
        <v>168</v>
      </c>
      <c r="AU298" s="221" t="s">
        <v>81</v>
      </c>
      <c r="AV298" s="13" t="s">
        <v>81</v>
      </c>
      <c r="AW298" s="13" t="s">
        <v>34</v>
      </c>
      <c r="AX298" s="13" t="s">
        <v>73</v>
      </c>
      <c r="AY298" s="221" t="s">
        <v>157</v>
      </c>
    </row>
    <row r="299" spans="2:51" s="16" customFormat="1" ht="12">
      <c r="B299" s="243"/>
      <c r="C299" s="244"/>
      <c r="D299" s="207" t="s">
        <v>168</v>
      </c>
      <c r="E299" s="245" t="s">
        <v>21</v>
      </c>
      <c r="F299" s="246" t="s">
        <v>181</v>
      </c>
      <c r="G299" s="244"/>
      <c r="H299" s="247">
        <v>110.652</v>
      </c>
      <c r="I299" s="248"/>
      <c r="J299" s="244"/>
      <c r="K299" s="244"/>
      <c r="L299" s="249"/>
      <c r="M299" s="250"/>
      <c r="N299" s="251"/>
      <c r="O299" s="251"/>
      <c r="P299" s="251"/>
      <c r="Q299" s="251"/>
      <c r="R299" s="251"/>
      <c r="S299" s="251"/>
      <c r="T299" s="252"/>
      <c r="AT299" s="253" t="s">
        <v>168</v>
      </c>
      <c r="AU299" s="253" t="s">
        <v>81</v>
      </c>
      <c r="AV299" s="16" t="s">
        <v>164</v>
      </c>
      <c r="AW299" s="16" t="s">
        <v>34</v>
      </c>
      <c r="AX299" s="16" t="s">
        <v>79</v>
      </c>
      <c r="AY299" s="253" t="s">
        <v>157</v>
      </c>
    </row>
    <row r="300" spans="1:65" s="2" customFormat="1" ht="16.5" customHeight="1">
      <c r="A300" s="36"/>
      <c r="B300" s="37"/>
      <c r="C300" s="194" t="s">
        <v>561</v>
      </c>
      <c r="D300" s="194" t="s">
        <v>159</v>
      </c>
      <c r="E300" s="195" t="s">
        <v>1111</v>
      </c>
      <c r="F300" s="196" t="s">
        <v>1112</v>
      </c>
      <c r="G300" s="197" t="s">
        <v>162</v>
      </c>
      <c r="H300" s="198">
        <v>411.9</v>
      </c>
      <c r="I300" s="199"/>
      <c r="J300" s="200">
        <f>ROUND(I300*H300,2)</f>
        <v>0</v>
      </c>
      <c r="K300" s="196" t="s">
        <v>21</v>
      </c>
      <c r="L300" s="41"/>
      <c r="M300" s="201" t="s">
        <v>21</v>
      </c>
      <c r="N300" s="202" t="s">
        <v>44</v>
      </c>
      <c r="O300" s="66"/>
      <c r="P300" s="203">
        <f>O300*H300</f>
        <v>0</v>
      </c>
      <c r="Q300" s="203">
        <v>0</v>
      </c>
      <c r="R300" s="203">
        <f>Q300*H300</f>
        <v>0</v>
      </c>
      <c r="S300" s="203">
        <v>0</v>
      </c>
      <c r="T300" s="204">
        <f>S300*H300</f>
        <v>0</v>
      </c>
      <c r="U300" s="36"/>
      <c r="V300" s="36"/>
      <c r="W300" s="36"/>
      <c r="X300" s="36"/>
      <c r="Y300" s="36"/>
      <c r="Z300" s="36"/>
      <c r="AA300" s="36"/>
      <c r="AB300" s="36"/>
      <c r="AC300" s="36"/>
      <c r="AD300" s="36"/>
      <c r="AE300" s="36"/>
      <c r="AR300" s="205" t="s">
        <v>164</v>
      </c>
      <c r="AT300" s="205" t="s">
        <v>159</v>
      </c>
      <c r="AU300" s="205" t="s">
        <v>81</v>
      </c>
      <c r="AY300" s="19" t="s">
        <v>157</v>
      </c>
      <c r="BE300" s="206">
        <f>IF(N300="základní",J300,0)</f>
        <v>0</v>
      </c>
      <c r="BF300" s="206">
        <f>IF(N300="snížená",J300,0)</f>
        <v>0</v>
      </c>
      <c r="BG300" s="206">
        <f>IF(N300="zákl. přenesená",J300,0)</f>
        <v>0</v>
      </c>
      <c r="BH300" s="206">
        <f>IF(N300="sníž. přenesená",J300,0)</f>
        <v>0</v>
      </c>
      <c r="BI300" s="206">
        <f>IF(N300="nulová",J300,0)</f>
        <v>0</v>
      </c>
      <c r="BJ300" s="19" t="s">
        <v>79</v>
      </c>
      <c r="BK300" s="206">
        <f>ROUND(I300*H300,2)</f>
        <v>0</v>
      </c>
      <c r="BL300" s="19" t="s">
        <v>164</v>
      </c>
      <c r="BM300" s="205" t="s">
        <v>901</v>
      </c>
    </row>
    <row r="301" spans="2:51" s="14" customFormat="1" ht="12">
      <c r="B301" s="222"/>
      <c r="C301" s="223"/>
      <c r="D301" s="207" t="s">
        <v>168</v>
      </c>
      <c r="E301" s="224" t="s">
        <v>21</v>
      </c>
      <c r="F301" s="225" t="s">
        <v>1113</v>
      </c>
      <c r="G301" s="223"/>
      <c r="H301" s="224" t="s">
        <v>21</v>
      </c>
      <c r="I301" s="226"/>
      <c r="J301" s="223"/>
      <c r="K301" s="223"/>
      <c r="L301" s="227"/>
      <c r="M301" s="228"/>
      <c r="N301" s="229"/>
      <c r="O301" s="229"/>
      <c r="P301" s="229"/>
      <c r="Q301" s="229"/>
      <c r="R301" s="229"/>
      <c r="S301" s="229"/>
      <c r="T301" s="230"/>
      <c r="AT301" s="231" t="s">
        <v>168</v>
      </c>
      <c r="AU301" s="231" t="s">
        <v>81</v>
      </c>
      <c r="AV301" s="14" t="s">
        <v>79</v>
      </c>
      <c r="AW301" s="14" t="s">
        <v>34</v>
      </c>
      <c r="AX301" s="14" t="s">
        <v>73</v>
      </c>
      <c r="AY301" s="231" t="s">
        <v>157</v>
      </c>
    </row>
    <row r="302" spans="2:51" s="13" customFormat="1" ht="12">
      <c r="B302" s="211"/>
      <c r="C302" s="212"/>
      <c r="D302" s="207" t="s">
        <v>168</v>
      </c>
      <c r="E302" s="213" t="s">
        <v>21</v>
      </c>
      <c r="F302" s="214" t="s">
        <v>1114</v>
      </c>
      <c r="G302" s="212"/>
      <c r="H302" s="215">
        <v>411.9</v>
      </c>
      <c r="I302" s="216"/>
      <c r="J302" s="212"/>
      <c r="K302" s="212"/>
      <c r="L302" s="217"/>
      <c r="M302" s="218"/>
      <c r="N302" s="219"/>
      <c r="O302" s="219"/>
      <c r="P302" s="219"/>
      <c r="Q302" s="219"/>
      <c r="R302" s="219"/>
      <c r="S302" s="219"/>
      <c r="T302" s="220"/>
      <c r="AT302" s="221" t="s">
        <v>168</v>
      </c>
      <c r="AU302" s="221" t="s">
        <v>81</v>
      </c>
      <c r="AV302" s="13" t="s">
        <v>81</v>
      </c>
      <c r="AW302" s="13" t="s">
        <v>34</v>
      </c>
      <c r="AX302" s="13" t="s">
        <v>73</v>
      </c>
      <c r="AY302" s="221" t="s">
        <v>157</v>
      </c>
    </row>
    <row r="303" spans="2:51" s="16" customFormat="1" ht="12">
      <c r="B303" s="243"/>
      <c r="C303" s="244"/>
      <c r="D303" s="207" t="s">
        <v>168</v>
      </c>
      <c r="E303" s="245" t="s">
        <v>21</v>
      </c>
      <c r="F303" s="246" t="s">
        <v>181</v>
      </c>
      <c r="G303" s="244"/>
      <c r="H303" s="247">
        <v>411.9</v>
      </c>
      <c r="I303" s="248"/>
      <c r="J303" s="244"/>
      <c r="K303" s="244"/>
      <c r="L303" s="249"/>
      <c r="M303" s="250"/>
      <c r="N303" s="251"/>
      <c r="O303" s="251"/>
      <c r="P303" s="251"/>
      <c r="Q303" s="251"/>
      <c r="R303" s="251"/>
      <c r="S303" s="251"/>
      <c r="T303" s="252"/>
      <c r="AT303" s="253" t="s">
        <v>168</v>
      </c>
      <c r="AU303" s="253" t="s">
        <v>81</v>
      </c>
      <c r="AV303" s="16" t="s">
        <v>164</v>
      </c>
      <c r="AW303" s="16" t="s">
        <v>34</v>
      </c>
      <c r="AX303" s="16" t="s">
        <v>79</v>
      </c>
      <c r="AY303" s="253" t="s">
        <v>157</v>
      </c>
    </row>
    <row r="304" spans="1:65" s="2" customFormat="1" ht="16.5" customHeight="1">
      <c r="A304" s="36"/>
      <c r="B304" s="37"/>
      <c r="C304" s="254" t="s">
        <v>566</v>
      </c>
      <c r="D304" s="254" t="s">
        <v>271</v>
      </c>
      <c r="E304" s="255" t="s">
        <v>1115</v>
      </c>
      <c r="F304" s="256" t="s">
        <v>1116</v>
      </c>
      <c r="G304" s="257" t="s">
        <v>162</v>
      </c>
      <c r="H304" s="258">
        <v>407.333</v>
      </c>
      <c r="I304" s="259"/>
      <c r="J304" s="260">
        <f>ROUND(I304*H304,2)</f>
        <v>0</v>
      </c>
      <c r="K304" s="256" t="s">
        <v>21</v>
      </c>
      <c r="L304" s="261"/>
      <c r="M304" s="262" t="s">
        <v>21</v>
      </c>
      <c r="N304" s="263" t="s">
        <v>44</v>
      </c>
      <c r="O304" s="66"/>
      <c r="P304" s="203">
        <f>O304*H304</f>
        <v>0</v>
      </c>
      <c r="Q304" s="203">
        <v>0</v>
      </c>
      <c r="R304" s="203">
        <f>Q304*H304</f>
        <v>0</v>
      </c>
      <c r="S304" s="203">
        <v>0</v>
      </c>
      <c r="T304" s="204">
        <f>S304*H304</f>
        <v>0</v>
      </c>
      <c r="U304" s="36"/>
      <c r="V304" s="36"/>
      <c r="W304" s="36"/>
      <c r="X304" s="36"/>
      <c r="Y304" s="36"/>
      <c r="Z304" s="36"/>
      <c r="AA304" s="36"/>
      <c r="AB304" s="36"/>
      <c r="AC304" s="36"/>
      <c r="AD304" s="36"/>
      <c r="AE304" s="36"/>
      <c r="AR304" s="205" t="s">
        <v>224</v>
      </c>
      <c r="AT304" s="205" t="s">
        <v>271</v>
      </c>
      <c r="AU304" s="205" t="s">
        <v>81</v>
      </c>
      <c r="AY304" s="19" t="s">
        <v>157</v>
      </c>
      <c r="BE304" s="206">
        <f>IF(N304="základní",J304,0)</f>
        <v>0</v>
      </c>
      <c r="BF304" s="206">
        <f>IF(N304="snížená",J304,0)</f>
        <v>0</v>
      </c>
      <c r="BG304" s="206">
        <f>IF(N304="zákl. přenesená",J304,0)</f>
        <v>0</v>
      </c>
      <c r="BH304" s="206">
        <f>IF(N304="sníž. přenesená",J304,0)</f>
        <v>0</v>
      </c>
      <c r="BI304" s="206">
        <f>IF(N304="nulová",J304,0)</f>
        <v>0</v>
      </c>
      <c r="BJ304" s="19" t="s">
        <v>79</v>
      </c>
      <c r="BK304" s="206">
        <f>ROUND(I304*H304,2)</f>
        <v>0</v>
      </c>
      <c r="BL304" s="19" t="s">
        <v>164</v>
      </c>
      <c r="BM304" s="205" t="s">
        <v>1117</v>
      </c>
    </row>
    <row r="305" spans="2:51" s="13" customFormat="1" ht="12">
      <c r="B305" s="211"/>
      <c r="C305" s="212"/>
      <c r="D305" s="207" t="s">
        <v>168</v>
      </c>
      <c r="E305" s="213" t="s">
        <v>21</v>
      </c>
      <c r="F305" s="214" t="s">
        <v>1118</v>
      </c>
      <c r="G305" s="212"/>
      <c r="H305" s="215">
        <v>407.333</v>
      </c>
      <c r="I305" s="216"/>
      <c r="J305" s="212"/>
      <c r="K305" s="212"/>
      <c r="L305" s="217"/>
      <c r="M305" s="218"/>
      <c r="N305" s="219"/>
      <c r="O305" s="219"/>
      <c r="P305" s="219"/>
      <c r="Q305" s="219"/>
      <c r="R305" s="219"/>
      <c r="S305" s="219"/>
      <c r="T305" s="220"/>
      <c r="AT305" s="221" t="s">
        <v>168</v>
      </c>
      <c r="AU305" s="221" t="s">
        <v>81</v>
      </c>
      <c r="AV305" s="13" t="s">
        <v>81</v>
      </c>
      <c r="AW305" s="13" t="s">
        <v>34</v>
      </c>
      <c r="AX305" s="13" t="s">
        <v>73</v>
      </c>
      <c r="AY305" s="221" t="s">
        <v>157</v>
      </c>
    </row>
    <row r="306" spans="2:51" s="16" customFormat="1" ht="12">
      <c r="B306" s="243"/>
      <c r="C306" s="244"/>
      <c r="D306" s="207" t="s">
        <v>168</v>
      </c>
      <c r="E306" s="245" t="s">
        <v>21</v>
      </c>
      <c r="F306" s="246" t="s">
        <v>181</v>
      </c>
      <c r="G306" s="244"/>
      <c r="H306" s="247">
        <v>407.333</v>
      </c>
      <c r="I306" s="248"/>
      <c r="J306" s="244"/>
      <c r="K306" s="244"/>
      <c r="L306" s="249"/>
      <c r="M306" s="250"/>
      <c r="N306" s="251"/>
      <c r="O306" s="251"/>
      <c r="P306" s="251"/>
      <c r="Q306" s="251"/>
      <c r="R306" s="251"/>
      <c r="S306" s="251"/>
      <c r="T306" s="252"/>
      <c r="AT306" s="253" t="s">
        <v>168</v>
      </c>
      <c r="AU306" s="253" t="s">
        <v>81</v>
      </c>
      <c r="AV306" s="16" t="s">
        <v>164</v>
      </c>
      <c r="AW306" s="16" t="s">
        <v>34</v>
      </c>
      <c r="AX306" s="16" t="s">
        <v>79</v>
      </c>
      <c r="AY306" s="253" t="s">
        <v>157</v>
      </c>
    </row>
    <row r="307" spans="1:65" s="2" customFormat="1" ht="16.5" customHeight="1">
      <c r="A307" s="36"/>
      <c r="B307" s="37"/>
      <c r="C307" s="194" t="s">
        <v>571</v>
      </c>
      <c r="D307" s="194" t="s">
        <v>159</v>
      </c>
      <c r="E307" s="195" t="s">
        <v>1119</v>
      </c>
      <c r="F307" s="196" t="s">
        <v>1120</v>
      </c>
      <c r="G307" s="197" t="s">
        <v>162</v>
      </c>
      <c r="H307" s="198">
        <v>327.75</v>
      </c>
      <c r="I307" s="199"/>
      <c r="J307" s="200">
        <f>ROUND(I307*H307,2)</f>
        <v>0</v>
      </c>
      <c r="K307" s="196" t="s">
        <v>21</v>
      </c>
      <c r="L307" s="41"/>
      <c r="M307" s="201" t="s">
        <v>21</v>
      </c>
      <c r="N307" s="202" t="s">
        <v>44</v>
      </c>
      <c r="O307" s="66"/>
      <c r="P307" s="203">
        <f>O307*H307</f>
        <v>0</v>
      </c>
      <c r="Q307" s="203">
        <v>0</v>
      </c>
      <c r="R307" s="203">
        <f>Q307*H307</f>
        <v>0</v>
      </c>
      <c r="S307" s="203">
        <v>0</v>
      </c>
      <c r="T307" s="204">
        <f>S307*H307</f>
        <v>0</v>
      </c>
      <c r="U307" s="36"/>
      <c r="V307" s="36"/>
      <c r="W307" s="36"/>
      <c r="X307" s="36"/>
      <c r="Y307" s="36"/>
      <c r="Z307" s="36"/>
      <c r="AA307" s="36"/>
      <c r="AB307" s="36"/>
      <c r="AC307" s="36"/>
      <c r="AD307" s="36"/>
      <c r="AE307" s="36"/>
      <c r="AR307" s="205" t="s">
        <v>164</v>
      </c>
      <c r="AT307" s="205" t="s">
        <v>159</v>
      </c>
      <c r="AU307" s="205" t="s">
        <v>81</v>
      </c>
      <c r="AY307" s="19" t="s">
        <v>157</v>
      </c>
      <c r="BE307" s="206">
        <f>IF(N307="základní",J307,0)</f>
        <v>0</v>
      </c>
      <c r="BF307" s="206">
        <f>IF(N307="snížená",J307,0)</f>
        <v>0</v>
      </c>
      <c r="BG307" s="206">
        <f>IF(N307="zákl. přenesená",J307,0)</f>
        <v>0</v>
      </c>
      <c r="BH307" s="206">
        <f>IF(N307="sníž. přenesená",J307,0)</f>
        <v>0</v>
      </c>
      <c r="BI307" s="206">
        <f>IF(N307="nulová",J307,0)</f>
        <v>0</v>
      </c>
      <c r="BJ307" s="19" t="s">
        <v>79</v>
      </c>
      <c r="BK307" s="206">
        <f>ROUND(I307*H307,2)</f>
        <v>0</v>
      </c>
      <c r="BL307" s="19" t="s">
        <v>164</v>
      </c>
      <c r="BM307" s="205" t="s">
        <v>1121</v>
      </c>
    </row>
    <row r="308" spans="2:51" s="14" customFormat="1" ht="12">
      <c r="B308" s="222"/>
      <c r="C308" s="223"/>
      <c r="D308" s="207" t="s">
        <v>168</v>
      </c>
      <c r="E308" s="224" t="s">
        <v>21</v>
      </c>
      <c r="F308" s="225" t="s">
        <v>1122</v>
      </c>
      <c r="G308" s="223"/>
      <c r="H308" s="224" t="s">
        <v>21</v>
      </c>
      <c r="I308" s="226"/>
      <c r="J308" s="223"/>
      <c r="K308" s="223"/>
      <c r="L308" s="227"/>
      <c r="M308" s="228"/>
      <c r="N308" s="229"/>
      <c r="O308" s="229"/>
      <c r="P308" s="229"/>
      <c r="Q308" s="229"/>
      <c r="R308" s="229"/>
      <c r="S308" s="229"/>
      <c r="T308" s="230"/>
      <c r="AT308" s="231" t="s">
        <v>168</v>
      </c>
      <c r="AU308" s="231" t="s">
        <v>81</v>
      </c>
      <c r="AV308" s="14" t="s">
        <v>79</v>
      </c>
      <c r="AW308" s="14" t="s">
        <v>34</v>
      </c>
      <c r="AX308" s="14" t="s">
        <v>73</v>
      </c>
      <c r="AY308" s="231" t="s">
        <v>157</v>
      </c>
    </row>
    <row r="309" spans="2:51" s="13" customFormat="1" ht="12">
      <c r="B309" s="211"/>
      <c r="C309" s="212"/>
      <c r="D309" s="207" t="s">
        <v>168</v>
      </c>
      <c r="E309" s="213" t="s">
        <v>21</v>
      </c>
      <c r="F309" s="214" t="s">
        <v>1123</v>
      </c>
      <c r="G309" s="212"/>
      <c r="H309" s="215">
        <v>327.75</v>
      </c>
      <c r="I309" s="216"/>
      <c r="J309" s="212"/>
      <c r="K309" s="212"/>
      <c r="L309" s="217"/>
      <c r="M309" s="218"/>
      <c r="N309" s="219"/>
      <c r="O309" s="219"/>
      <c r="P309" s="219"/>
      <c r="Q309" s="219"/>
      <c r="R309" s="219"/>
      <c r="S309" s="219"/>
      <c r="T309" s="220"/>
      <c r="AT309" s="221" t="s">
        <v>168</v>
      </c>
      <c r="AU309" s="221" t="s">
        <v>81</v>
      </c>
      <c r="AV309" s="13" t="s">
        <v>81</v>
      </c>
      <c r="AW309" s="13" t="s">
        <v>34</v>
      </c>
      <c r="AX309" s="13" t="s">
        <v>73</v>
      </c>
      <c r="AY309" s="221" t="s">
        <v>157</v>
      </c>
    </row>
    <row r="310" spans="2:51" s="16" customFormat="1" ht="12">
      <c r="B310" s="243"/>
      <c r="C310" s="244"/>
      <c r="D310" s="207" t="s">
        <v>168</v>
      </c>
      <c r="E310" s="245" t="s">
        <v>21</v>
      </c>
      <c r="F310" s="246" t="s">
        <v>181</v>
      </c>
      <c r="G310" s="244"/>
      <c r="H310" s="247">
        <v>327.75</v>
      </c>
      <c r="I310" s="248"/>
      <c r="J310" s="244"/>
      <c r="K310" s="244"/>
      <c r="L310" s="249"/>
      <c r="M310" s="250"/>
      <c r="N310" s="251"/>
      <c r="O310" s="251"/>
      <c r="P310" s="251"/>
      <c r="Q310" s="251"/>
      <c r="R310" s="251"/>
      <c r="S310" s="251"/>
      <c r="T310" s="252"/>
      <c r="AT310" s="253" t="s">
        <v>168</v>
      </c>
      <c r="AU310" s="253" t="s">
        <v>81</v>
      </c>
      <c r="AV310" s="16" t="s">
        <v>164</v>
      </c>
      <c r="AW310" s="16" t="s">
        <v>34</v>
      </c>
      <c r="AX310" s="16" t="s">
        <v>79</v>
      </c>
      <c r="AY310" s="253" t="s">
        <v>157</v>
      </c>
    </row>
    <row r="311" spans="1:65" s="2" customFormat="1" ht="16.5" customHeight="1">
      <c r="A311" s="36"/>
      <c r="B311" s="37"/>
      <c r="C311" s="254" t="s">
        <v>576</v>
      </c>
      <c r="D311" s="254" t="s">
        <v>271</v>
      </c>
      <c r="E311" s="255" t="s">
        <v>1124</v>
      </c>
      <c r="F311" s="256" t="s">
        <v>1125</v>
      </c>
      <c r="G311" s="257" t="s">
        <v>162</v>
      </c>
      <c r="H311" s="258">
        <v>331.028</v>
      </c>
      <c r="I311" s="259"/>
      <c r="J311" s="260">
        <f>ROUND(I311*H311,2)</f>
        <v>0</v>
      </c>
      <c r="K311" s="256" t="s">
        <v>21</v>
      </c>
      <c r="L311" s="261"/>
      <c r="M311" s="262" t="s">
        <v>21</v>
      </c>
      <c r="N311" s="263" t="s">
        <v>44</v>
      </c>
      <c r="O311" s="66"/>
      <c r="P311" s="203">
        <f>O311*H311</f>
        <v>0</v>
      </c>
      <c r="Q311" s="203">
        <v>0</v>
      </c>
      <c r="R311" s="203">
        <f>Q311*H311</f>
        <v>0</v>
      </c>
      <c r="S311" s="203">
        <v>0</v>
      </c>
      <c r="T311" s="204">
        <f>S311*H311</f>
        <v>0</v>
      </c>
      <c r="U311" s="36"/>
      <c r="V311" s="36"/>
      <c r="W311" s="36"/>
      <c r="X311" s="36"/>
      <c r="Y311" s="36"/>
      <c r="Z311" s="36"/>
      <c r="AA311" s="36"/>
      <c r="AB311" s="36"/>
      <c r="AC311" s="36"/>
      <c r="AD311" s="36"/>
      <c r="AE311" s="36"/>
      <c r="AR311" s="205" t="s">
        <v>224</v>
      </c>
      <c r="AT311" s="205" t="s">
        <v>271</v>
      </c>
      <c r="AU311" s="205" t="s">
        <v>81</v>
      </c>
      <c r="AY311" s="19" t="s">
        <v>157</v>
      </c>
      <c r="BE311" s="206">
        <f>IF(N311="základní",J311,0)</f>
        <v>0</v>
      </c>
      <c r="BF311" s="206">
        <f>IF(N311="snížená",J311,0)</f>
        <v>0</v>
      </c>
      <c r="BG311" s="206">
        <f>IF(N311="zákl. přenesená",J311,0)</f>
        <v>0</v>
      </c>
      <c r="BH311" s="206">
        <f>IF(N311="sníž. přenesená",J311,0)</f>
        <v>0</v>
      </c>
      <c r="BI311" s="206">
        <f>IF(N311="nulová",J311,0)</f>
        <v>0</v>
      </c>
      <c r="BJ311" s="19" t="s">
        <v>79</v>
      </c>
      <c r="BK311" s="206">
        <f>ROUND(I311*H311,2)</f>
        <v>0</v>
      </c>
      <c r="BL311" s="19" t="s">
        <v>164</v>
      </c>
      <c r="BM311" s="205" t="s">
        <v>1126</v>
      </c>
    </row>
    <row r="312" spans="2:51" s="13" customFormat="1" ht="12">
      <c r="B312" s="211"/>
      <c r="C312" s="212"/>
      <c r="D312" s="207" t="s">
        <v>168</v>
      </c>
      <c r="E312" s="213" t="s">
        <v>21</v>
      </c>
      <c r="F312" s="214" t="s">
        <v>1127</v>
      </c>
      <c r="G312" s="212"/>
      <c r="H312" s="215">
        <v>331.028</v>
      </c>
      <c r="I312" s="216"/>
      <c r="J312" s="212"/>
      <c r="K312" s="212"/>
      <c r="L312" s="217"/>
      <c r="M312" s="218"/>
      <c r="N312" s="219"/>
      <c r="O312" s="219"/>
      <c r="P312" s="219"/>
      <c r="Q312" s="219"/>
      <c r="R312" s="219"/>
      <c r="S312" s="219"/>
      <c r="T312" s="220"/>
      <c r="AT312" s="221" t="s">
        <v>168</v>
      </c>
      <c r="AU312" s="221" t="s">
        <v>81</v>
      </c>
      <c r="AV312" s="13" t="s">
        <v>81</v>
      </c>
      <c r="AW312" s="13" t="s">
        <v>34</v>
      </c>
      <c r="AX312" s="13" t="s">
        <v>73</v>
      </c>
      <c r="AY312" s="221" t="s">
        <v>157</v>
      </c>
    </row>
    <row r="313" spans="2:51" s="16" customFormat="1" ht="12">
      <c r="B313" s="243"/>
      <c r="C313" s="244"/>
      <c r="D313" s="207" t="s">
        <v>168</v>
      </c>
      <c r="E313" s="245" t="s">
        <v>21</v>
      </c>
      <c r="F313" s="246" t="s">
        <v>181</v>
      </c>
      <c r="G313" s="244"/>
      <c r="H313" s="247">
        <v>331.028</v>
      </c>
      <c r="I313" s="248"/>
      <c r="J313" s="244"/>
      <c r="K313" s="244"/>
      <c r="L313" s="249"/>
      <c r="M313" s="250"/>
      <c r="N313" s="251"/>
      <c r="O313" s="251"/>
      <c r="P313" s="251"/>
      <c r="Q313" s="251"/>
      <c r="R313" s="251"/>
      <c r="S313" s="251"/>
      <c r="T313" s="252"/>
      <c r="AT313" s="253" t="s">
        <v>168</v>
      </c>
      <c r="AU313" s="253" t="s">
        <v>81</v>
      </c>
      <c r="AV313" s="16" t="s">
        <v>164</v>
      </c>
      <c r="AW313" s="16" t="s">
        <v>34</v>
      </c>
      <c r="AX313" s="16" t="s">
        <v>79</v>
      </c>
      <c r="AY313" s="253" t="s">
        <v>157</v>
      </c>
    </row>
    <row r="314" spans="1:65" s="2" customFormat="1" ht="16.5" customHeight="1">
      <c r="A314" s="36"/>
      <c r="B314" s="37"/>
      <c r="C314" s="254" t="s">
        <v>584</v>
      </c>
      <c r="D314" s="254" t="s">
        <v>271</v>
      </c>
      <c r="E314" s="255" t="s">
        <v>1128</v>
      </c>
      <c r="F314" s="256" t="s">
        <v>1129</v>
      </c>
      <c r="G314" s="257" t="s">
        <v>162</v>
      </c>
      <c r="H314" s="258">
        <v>8.858</v>
      </c>
      <c r="I314" s="259"/>
      <c r="J314" s="260">
        <f>ROUND(I314*H314,2)</f>
        <v>0</v>
      </c>
      <c r="K314" s="256" t="s">
        <v>21</v>
      </c>
      <c r="L314" s="261"/>
      <c r="M314" s="262" t="s">
        <v>21</v>
      </c>
      <c r="N314" s="263" t="s">
        <v>44</v>
      </c>
      <c r="O314" s="66"/>
      <c r="P314" s="203">
        <f>O314*H314</f>
        <v>0</v>
      </c>
      <c r="Q314" s="203">
        <v>0</v>
      </c>
      <c r="R314" s="203">
        <f>Q314*H314</f>
        <v>0</v>
      </c>
      <c r="S314" s="203">
        <v>0</v>
      </c>
      <c r="T314" s="204">
        <f>S314*H314</f>
        <v>0</v>
      </c>
      <c r="U314" s="36"/>
      <c r="V314" s="36"/>
      <c r="W314" s="36"/>
      <c r="X314" s="36"/>
      <c r="Y314" s="36"/>
      <c r="Z314" s="36"/>
      <c r="AA314" s="36"/>
      <c r="AB314" s="36"/>
      <c r="AC314" s="36"/>
      <c r="AD314" s="36"/>
      <c r="AE314" s="36"/>
      <c r="AR314" s="205" t="s">
        <v>224</v>
      </c>
      <c r="AT314" s="205" t="s">
        <v>271</v>
      </c>
      <c r="AU314" s="205" t="s">
        <v>81</v>
      </c>
      <c r="AY314" s="19" t="s">
        <v>157</v>
      </c>
      <c r="BE314" s="206">
        <f>IF(N314="základní",J314,0)</f>
        <v>0</v>
      </c>
      <c r="BF314" s="206">
        <f>IF(N314="snížená",J314,0)</f>
        <v>0</v>
      </c>
      <c r="BG314" s="206">
        <f>IF(N314="zákl. přenesená",J314,0)</f>
        <v>0</v>
      </c>
      <c r="BH314" s="206">
        <f>IF(N314="sníž. přenesená",J314,0)</f>
        <v>0</v>
      </c>
      <c r="BI314" s="206">
        <f>IF(N314="nulová",J314,0)</f>
        <v>0</v>
      </c>
      <c r="BJ314" s="19" t="s">
        <v>79</v>
      </c>
      <c r="BK314" s="206">
        <f>ROUND(I314*H314,2)</f>
        <v>0</v>
      </c>
      <c r="BL314" s="19" t="s">
        <v>164</v>
      </c>
      <c r="BM314" s="205" t="s">
        <v>1130</v>
      </c>
    </row>
    <row r="315" spans="2:51" s="14" customFormat="1" ht="12">
      <c r="B315" s="222"/>
      <c r="C315" s="223"/>
      <c r="D315" s="207" t="s">
        <v>168</v>
      </c>
      <c r="E315" s="224" t="s">
        <v>21</v>
      </c>
      <c r="F315" s="225" t="s">
        <v>1131</v>
      </c>
      <c r="G315" s="223"/>
      <c r="H315" s="224" t="s">
        <v>21</v>
      </c>
      <c r="I315" s="226"/>
      <c r="J315" s="223"/>
      <c r="K315" s="223"/>
      <c r="L315" s="227"/>
      <c r="M315" s="228"/>
      <c r="N315" s="229"/>
      <c r="O315" s="229"/>
      <c r="P315" s="229"/>
      <c r="Q315" s="229"/>
      <c r="R315" s="229"/>
      <c r="S315" s="229"/>
      <c r="T315" s="230"/>
      <c r="AT315" s="231" t="s">
        <v>168</v>
      </c>
      <c r="AU315" s="231" t="s">
        <v>81</v>
      </c>
      <c r="AV315" s="14" t="s">
        <v>79</v>
      </c>
      <c r="AW315" s="14" t="s">
        <v>34</v>
      </c>
      <c r="AX315" s="14" t="s">
        <v>73</v>
      </c>
      <c r="AY315" s="231" t="s">
        <v>157</v>
      </c>
    </row>
    <row r="316" spans="2:51" s="13" customFormat="1" ht="12">
      <c r="B316" s="211"/>
      <c r="C316" s="212"/>
      <c r="D316" s="207" t="s">
        <v>168</v>
      </c>
      <c r="E316" s="213" t="s">
        <v>21</v>
      </c>
      <c r="F316" s="214" t="s">
        <v>1132</v>
      </c>
      <c r="G316" s="212"/>
      <c r="H316" s="215">
        <v>8.858</v>
      </c>
      <c r="I316" s="216"/>
      <c r="J316" s="212"/>
      <c r="K316" s="212"/>
      <c r="L316" s="217"/>
      <c r="M316" s="218"/>
      <c r="N316" s="219"/>
      <c r="O316" s="219"/>
      <c r="P316" s="219"/>
      <c r="Q316" s="219"/>
      <c r="R316" s="219"/>
      <c r="S316" s="219"/>
      <c r="T316" s="220"/>
      <c r="AT316" s="221" t="s">
        <v>168</v>
      </c>
      <c r="AU316" s="221" t="s">
        <v>81</v>
      </c>
      <c r="AV316" s="13" t="s">
        <v>81</v>
      </c>
      <c r="AW316" s="13" t="s">
        <v>34</v>
      </c>
      <c r="AX316" s="13" t="s">
        <v>73</v>
      </c>
      <c r="AY316" s="221" t="s">
        <v>157</v>
      </c>
    </row>
    <row r="317" spans="2:51" s="16" customFormat="1" ht="12">
      <c r="B317" s="243"/>
      <c r="C317" s="244"/>
      <c r="D317" s="207" t="s">
        <v>168</v>
      </c>
      <c r="E317" s="245" t="s">
        <v>21</v>
      </c>
      <c r="F317" s="246" t="s">
        <v>181</v>
      </c>
      <c r="G317" s="244"/>
      <c r="H317" s="247">
        <v>8.858</v>
      </c>
      <c r="I317" s="248"/>
      <c r="J317" s="244"/>
      <c r="K317" s="244"/>
      <c r="L317" s="249"/>
      <c r="M317" s="250"/>
      <c r="N317" s="251"/>
      <c r="O317" s="251"/>
      <c r="P317" s="251"/>
      <c r="Q317" s="251"/>
      <c r="R317" s="251"/>
      <c r="S317" s="251"/>
      <c r="T317" s="252"/>
      <c r="AT317" s="253" t="s">
        <v>168</v>
      </c>
      <c r="AU317" s="253" t="s">
        <v>81</v>
      </c>
      <c r="AV317" s="16" t="s">
        <v>164</v>
      </c>
      <c r="AW317" s="16" t="s">
        <v>34</v>
      </c>
      <c r="AX317" s="16" t="s">
        <v>79</v>
      </c>
      <c r="AY317" s="253" t="s">
        <v>157</v>
      </c>
    </row>
    <row r="318" spans="1:65" s="2" customFormat="1" ht="16.5" customHeight="1">
      <c r="A318" s="36"/>
      <c r="B318" s="37"/>
      <c r="C318" s="194" t="s">
        <v>589</v>
      </c>
      <c r="D318" s="194" t="s">
        <v>159</v>
      </c>
      <c r="E318" s="195" t="s">
        <v>1133</v>
      </c>
      <c r="F318" s="196" t="s">
        <v>1134</v>
      </c>
      <c r="G318" s="197" t="s">
        <v>162</v>
      </c>
      <c r="H318" s="198">
        <v>281.7</v>
      </c>
      <c r="I318" s="199"/>
      <c r="J318" s="200">
        <f>ROUND(I318*H318,2)</f>
        <v>0</v>
      </c>
      <c r="K318" s="196" t="s">
        <v>21</v>
      </c>
      <c r="L318" s="41"/>
      <c r="M318" s="201" t="s">
        <v>21</v>
      </c>
      <c r="N318" s="202" t="s">
        <v>44</v>
      </c>
      <c r="O318" s="66"/>
      <c r="P318" s="203">
        <f>O318*H318</f>
        <v>0</v>
      </c>
      <c r="Q318" s="203">
        <v>0</v>
      </c>
      <c r="R318" s="203">
        <f>Q318*H318</f>
        <v>0</v>
      </c>
      <c r="S318" s="203">
        <v>0</v>
      </c>
      <c r="T318" s="204">
        <f>S318*H318</f>
        <v>0</v>
      </c>
      <c r="U318" s="36"/>
      <c r="V318" s="36"/>
      <c r="W318" s="36"/>
      <c r="X318" s="36"/>
      <c r="Y318" s="36"/>
      <c r="Z318" s="36"/>
      <c r="AA318" s="36"/>
      <c r="AB318" s="36"/>
      <c r="AC318" s="36"/>
      <c r="AD318" s="36"/>
      <c r="AE318" s="36"/>
      <c r="AR318" s="205" t="s">
        <v>164</v>
      </c>
      <c r="AT318" s="205" t="s">
        <v>159</v>
      </c>
      <c r="AU318" s="205" t="s">
        <v>81</v>
      </c>
      <c r="AY318" s="19" t="s">
        <v>157</v>
      </c>
      <c r="BE318" s="206">
        <f>IF(N318="základní",J318,0)</f>
        <v>0</v>
      </c>
      <c r="BF318" s="206">
        <f>IF(N318="snížená",J318,0)</f>
        <v>0</v>
      </c>
      <c r="BG318" s="206">
        <f>IF(N318="zákl. přenesená",J318,0)</f>
        <v>0</v>
      </c>
      <c r="BH318" s="206">
        <f>IF(N318="sníž. přenesená",J318,0)</f>
        <v>0</v>
      </c>
      <c r="BI318" s="206">
        <f>IF(N318="nulová",J318,0)</f>
        <v>0</v>
      </c>
      <c r="BJ318" s="19" t="s">
        <v>79</v>
      </c>
      <c r="BK318" s="206">
        <f>ROUND(I318*H318,2)</f>
        <v>0</v>
      </c>
      <c r="BL318" s="19" t="s">
        <v>164</v>
      </c>
      <c r="BM318" s="205" t="s">
        <v>1135</v>
      </c>
    </row>
    <row r="319" spans="2:51" s="14" customFormat="1" ht="12">
      <c r="B319" s="222"/>
      <c r="C319" s="223"/>
      <c r="D319" s="207" t="s">
        <v>168</v>
      </c>
      <c r="E319" s="224" t="s">
        <v>21</v>
      </c>
      <c r="F319" s="225" t="s">
        <v>1136</v>
      </c>
      <c r="G319" s="223"/>
      <c r="H319" s="224" t="s">
        <v>21</v>
      </c>
      <c r="I319" s="226"/>
      <c r="J319" s="223"/>
      <c r="K319" s="223"/>
      <c r="L319" s="227"/>
      <c r="M319" s="228"/>
      <c r="N319" s="229"/>
      <c r="O319" s="229"/>
      <c r="P319" s="229"/>
      <c r="Q319" s="229"/>
      <c r="R319" s="229"/>
      <c r="S319" s="229"/>
      <c r="T319" s="230"/>
      <c r="AT319" s="231" t="s">
        <v>168</v>
      </c>
      <c r="AU319" s="231" t="s">
        <v>81</v>
      </c>
      <c r="AV319" s="14" t="s">
        <v>79</v>
      </c>
      <c r="AW319" s="14" t="s">
        <v>34</v>
      </c>
      <c r="AX319" s="14" t="s">
        <v>73</v>
      </c>
      <c r="AY319" s="231" t="s">
        <v>157</v>
      </c>
    </row>
    <row r="320" spans="2:51" s="13" customFormat="1" ht="12">
      <c r="B320" s="211"/>
      <c r="C320" s="212"/>
      <c r="D320" s="207" t="s">
        <v>168</v>
      </c>
      <c r="E320" s="213" t="s">
        <v>21</v>
      </c>
      <c r="F320" s="214" t="s">
        <v>1137</v>
      </c>
      <c r="G320" s="212"/>
      <c r="H320" s="215">
        <v>281.7</v>
      </c>
      <c r="I320" s="216"/>
      <c r="J320" s="212"/>
      <c r="K320" s="212"/>
      <c r="L320" s="217"/>
      <c r="M320" s="218"/>
      <c r="N320" s="219"/>
      <c r="O320" s="219"/>
      <c r="P320" s="219"/>
      <c r="Q320" s="219"/>
      <c r="R320" s="219"/>
      <c r="S320" s="219"/>
      <c r="T320" s="220"/>
      <c r="AT320" s="221" t="s">
        <v>168</v>
      </c>
      <c r="AU320" s="221" t="s">
        <v>81</v>
      </c>
      <c r="AV320" s="13" t="s">
        <v>81</v>
      </c>
      <c r="AW320" s="13" t="s">
        <v>34</v>
      </c>
      <c r="AX320" s="13" t="s">
        <v>73</v>
      </c>
      <c r="AY320" s="221" t="s">
        <v>157</v>
      </c>
    </row>
    <row r="321" spans="2:51" s="16" customFormat="1" ht="12">
      <c r="B321" s="243"/>
      <c r="C321" s="244"/>
      <c r="D321" s="207" t="s">
        <v>168</v>
      </c>
      <c r="E321" s="245" t="s">
        <v>21</v>
      </c>
      <c r="F321" s="246" t="s">
        <v>181</v>
      </c>
      <c r="G321" s="244"/>
      <c r="H321" s="247">
        <v>281.7</v>
      </c>
      <c r="I321" s="248"/>
      <c r="J321" s="244"/>
      <c r="K321" s="244"/>
      <c r="L321" s="249"/>
      <c r="M321" s="250"/>
      <c r="N321" s="251"/>
      <c r="O321" s="251"/>
      <c r="P321" s="251"/>
      <c r="Q321" s="251"/>
      <c r="R321" s="251"/>
      <c r="S321" s="251"/>
      <c r="T321" s="252"/>
      <c r="AT321" s="253" t="s">
        <v>168</v>
      </c>
      <c r="AU321" s="253" t="s">
        <v>81</v>
      </c>
      <c r="AV321" s="16" t="s">
        <v>164</v>
      </c>
      <c r="AW321" s="16" t="s">
        <v>34</v>
      </c>
      <c r="AX321" s="16" t="s">
        <v>79</v>
      </c>
      <c r="AY321" s="253" t="s">
        <v>157</v>
      </c>
    </row>
    <row r="322" spans="1:65" s="2" customFormat="1" ht="16.5" customHeight="1">
      <c r="A322" s="36"/>
      <c r="B322" s="37"/>
      <c r="C322" s="254" t="s">
        <v>596</v>
      </c>
      <c r="D322" s="254" t="s">
        <v>271</v>
      </c>
      <c r="E322" s="255" t="s">
        <v>1138</v>
      </c>
      <c r="F322" s="256" t="s">
        <v>1139</v>
      </c>
      <c r="G322" s="257" t="s">
        <v>162</v>
      </c>
      <c r="H322" s="258">
        <v>275.4</v>
      </c>
      <c r="I322" s="259"/>
      <c r="J322" s="260">
        <f>ROUND(I322*H322,2)</f>
        <v>0</v>
      </c>
      <c r="K322" s="256" t="s">
        <v>21</v>
      </c>
      <c r="L322" s="261"/>
      <c r="M322" s="262" t="s">
        <v>21</v>
      </c>
      <c r="N322" s="263" t="s">
        <v>44</v>
      </c>
      <c r="O322" s="66"/>
      <c r="P322" s="203">
        <f>O322*H322</f>
        <v>0</v>
      </c>
      <c r="Q322" s="203">
        <v>0</v>
      </c>
      <c r="R322" s="203">
        <f>Q322*H322</f>
        <v>0</v>
      </c>
      <c r="S322" s="203">
        <v>0</v>
      </c>
      <c r="T322" s="204">
        <f>S322*H322</f>
        <v>0</v>
      </c>
      <c r="U322" s="36"/>
      <c r="V322" s="36"/>
      <c r="W322" s="36"/>
      <c r="X322" s="36"/>
      <c r="Y322" s="36"/>
      <c r="Z322" s="36"/>
      <c r="AA322" s="36"/>
      <c r="AB322" s="36"/>
      <c r="AC322" s="36"/>
      <c r="AD322" s="36"/>
      <c r="AE322" s="36"/>
      <c r="AR322" s="205" t="s">
        <v>224</v>
      </c>
      <c r="AT322" s="205" t="s">
        <v>271</v>
      </c>
      <c r="AU322" s="205" t="s">
        <v>81</v>
      </c>
      <c r="AY322" s="19" t="s">
        <v>157</v>
      </c>
      <c r="BE322" s="206">
        <f>IF(N322="základní",J322,0)</f>
        <v>0</v>
      </c>
      <c r="BF322" s="206">
        <f>IF(N322="snížená",J322,0)</f>
        <v>0</v>
      </c>
      <c r="BG322" s="206">
        <f>IF(N322="zákl. přenesená",J322,0)</f>
        <v>0</v>
      </c>
      <c r="BH322" s="206">
        <f>IF(N322="sníž. přenesená",J322,0)</f>
        <v>0</v>
      </c>
      <c r="BI322" s="206">
        <f>IF(N322="nulová",J322,0)</f>
        <v>0</v>
      </c>
      <c r="BJ322" s="19" t="s">
        <v>79</v>
      </c>
      <c r="BK322" s="206">
        <f>ROUND(I322*H322,2)</f>
        <v>0</v>
      </c>
      <c r="BL322" s="19" t="s">
        <v>164</v>
      </c>
      <c r="BM322" s="205" t="s">
        <v>1140</v>
      </c>
    </row>
    <row r="323" spans="2:51" s="14" customFormat="1" ht="12">
      <c r="B323" s="222"/>
      <c r="C323" s="223"/>
      <c r="D323" s="207" t="s">
        <v>168</v>
      </c>
      <c r="E323" s="224" t="s">
        <v>21</v>
      </c>
      <c r="F323" s="225" t="s">
        <v>1141</v>
      </c>
      <c r="G323" s="223"/>
      <c r="H323" s="224" t="s">
        <v>21</v>
      </c>
      <c r="I323" s="226"/>
      <c r="J323" s="223"/>
      <c r="K323" s="223"/>
      <c r="L323" s="227"/>
      <c r="M323" s="228"/>
      <c r="N323" s="229"/>
      <c r="O323" s="229"/>
      <c r="P323" s="229"/>
      <c r="Q323" s="229"/>
      <c r="R323" s="229"/>
      <c r="S323" s="229"/>
      <c r="T323" s="230"/>
      <c r="AT323" s="231" t="s">
        <v>168</v>
      </c>
      <c r="AU323" s="231" t="s">
        <v>81</v>
      </c>
      <c r="AV323" s="14" t="s">
        <v>79</v>
      </c>
      <c r="AW323" s="14" t="s">
        <v>34</v>
      </c>
      <c r="AX323" s="14" t="s">
        <v>73</v>
      </c>
      <c r="AY323" s="231" t="s">
        <v>157</v>
      </c>
    </row>
    <row r="324" spans="2:51" s="14" customFormat="1" ht="12">
      <c r="B324" s="222"/>
      <c r="C324" s="223"/>
      <c r="D324" s="207" t="s">
        <v>168</v>
      </c>
      <c r="E324" s="224" t="s">
        <v>21</v>
      </c>
      <c r="F324" s="225" t="s">
        <v>1142</v>
      </c>
      <c r="G324" s="223"/>
      <c r="H324" s="224" t="s">
        <v>21</v>
      </c>
      <c r="I324" s="226"/>
      <c r="J324" s="223"/>
      <c r="K324" s="223"/>
      <c r="L324" s="227"/>
      <c r="M324" s="228"/>
      <c r="N324" s="229"/>
      <c r="O324" s="229"/>
      <c r="P324" s="229"/>
      <c r="Q324" s="229"/>
      <c r="R324" s="229"/>
      <c r="S324" s="229"/>
      <c r="T324" s="230"/>
      <c r="AT324" s="231" t="s">
        <v>168</v>
      </c>
      <c r="AU324" s="231" t="s">
        <v>81</v>
      </c>
      <c r="AV324" s="14" t="s">
        <v>79</v>
      </c>
      <c r="AW324" s="14" t="s">
        <v>34</v>
      </c>
      <c r="AX324" s="14" t="s">
        <v>73</v>
      </c>
      <c r="AY324" s="231" t="s">
        <v>157</v>
      </c>
    </row>
    <row r="325" spans="2:51" s="14" customFormat="1" ht="12">
      <c r="B325" s="222"/>
      <c r="C325" s="223"/>
      <c r="D325" s="207" t="s">
        <v>168</v>
      </c>
      <c r="E325" s="224" t="s">
        <v>21</v>
      </c>
      <c r="F325" s="225" t="s">
        <v>1143</v>
      </c>
      <c r="G325" s="223"/>
      <c r="H325" s="224" t="s">
        <v>21</v>
      </c>
      <c r="I325" s="226"/>
      <c r="J325" s="223"/>
      <c r="K325" s="223"/>
      <c r="L325" s="227"/>
      <c r="M325" s="228"/>
      <c r="N325" s="229"/>
      <c r="O325" s="229"/>
      <c r="P325" s="229"/>
      <c r="Q325" s="229"/>
      <c r="R325" s="229"/>
      <c r="S325" s="229"/>
      <c r="T325" s="230"/>
      <c r="AT325" s="231" t="s">
        <v>168</v>
      </c>
      <c r="AU325" s="231" t="s">
        <v>81</v>
      </c>
      <c r="AV325" s="14" t="s">
        <v>79</v>
      </c>
      <c r="AW325" s="14" t="s">
        <v>34</v>
      </c>
      <c r="AX325" s="14" t="s">
        <v>73</v>
      </c>
      <c r="AY325" s="231" t="s">
        <v>157</v>
      </c>
    </row>
    <row r="326" spans="2:51" s="14" customFormat="1" ht="12">
      <c r="B326" s="222"/>
      <c r="C326" s="223"/>
      <c r="D326" s="207" t="s">
        <v>168</v>
      </c>
      <c r="E326" s="224" t="s">
        <v>21</v>
      </c>
      <c r="F326" s="225" t="s">
        <v>1144</v>
      </c>
      <c r="G326" s="223"/>
      <c r="H326" s="224" t="s">
        <v>21</v>
      </c>
      <c r="I326" s="226"/>
      <c r="J326" s="223"/>
      <c r="K326" s="223"/>
      <c r="L326" s="227"/>
      <c r="M326" s="228"/>
      <c r="N326" s="229"/>
      <c r="O326" s="229"/>
      <c r="P326" s="229"/>
      <c r="Q326" s="229"/>
      <c r="R326" s="229"/>
      <c r="S326" s="229"/>
      <c r="T326" s="230"/>
      <c r="AT326" s="231" t="s">
        <v>168</v>
      </c>
      <c r="AU326" s="231" t="s">
        <v>81</v>
      </c>
      <c r="AV326" s="14" t="s">
        <v>79</v>
      </c>
      <c r="AW326" s="14" t="s">
        <v>34</v>
      </c>
      <c r="AX326" s="14" t="s">
        <v>73</v>
      </c>
      <c r="AY326" s="231" t="s">
        <v>157</v>
      </c>
    </row>
    <row r="327" spans="2:51" s="14" customFormat="1" ht="12">
      <c r="B327" s="222"/>
      <c r="C327" s="223"/>
      <c r="D327" s="207" t="s">
        <v>168</v>
      </c>
      <c r="E327" s="224" t="s">
        <v>21</v>
      </c>
      <c r="F327" s="225" t="s">
        <v>1145</v>
      </c>
      <c r="G327" s="223"/>
      <c r="H327" s="224" t="s">
        <v>21</v>
      </c>
      <c r="I327" s="226"/>
      <c r="J327" s="223"/>
      <c r="K327" s="223"/>
      <c r="L327" s="227"/>
      <c r="M327" s="228"/>
      <c r="N327" s="229"/>
      <c r="O327" s="229"/>
      <c r="P327" s="229"/>
      <c r="Q327" s="229"/>
      <c r="R327" s="229"/>
      <c r="S327" s="229"/>
      <c r="T327" s="230"/>
      <c r="AT327" s="231" t="s">
        <v>168</v>
      </c>
      <c r="AU327" s="231" t="s">
        <v>81</v>
      </c>
      <c r="AV327" s="14" t="s">
        <v>79</v>
      </c>
      <c r="AW327" s="14" t="s">
        <v>34</v>
      </c>
      <c r="AX327" s="14" t="s">
        <v>73</v>
      </c>
      <c r="AY327" s="231" t="s">
        <v>157</v>
      </c>
    </row>
    <row r="328" spans="2:51" s="13" customFormat="1" ht="12">
      <c r="B328" s="211"/>
      <c r="C328" s="212"/>
      <c r="D328" s="207" t="s">
        <v>168</v>
      </c>
      <c r="E328" s="213" t="s">
        <v>21</v>
      </c>
      <c r="F328" s="214" t="s">
        <v>1146</v>
      </c>
      <c r="G328" s="212"/>
      <c r="H328" s="215">
        <v>275.4</v>
      </c>
      <c r="I328" s="216"/>
      <c r="J328" s="212"/>
      <c r="K328" s="212"/>
      <c r="L328" s="217"/>
      <c r="M328" s="218"/>
      <c r="N328" s="219"/>
      <c r="O328" s="219"/>
      <c r="P328" s="219"/>
      <c r="Q328" s="219"/>
      <c r="R328" s="219"/>
      <c r="S328" s="219"/>
      <c r="T328" s="220"/>
      <c r="AT328" s="221" t="s">
        <v>168</v>
      </c>
      <c r="AU328" s="221" t="s">
        <v>81</v>
      </c>
      <c r="AV328" s="13" t="s">
        <v>81</v>
      </c>
      <c r="AW328" s="13" t="s">
        <v>34</v>
      </c>
      <c r="AX328" s="13" t="s">
        <v>73</v>
      </c>
      <c r="AY328" s="221" t="s">
        <v>157</v>
      </c>
    </row>
    <row r="329" spans="2:51" s="16" customFormat="1" ht="12">
      <c r="B329" s="243"/>
      <c r="C329" s="244"/>
      <c r="D329" s="207" t="s">
        <v>168</v>
      </c>
      <c r="E329" s="245" t="s">
        <v>21</v>
      </c>
      <c r="F329" s="246" t="s">
        <v>181</v>
      </c>
      <c r="G329" s="244"/>
      <c r="H329" s="247">
        <v>275.4</v>
      </c>
      <c r="I329" s="248"/>
      <c r="J329" s="244"/>
      <c r="K329" s="244"/>
      <c r="L329" s="249"/>
      <c r="M329" s="250"/>
      <c r="N329" s="251"/>
      <c r="O329" s="251"/>
      <c r="P329" s="251"/>
      <c r="Q329" s="251"/>
      <c r="R329" s="251"/>
      <c r="S329" s="251"/>
      <c r="T329" s="252"/>
      <c r="AT329" s="253" t="s">
        <v>168</v>
      </c>
      <c r="AU329" s="253" t="s">
        <v>81</v>
      </c>
      <c r="AV329" s="16" t="s">
        <v>164</v>
      </c>
      <c r="AW329" s="16" t="s">
        <v>34</v>
      </c>
      <c r="AX329" s="16" t="s">
        <v>79</v>
      </c>
      <c r="AY329" s="253" t="s">
        <v>157</v>
      </c>
    </row>
    <row r="330" spans="1:65" s="2" customFormat="1" ht="16.5" customHeight="1">
      <c r="A330" s="36"/>
      <c r="B330" s="37"/>
      <c r="C330" s="254" t="s">
        <v>601</v>
      </c>
      <c r="D330" s="254" t="s">
        <v>271</v>
      </c>
      <c r="E330" s="255" t="s">
        <v>1147</v>
      </c>
      <c r="F330" s="256" t="s">
        <v>1139</v>
      </c>
      <c r="G330" s="257" t="s">
        <v>162</v>
      </c>
      <c r="H330" s="258">
        <v>12.051</v>
      </c>
      <c r="I330" s="259"/>
      <c r="J330" s="260">
        <f>ROUND(I330*H330,2)</f>
        <v>0</v>
      </c>
      <c r="K330" s="256" t="s">
        <v>21</v>
      </c>
      <c r="L330" s="261"/>
      <c r="M330" s="262" t="s">
        <v>21</v>
      </c>
      <c r="N330" s="263" t="s">
        <v>44</v>
      </c>
      <c r="O330" s="66"/>
      <c r="P330" s="203">
        <f>O330*H330</f>
        <v>0</v>
      </c>
      <c r="Q330" s="203">
        <v>0</v>
      </c>
      <c r="R330" s="203">
        <f>Q330*H330</f>
        <v>0</v>
      </c>
      <c r="S330" s="203">
        <v>0</v>
      </c>
      <c r="T330" s="204">
        <f>S330*H330</f>
        <v>0</v>
      </c>
      <c r="U330" s="36"/>
      <c r="V330" s="36"/>
      <c r="W330" s="36"/>
      <c r="X330" s="36"/>
      <c r="Y330" s="36"/>
      <c r="Z330" s="36"/>
      <c r="AA330" s="36"/>
      <c r="AB330" s="36"/>
      <c r="AC330" s="36"/>
      <c r="AD330" s="36"/>
      <c r="AE330" s="36"/>
      <c r="AR330" s="205" t="s">
        <v>224</v>
      </c>
      <c r="AT330" s="205" t="s">
        <v>271</v>
      </c>
      <c r="AU330" s="205" t="s">
        <v>81</v>
      </c>
      <c r="AY330" s="19" t="s">
        <v>157</v>
      </c>
      <c r="BE330" s="206">
        <f>IF(N330="základní",J330,0)</f>
        <v>0</v>
      </c>
      <c r="BF330" s="206">
        <f>IF(N330="snížená",J330,0)</f>
        <v>0</v>
      </c>
      <c r="BG330" s="206">
        <f>IF(N330="zákl. přenesená",J330,0)</f>
        <v>0</v>
      </c>
      <c r="BH330" s="206">
        <f>IF(N330="sníž. přenesená",J330,0)</f>
        <v>0</v>
      </c>
      <c r="BI330" s="206">
        <f>IF(N330="nulová",J330,0)</f>
        <v>0</v>
      </c>
      <c r="BJ330" s="19" t="s">
        <v>79</v>
      </c>
      <c r="BK330" s="206">
        <f>ROUND(I330*H330,2)</f>
        <v>0</v>
      </c>
      <c r="BL330" s="19" t="s">
        <v>164</v>
      </c>
      <c r="BM330" s="205" t="s">
        <v>1148</v>
      </c>
    </row>
    <row r="331" spans="2:51" s="14" customFormat="1" ht="12">
      <c r="B331" s="222"/>
      <c r="C331" s="223"/>
      <c r="D331" s="207" t="s">
        <v>168</v>
      </c>
      <c r="E331" s="224" t="s">
        <v>21</v>
      </c>
      <c r="F331" s="225" t="s">
        <v>1149</v>
      </c>
      <c r="G331" s="223"/>
      <c r="H331" s="224" t="s">
        <v>21</v>
      </c>
      <c r="I331" s="226"/>
      <c r="J331" s="223"/>
      <c r="K331" s="223"/>
      <c r="L331" s="227"/>
      <c r="M331" s="228"/>
      <c r="N331" s="229"/>
      <c r="O331" s="229"/>
      <c r="P331" s="229"/>
      <c r="Q331" s="229"/>
      <c r="R331" s="229"/>
      <c r="S331" s="229"/>
      <c r="T331" s="230"/>
      <c r="AT331" s="231" t="s">
        <v>168</v>
      </c>
      <c r="AU331" s="231" t="s">
        <v>81</v>
      </c>
      <c r="AV331" s="14" t="s">
        <v>79</v>
      </c>
      <c r="AW331" s="14" t="s">
        <v>34</v>
      </c>
      <c r="AX331" s="14" t="s">
        <v>73</v>
      </c>
      <c r="AY331" s="231" t="s">
        <v>157</v>
      </c>
    </row>
    <row r="332" spans="2:51" s="14" customFormat="1" ht="12">
      <c r="B332" s="222"/>
      <c r="C332" s="223"/>
      <c r="D332" s="207" t="s">
        <v>168</v>
      </c>
      <c r="E332" s="224" t="s">
        <v>21</v>
      </c>
      <c r="F332" s="225" t="s">
        <v>1142</v>
      </c>
      <c r="G332" s="223"/>
      <c r="H332" s="224" t="s">
        <v>21</v>
      </c>
      <c r="I332" s="226"/>
      <c r="J332" s="223"/>
      <c r="K332" s="223"/>
      <c r="L332" s="227"/>
      <c r="M332" s="228"/>
      <c r="N332" s="229"/>
      <c r="O332" s="229"/>
      <c r="P332" s="229"/>
      <c r="Q332" s="229"/>
      <c r="R332" s="229"/>
      <c r="S332" s="229"/>
      <c r="T332" s="230"/>
      <c r="AT332" s="231" t="s">
        <v>168</v>
      </c>
      <c r="AU332" s="231" t="s">
        <v>81</v>
      </c>
      <c r="AV332" s="14" t="s">
        <v>79</v>
      </c>
      <c r="AW332" s="14" t="s">
        <v>34</v>
      </c>
      <c r="AX332" s="14" t="s">
        <v>73</v>
      </c>
      <c r="AY332" s="231" t="s">
        <v>157</v>
      </c>
    </row>
    <row r="333" spans="2:51" s="14" customFormat="1" ht="12">
      <c r="B333" s="222"/>
      <c r="C333" s="223"/>
      <c r="D333" s="207" t="s">
        <v>168</v>
      </c>
      <c r="E333" s="224" t="s">
        <v>21</v>
      </c>
      <c r="F333" s="225" t="s">
        <v>1143</v>
      </c>
      <c r="G333" s="223"/>
      <c r="H333" s="224" t="s">
        <v>21</v>
      </c>
      <c r="I333" s="226"/>
      <c r="J333" s="223"/>
      <c r="K333" s="223"/>
      <c r="L333" s="227"/>
      <c r="M333" s="228"/>
      <c r="N333" s="229"/>
      <c r="O333" s="229"/>
      <c r="P333" s="229"/>
      <c r="Q333" s="229"/>
      <c r="R333" s="229"/>
      <c r="S333" s="229"/>
      <c r="T333" s="230"/>
      <c r="AT333" s="231" t="s">
        <v>168</v>
      </c>
      <c r="AU333" s="231" t="s">
        <v>81</v>
      </c>
      <c r="AV333" s="14" t="s">
        <v>79</v>
      </c>
      <c r="AW333" s="14" t="s">
        <v>34</v>
      </c>
      <c r="AX333" s="14" t="s">
        <v>73</v>
      </c>
      <c r="AY333" s="231" t="s">
        <v>157</v>
      </c>
    </row>
    <row r="334" spans="2:51" s="14" customFormat="1" ht="12">
      <c r="B334" s="222"/>
      <c r="C334" s="223"/>
      <c r="D334" s="207" t="s">
        <v>168</v>
      </c>
      <c r="E334" s="224" t="s">
        <v>21</v>
      </c>
      <c r="F334" s="225" t="s">
        <v>1144</v>
      </c>
      <c r="G334" s="223"/>
      <c r="H334" s="224" t="s">
        <v>21</v>
      </c>
      <c r="I334" s="226"/>
      <c r="J334" s="223"/>
      <c r="K334" s="223"/>
      <c r="L334" s="227"/>
      <c r="M334" s="228"/>
      <c r="N334" s="229"/>
      <c r="O334" s="229"/>
      <c r="P334" s="229"/>
      <c r="Q334" s="229"/>
      <c r="R334" s="229"/>
      <c r="S334" s="229"/>
      <c r="T334" s="230"/>
      <c r="AT334" s="231" t="s">
        <v>168</v>
      </c>
      <c r="AU334" s="231" t="s">
        <v>81</v>
      </c>
      <c r="AV334" s="14" t="s">
        <v>79</v>
      </c>
      <c r="AW334" s="14" t="s">
        <v>34</v>
      </c>
      <c r="AX334" s="14" t="s">
        <v>73</v>
      </c>
      <c r="AY334" s="231" t="s">
        <v>157</v>
      </c>
    </row>
    <row r="335" spans="2:51" s="14" customFormat="1" ht="12">
      <c r="B335" s="222"/>
      <c r="C335" s="223"/>
      <c r="D335" s="207" t="s">
        <v>168</v>
      </c>
      <c r="E335" s="224" t="s">
        <v>21</v>
      </c>
      <c r="F335" s="225" t="s">
        <v>1150</v>
      </c>
      <c r="G335" s="223"/>
      <c r="H335" s="224" t="s">
        <v>21</v>
      </c>
      <c r="I335" s="226"/>
      <c r="J335" s="223"/>
      <c r="K335" s="223"/>
      <c r="L335" s="227"/>
      <c r="M335" s="228"/>
      <c r="N335" s="229"/>
      <c r="O335" s="229"/>
      <c r="P335" s="229"/>
      <c r="Q335" s="229"/>
      <c r="R335" s="229"/>
      <c r="S335" s="229"/>
      <c r="T335" s="230"/>
      <c r="AT335" s="231" t="s">
        <v>168</v>
      </c>
      <c r="AU335" s="231" t="s">
        <v>81</v>
      </c>
      <c r="AV335" s="14" t="s">
        <v>79</v>
      </c>
      <c r="AW335" s="14" t="s">
        <v>34</v>
      </c>
      <c r="AX335" s="14" t="s">
        <v>73</v>
      </c>
      <c r="AY335" s="231" t="s">
        <v>157</v>
      </c>
    </row>
    <row r="336" spans="2:51" s="13" customFormat="1" ht="12">
      <c r="B336" s="211"/>
      <c r="C336" s="212"/>
      <c r="D336" s="207" t="s">
        <v>168</v>
      </c>
      <c r="E336" s="213" t="s">
        <v>21</v>
      </c>
      <c r="F336" s="214" t="s">
        <v>1151</v>
      </c>
      <c r="G336" s="212"/>
      <c r="H336" s="215">
        <v>12.051</v>
      </c>
      <c r="I336" s="216"/>
      <c r="J336" s="212"/>
      <c r="K336" s="212"/>
      <c r="L336" s="217"/>
      <c r="M336" s="218"/>
      <c r="N336" s="219"/>
      <c r="O336" s="219"/>
      <c r="P336" s="219"/>
      <c r="Q336" s="219"/>
      <c r="R336" s="219"/>
      <c r="S336" s="219"/>
      <c r="T336" s="220"/>
      <c r="AT336" s="221" t="s">
        <v>168</v>
      </c>
      <c r="AU336" s="221" t="s">
        <v>81</v>
      </c>
      <c r="AV336" s="13" t="s">
        <v>81</v>
      </c>
      <c r="AW336" s="13" t="s">
        <v>34</v>
      </c>
      <c r="AX336" s="13" t="s">
        <v>73</v>
      </c>
      <c r="AY336" s="221" t="s">
        <v>157</v>
      </c>
    </row>
    <row r="337" spans="2:51" s="16" customFormat="1" ht="12">
      <c r="B337" s="243"/>
      <c r="C337" s="244"/>
      <c r="D337" s="207" t="s">
        <v>168</v>
      </c>
      <c r="E337" s="245" t="s">
        <v>21</v>
      </c>
      <c r="F337" s="246" t="s">
        <v>181</v>
      </c>
      <c r="G337" s="244"/>
      <c r="H337" s="247">
        <v>12.051</v>
      </c>
      <c r="I337" s="248"/>
      <c r="J337" s="244"/>
      <c r="K337" s="244"/>
      <c r="L337" s="249"/>
      <c r="M337" s="250"/>
      <c r="N337" s="251"/>
      <c r="O337" s="251"/>
      <c r="P337" s="251"/>
      <c r="Q337" s="251"/>
      <c r="R337" s="251"/>
      <c r="S337" s="251"/>
      <c r="T337" s="252"/>
      <c r="AT337" s="253" t="s">
        <v>168</v>
      </c>
      <c r="AU337" s="253" t="s">
        <v>81</v>
      </c>
      <c r="AV337" s="16" t="s">
        <v>164</v>
      </c>
      <c r="AW337" s="16" t="s">
        <v>34</v>
      </c>
      <c r="AX337" s="16" t="s">
        <v>79</v>
      </c>
      <c r="AY337" s="253" t="s">
        <v>157</v>
      </c>
    </row>
    <row r="338" spans="2:63" s="12" customFormat="1" ht="22.9" customHeight="1">
      <c r="B338" s="178"/>
      <c r="C338" s="179"/>
      <c r="D338" s="180" t="s">
        <v>72</v>
      </c>
      <c r="E338" s="192" t="s">
        <v>232</v>
      </c>
      <c r="F338" s="192" t="s">
        <v>483</v>
      </c>
      <c r="G338" s="179"/>
      <c r="H338" s="179"/>
      <c r="I338" s="182"/>
      <c r="J338" s="193">
        <f>BK338</f>
        <v>0</v>
      </c>
      <c r="K338" s="179"/>
      <c r="L338" s="184"/>
      <c r="M338" s="185"/>
      <c r="N338" s="186"/>
      <c r="O338" s="186"/>
      <c r="P338" s="187">
        <f>SUM(P339:P389)</f>
        <v>0</v>
      </c>
      <c r="Q338" s="186"/>
      <c r="R338" s="187">
        <f>SUM(R339:R389)</f>
        <v>0</v>
      </c>
      <c r="S338" s="186"/>
      <c r="T338" s="188">
        <f>SUM(T339:T389)</f>
        <v>0</v>
      </c>
      <c r="AR338" s="189" t="s">
        <v>79</v>
      </c>
      <c r="AT338" s="190" t="s">
        <v>72</v>
      </c>
      <c r="AU338" s="190" t="s">
        <v>79</v>
      </c>
      <c r="AY338" s="189" t="s">
        <v>157</v>
      </c>
      <c r="BK338" s="191">
        <f>SUM(BK339:BK389)</f>
        <v>0</v>
      </c>
    </row>
    <row r="339" spans="1:65" s="2" customFormat="1" ht="16.5" customHeight="1">
      <c r="A339" s="36"/>
      <c r="B339" s="37"/>
      <c r="C339" s="194" t="s">
        <v>609</v>
      </c>
      <c r="D339" s="194" t="s">
        <v>159</v>
      </c>
      <c r="E339" s="195" t="s">
        <v>1152</v>
      </c>
      <c r="F339" s="196" t="s">
        <v>1153</v>
      </c>
      <c r="G339" s="197" t="s">
        <v>421</v>
      </c>
      <c r="H339" s="198">
        <v>2</v>
      </c>
      <c r="I339" s="199"/>
      <c r="J339" s="200">
        <f>ROUND(I339*H339,2)</f>
        <v>0</v>
      </c>
      <c r="K339" s="196" t="s">
        <v>21</v>
      </c>
      <c r="L339" s="41"/>
      <c r="M339" s="201" t="s">
        <v>21</v>
      </c>
      <c r="N339" s="202" t="s">
        <v>44</v>
      </c>
      <c r="O339" s="66"/>
      <c r="P339" s="203">
        <f>O339*H339</f>
        <v>0</v>
      </c>
      <c r="Q339" s="203">
        <v>0</v>
      </c>
      <c r="R339" s="203">
        <f>Q339*H339</f>
        <v>0</v>
      </c>
      <c r="S339" s="203">
        <v>0</v>
      </c>
      <c r="T339" s="204">
        <f>S339*H339</f>
        <v>0</v>
      </c>
      <c r="U339" s="36"/>
      <c r="V339" s="36"/>
      <c r="W339" s="36"/>
      <c r="X339" s="36"/>
      <c r="Y339" s="36"/>
      <c r="Z339" s="36"/>
      <c r="AA339" s="36"/>
      <c r="AB339" s="36"/>
      <c r="AC339" s="36"/>
      <c r="AD339" s="36"/>
      <c r="AE339" s="36"/>
      <c r="AR339" s="205" t="s">
        <v>164</v>
      </c>
      <c r="AT339" s="205" t="s">
        <v>159</v>
      </c>
      <c r="AU339" s="205" t="s">
        <v>81</v>
      </c>
      <c r="AY339" s="19" t="s">
        <v>157</v>
      </c>
      <c r="BE339" s="206">
        <f>IF(N339="základní",J339,0)</f>
        <v>0</v>
      </c>
      <c r="BF339" s="206">
        <f>IF(N339="snížená",J339,0)</f>
        <v>0</v>
      </c>
      <c r="BG339" s="206">
        <f>IF(N339="zákl. přenesená",J339,0)</f>
        <v>0</v>
      </c>
      <c r="BH339" s="206">
        <f>IF(N339="sníž. přenesená",J339,0)</f>
        <v>0</v>
      </c>
      <c r="BI339" s="206">
        <f>IF(N339="nulová",J339,0)</f>
        <v>0</v>
      </c>
      <c r="BJ339" s="19" t="s">
        <v>79</v>
      </c>
      <c r="BK339" s="206">
        <f>ROUND(I339*H339,2)</f>
        <v>0</v>
      </c>
      <c r="BL339" s="19" t="s">
        <v>164</v>
      </c>
      <c r="BM339" s="205" t="s">
        <v>1154</v>
      </c>
    </row>
    <row r="340" spans="1:65" s="2" customFormat="1" ht="16.5" customHeight="1">
      <c r="A340" s="36"/>
      <c r="B340" s="37"/>
      <c r="C340" s="254" t="s">
        <v>619</v>
      </c>
      <c r="D340" s="254" t="s">
        <v>271</v>
      </c>
      <c r="E340" s="255" t="s">
        <v>1155</v>
      </c>
      <c r="F340" s="256" t="s">
        <v>1156</v>
      </c>
      <c r="G340" s="257" t="s">
        <v>421</v>
      </c>
      <c r="H340" s="258">
        <v>2</v>
      </c>
      <c r="I340" s="259"/>
      <c r="J340" s="260">
        <f>ROUND(I340*H340,2)</f>
        <v>0</v>
      </c>
      <c r="K340" s="256" t="s">
        <v>21</v>
      </c>
      <c r="L340" s="261"/>
      <c r="M340" s="262" t="s">
        <v>21</v>
      </c>
      <c r="N340" s="263" t="s">
        <v>44</v>
      </c>
      <c r="O340" s="66"/>
      <c r="P340" s="203">
        <f>O340*H340</f>
        <v>0</v>
      </c>
      <c r="Q340" s="203">
        <v>0</v>
      </c>
      <c r="R340" s="203">
        <f>Q340*H340</f>
        <v>0</v>
      </c>
      <c r="S340" s="203">
        <v>0</v>
      </c>
      <c r="T340" s="204">
        <f>S340*H340</f>
        <v>0</v>
      </c>
      <c r="U340" s="36"/>
      <c r="V340" s="36"/>
      <c r="W340" s="36"/>
      <c r="X340" s="36"/>
      <c r="Y340" s="36"/>
      <c r="Z340" s="36"/>
      <c r="AA340" s="36"/>
      <c r="AB340" s="36"/>
      <c r="AC340" s="36"/>
      <c r="AD340" s="36"/>
      <c r="AE340" s="36"/>
      <c r="AR340" s="205" t="s">
        <v>224</v>
      </c>
      <c r="AT340" s="205" t="s">
        <v>271</v>
      </c>
      <c r="AU340" s="205" t="s">
        <v>81</v>
      </c>
      <c r="AY340" s="19" t="s">
        <v>157</v>
      </c>
      <c r="BE340" s="206">
        <f>IF(N340="základní",J340,0)</f>
        <v>0</v>
      </c>
      <c r="BF340" s="206">
        <f>IF(N340="snížená",J340,0)</f>
        <v>0</v>
      </c>
      <c r="BG340" s="206">
        <f>IF(N340="zákl. přenesená",J340,0)</f>
        <v>0</v>
      </c>
      <c r="BH340" s="206">
        <f>IF(N340="sníž. přenesená",J340,0)</f>
        <v>0</v>
      </c>
      <c r="BI340" s="206">
        <f>IF(N340="nulová",J340,0)</f>
        <v>0</v>
      </c>
      <c r="BJ340" s="19" t="s">
        <v>79</v>
      </c>
      <c r="BK340" s="206">
        <f>ROUND(I340*H340,2)</f>
        <v>0</v>
      </c>
      <c r="BL340" s="19" t="s">
        <v>164</v>
      </c>
      <c r="BM340" s="205" t="s">
        <v>1157</v>
      </c>
    </row>
    <row r="341" spans="2:51" s="14" customFormat="1" ht="12">
      <c r="B341" s="222"/>
      <c r="C341" s="223"/>
      <c r="D341" s="207" t="s">
        <v>168</v>
      </c>
      <c r="E341" s="224" t="s">
        <v>21</v>
      </c>
      <c r="F341" s="225" t="s">
        <v>1158</v>
      </c>
      <c r="G341" s="223"/>
      <c r="H341" s="224" t="s">
        <v>21</v>
      </c>
      <c r="I341" s="226"/>
      <c r="J341" s="223"/>
      <c r="K341" s="223"/>
      <c r="L341" s="227"/>
      <c r="M341" s="228"/>
      <c r="N341" s="229"/>
      <c r="O341" s="229"/>
      <c r="P341" s="229"/>
      <c r="Q341" s="229"/>
      <c r="R341" s="229"/>
      <c r="S341" s="229"/>
      <c r="T341" s="230"/>
      <c r="AT341" s="231" t="s">
        <v>168</v>
      </c>
      <c r="AU341" s="231" t="s">
        <v>81</v>
      </c>
      <c r="AV341" s="14" t="s">
        <v>79</v>
      </c>
      <c r="AW341" s="14" t="s">
        <v>34</v>
      </c>
      <c r="AX341" s="14" t="s">
        <v>73</v>
      </c>
      <c r="AY341" s="231" t="s">
        <v>157</v>
      </c>
    </row>
    <row r="342" spans="2:51" s="13" customFormat="1" ht="12">
      <c r="B342" s="211"/>
      <c r="C342" s="212"/>
      <c r="D342" s="207" t="s">
        <v>168</v>
      </c>
      <c r="E342" s="213" t="s">
        <v>21</v>
      </c>
      <c r="F342" s="214" t="s">
        <v>1159</v>
      </c>
      <c r="G342" s="212"/>
      <c r="H342" s="215">
        <v>2</v>
      </c>
      <c r="I342" s="216"/>
      <c r="J342" s="212"/>
      <c r="K342" s="212"/>
      <c r="L342" s="217"/>
      <c r="M342" s="218"/>
      <c r="N342" s="219"/>
      <c r="O342" s="219"/>
      <c r="P342" s="219"/>
      <c r="Q342" s="219"/>
      <c r="R342" s="219"/>
      <c r="S342" s="219"/>
      <c r="T342" s="220"/>
      <c r="AT342" s="221" t="s">
        <v>168</v>
      </c>
      <c r="AU342" s="221" t="s">
        <v>81</v>
      </c>
      <c r="AV342" s="13" t="s">
        <v>81</v>
      </c>
      <c r="AW342" s="13" t="s">
        <v>34</v>
      </c>
      <c r="AX342" s="13" t="s">
        <v>73</v>
      </c>
      <c r="AY342" s="221" t="s">
        <v>157</v>
      </c>
    </row>
    <row r="343" spans="2:51" s="16" customFormat="1" ht="12">
      <c r="B343" s="243"/>
      <c r="C343" s="244"/>
      <c r="D343" s="207" t="s">
        <v>168</v>
      </c>
      <c r="E343" s="245" t="s">
        <v>21</v>
      </c>
      <c r="F343" s="246" t="s">
        <v>181</v>
      </c>
      <c r="G343" s="244"/>
      <c r="H343" s="247">
        <v>2</v>
      </c>
      <c r="I343" s="248"/>
      <c r="J343" s="244"/>
      <c r="K343" s="244"/>
      <c r="L343" s="249"/>
      <c r="M343" s="250"/>
      <c r="N343" s="251"/>
      <c r="O343" s="251"/>
      <c r="P343" s="251"/>
      <c r="Q343" s="251"/>
      <c r="R343" s="251"/>
      <c r="S343" s="251"/>
      <c r="T343" s="252"/>
      <c r="AT343" s="253" t="s">
        <v>168</v>
      </c>
      <c r="AU343" s="253" t="s">
        <v>81</v>
      </c>
      <c r="AV343" s="16" t="s">
        <v>164</v>
      </c>
      <c r="AW343" s="16" t="s">
        <v>34</v>
      </c>
      <c r="AX343" s="16" t="s">
        <v>79</v>
      </c>
      <c r="AY343" s="253" t="s">
        <v>157</v>
      </c>
    </row>
    <row r="344" spans="1:65" s="2" customFormat="1" ht="16.5" customHeight="1">
      <c r="A344" s="36"/>
      <c r="B344" s="37"/>
      <c r="C344" s="194" t="s">
        <v>628</v>
      </c>
      <c r="D344" s="194" t="s">
        <v>159</v>
      </c>
      <c r="E344" s="195" t="s">
        <v>1160</v>
      </c>
      <c r="F344" s="196" t="s">
        <v>1161</v>
      </c>
      <c r="G344" s="197" t="s">
        <v>421</v>
      </c>
      <c r="H344" s="198">
        <v>2</v>
      </c>
      <c r="I344" s="199"/>
      <c r="J344" s="200">
        <f>ROUND(I344*H344,2)</f>
        <v>0</v>
      </c>
      <c r="K344" s="196" t="s">
        <v>21</v>
      </c>
      <c r="L344" s="41"/>
      <c r="M344" s="201" t="s">
        <v>21</v>
      </c>
      <c r="N344" s="202" t="s">
        <v>44</v>
      </c>
      <c r="O344" s="66"/>
      <c r="P344" s="203">
        <f>O344*H344</f>
        <v>0</v>
      </c>
      <c r="Q344" s="203">
        <v>0</v>
      </c>
      <c r="R344" s="203">
        <f>Q344*H344</f>
        <v>0</v>
      </c>
      <c r="S344" s="203">
        <v>0</v>
      </c>
      <c r="T344" s="204">
        <f>S344*H344</f>
        <v>0</v>
      </c>
      <c r="U344" s="36"/>
      <c r="V344" s="36"/>
      <c r="W344" s="36"/>
      <c r="X344" s="36"/>
      <c r="Y344" s="36"/>
      <c r="Z344" s="36"/>
      <c r="AA344" s="36"/>
      <c r="AB344" s="36"/>
      <c r="AC344" s="36"/>
      <c r="AD344" s="36"/>
      <c r="AE344" s="36"/>
      <c r="AR344" s="205" t="s">
        <v>164</v>
      </c>
      <c r="AT344" s="205" t="s">
        <v>159</v>
      </c>
      <c r="AU344" s="205" t="s">
        <v>81</v>
      </c>
      <c r="AY344" s="19" t="s">
        <v>157</v>
      </c>
      <c r="BE344" s="206">
        <f>IF(N344="základní",J344,0)</f>
        <v>0</v>
      </c>
      <c r="BF344" s="206">
        <f>IF(N344="snížená",J344,0)</f>
        <v>0</v>
      </c>
      <c r="BG344" s="206">
        <f>IF(N344="zákl. přenesená",J344,0)</f>
        <v>0</v>
      </c>
      <c r="BH344" s="206">
        <f>IF(N344="sníž. přenesená",J344,0)</f>
        <v>0</v>
      </c>
      <c r="BI344" s="206">
        <f>IF(N344="nulová",J344,0)</f>
        <v>0</v>
      </c>
      <c r="BJ344" s="19" t="s">
        <v>79</v>
      </c>
      <c r="BK344" s="206">
        <f>ROUND(I344*H344,2)</f>
        <v>0</v>
      </c>
      <c r="BL344" s="19" t="s">
        <v>164</v>
      </c>
      <c r="BM344" s="205" t="s">
        <v>1162</v>
      </c>
    </row>
    <row r="345" spans="1:65" s="2" customFormat="1" ht="16.5" customHeight="1">
      <c r="A345" s="36"/>
      <c r="B345" s="37"/>
      <c r="C345" s="254" t="s">
        <v>637</v>
      </c>
      <c r="D345" s="254" t="s">
        <v>271</v>
      </c>
      <c r="E345" s="255" t="s">
        <v>1163</v>
      </c>
      <c r="F345" s="256" t="s">
        <v>1164</v>
      </c>
      <c r="G345" s="257" t="s">
        <v>421</v>
      </c>
      <c r="H345" s="258">
        <v>2</v>
      </c>
      <c r="I345" s="259"/>
      <c r="J345" s="260">
        <f>ROUND(I345*H345,2)</f>
        <v>0</v>
      </c>
      <c r="K345" s="256" t="s">
        <v>21</v>
      </c>
      <c r="L345" s="261"/>
      <c r="M345" s="262" t="s">
        <v>21</v>
      </c>
      <c r="N345" s="263" t="s">
        <v>44</v>
      </c>
      <c r="O345" s="66"/>
      <c r="P345" s="203">
        <f>O345*H345</f>
        <v>0</v>
      </c>
      <c r="Q345" s="203">
        <v>0</v>
      </c>
      <c r="R345" s="203">
        <f>Q345*H345</f>
        <v>0</v>
      </c>
      <c r="S345" s="203">
        <v>0</v>
      </c>
      <c r="T345" s="204">
        <f>S345*H345</f>
        <v>0</v>
      </c>
      <c r="U345" s="36"/>
      <c r="V345" s="36"/>
      <c r="W345" s="36"/>
      <c r="X345" s="36"/>
      <c r="Y345" s="36"/>
      <c r="Z345" s="36"/>
      <c r="AA345" s="36"/>
      <c r="AB345" s="36"/>
      <c r="AC345" s="36"/>
      <c r="AD345" s="36"/>
      <c r="AE345" s="36"/>
      <c r="AR345" s="205" t="s">
        <v>224</v>
      </c>
      <c r="AT345" s="205" t="s">
        <v>271</v>
      </c>
      <c r="AU345" s="205" t="s">
        <v>81</v>
      </c>
      <c r="AY345" s="19" t="s">
        <v>157</v>
      </c>
      <c r="BE345" s="206">
        <f>IF(N345="základní",J345,0)</f>
        <v>0</v>
      </c>
      <c r="BF345" s="206">
        <f>IF(N345="snížená",J345,0)</f>
        <v>0</v>
      </c>
      <c r="BG345" s="206">
        <f>IF(N345="zákl. přenesená",J345,0)</f>
        <v>0</v>
      </c>
      <c r="BH345" s="206">
        <f>IF(N345="sníž. přenesená",J345,0)</f>
        <v>0</v>
      </c>
      <c r="BI345" s="206">
        <f>IF(N345="nulová",J345,0)</f>
        <v>0</v>
      </c>
      <c r="BJ345" s="19" t="s">
        <v>79</v>
      </c>
      <c r="BK345" s="206">
        <f>ROUND(I345*H345,2)</f>
        <v>0</v>
      </c>
      <c r="BL345" s="19" t="s">
        <v>164</v>
      </c>
      <c r="BM345" s="205" t="s">
        <v>1165</v>
      </c>
    </row>
    <row r="346" spans="1:65" s="2" customFormat="1" ht="16.5" customHeight="1">
      <c r="A346" s="36"/>
      <c r="B346" s="37"/>
      <c r="C346" s="254" t="s">
        <v>644</v>
      </c>
      <c r="D346" s="254" t="s">
        <v>271</v>
      </c>
      <c r="E346" s="255" t="s">
        <v>1166</v>
      </c>
      <c r="F346" s="256" t="s">
        <v>1167</v>
      </c>
      <c r="G346" s="257" t="s">
        <v>421</v>
      </c>
      <c r="H346" s="258">
        <v>2</v>
      </c>
      <c r="I346" s="259"/>
      <c r="J346" s="260">
        <f>ROUND(I346*H346,2)</f>
        <v>0</v>
      </c>
      <c r="K346" s="256" t="s">
        <v>21</v>
      </c>
      <c r="L346" s="261"/>
      <c r="M346" s="262" t="s">
        <v>21</v>
      </c>
      <c r="N346" s="263" t="s">
        <v>44</v>
      </c>
      <c r="O346" s="66"/>
      <c r="P346" s="203">
        <f>O346*H346</f>
        <v>0</v>
      </c>
      <c r="Q346" s="203">
        <v>0</v>
      </c>
      <c r="R346" s="203">
        <f>Q346*H346</f>
        <v>0</v>
      </c>
      <c r="S346" s="203">
        <v>0</v>
      </c>
      <c r="T346" s="204">
        <f>S346*H346</f>
        <v>0</v>
      </c>
      <c r="U346" s="36"/>
      <c r="V346" s="36"/>
      <c r="W346" s="36"/>
      <c r="X346" s="36"/>
      <c r="Y346" s="36"/>
      <c r="Z346" s="36"/>
      <c r="AA346" s="36"/>
      <c r="AB346" s="36"/>
      <c r="AC346" s="36"/>
      <c r="AD346" s="36"/>
      <c r="AE346" s="36"/>
      <c r="AR346" s="205" t="s">
        <v>224</v>
      </c>
      <c r="AT346" s="205" t="s">
        <v>271</v>
      </c>
      <c r="AU346" s="205" t="s">
        <v>81</v>
      </c>
      <c r="AY346" s="19" t="s">
        <v>157</v>
      </c>
      <c r="BE346" s="206">
        <f>IF(N346="základní",J346,0)</f>
        <v>0</v>
      </c>
      <c r="BF346" s="206">
        <f>IF(N346="snížená",J346,0)</f>
        <v>0</v>
      </c>
      <c r="BG346" s="206">
        <f>IF(N346="zákl. přenesená",J346,0)</f>
        <v>0</v>
      </c>
      <c r="BH346" s="206">
        <f>IF(N346="sníž. přenesená",J346,0)</f>
        <v>0</v>
      </c>
      <c r="BI346" s="206">
        <f>IF(N346="nulová",J346,0)</f>
        <v>0</v>
      </c>
      <c r="BJ346" s="19" t="s">
        <v>79</v>
      </c>
      <c r="BK346" s="206">
        <f>ROUND(I346*H346,2)</f>
        <v>0</v>
      </c>
      <c r="BL346" s="19" t="s">
        <v>164</v>
      </c>
      <c r="BM346" s="205" t="s">
        <v>1168</v>
      </c>
    </row>
    <row r="347" spans="1:65" s="2" customFormat="1" ht="16.5" customHeight="1">
      <c r="A347" s="36"/>
      <c r="B347" s="37"/>
      <c r="C347" s="254" t="s">
        <v>650</v>
      </c>
      <c r="D347" s="254" t="s">
        <v>271</v>
      </c>
      <c r="E347" s="255" t="s">
        <v>1169</v>
      </c>
      <c r="F347" s="256" t="s">
        <v>1170</v>
      </c>
      <c r="G347" s="257" t="s">
        <v>421</v>
      </c>
      <c r="H347" s="258">
        <v>4</v>
      </c>
      <c r="I347" s="259"/>
      <c r="J347" s="260">
        <f>ROUND(I347*H347,2)</f>
        <v>0</v>
      </c>
      <c r="K347" s="256" t="s">
        <v>21</v>
      </c>
      <c r="L347" s="261"/>
      <c r="M347" s="262" t="s">
        <v>21</v>
      </c>
      <c r="N347" s="263" t="s">
        <v>44</v>
      </c>
      <c r="O347" s="66"/>
      <c r="P347" s="203">
        <f>O347*H347</f>
        <v>0</v>
      </c>
      <c r="Q347" s="203">
        <v>0</v>
      </c>
      <c r="R347" s="203">
        <f>Q347*H347</f>
        <v>0</v>
      </c>
      <c r="S347" s="203">
        <v>0</v>
      </c>
      <c r="T347" s="204">
        <f>S347*H347</f>
        <v>0</v>
      </c>
      <c r="U347" s="36"/>
      <c r="V347" s="36"/>
      <c r="W347" s="36"/>
      <c r="X347" s="36"/>
      <c r="Y347" s="36"/>
      <c r="Z347" s="36"/>
      <c r="AA347" s="36"/>
      <c r="AB347" s="36"/>
      <c r="AC347" s="36"/>
      <c r="AD347" s="36"/>
      <c r="AE347" s="36"/>
      <c r="AR347" s="205" t="s">
        <v>224</v>
      </c>
      <c r="AT347" s="205" t="s">
        <v>271</v>
      </c>
      <c r="AU347" s="205" t="s">
        <v>81</v>
      </c>
      <c r="AY347" s="19" t="s">
        <v>157</v>
      </c>
      <c r="BE347" s="206">
        <f>IF(N347="základní",J347,0)</f>
        <v>0</v>
      </c>
      <c r="BF347" s="206">
        <f>IF(N347="snížená",J347,0)</f>
        <v>0</v>
      </c>
      <c r="BG347" s="206">
        <f>IF(N347="zákl. přenesená",J347,0)</f>
        <v>0</v>
      </c>
      <c r="BH347" s="206">
        <f>IF(N347="sníž. přenesená",J347,0)</f>
        <v>0</v>
      </c>
      <c r="BI347" s="206">
        <f>IF(N347="nulová",J347,0)</f>
        <v>0</v>
      </c>
      <c r="BJ347" s="19" t="s">
        <v>79</v>
      </c>
      <c r="BK347" s="206">
        <f>ROUND(I347*H347,2)</f>
        <v>0</v>
      </c>
      <c r="BL347" s="19" t="s">
        <v>164</v>
      </c>
      <c r="BM347" s="205" t="s">
        <v>1171</v>
      </c>
    </row>
    <row r="348" spans="1:65" s="2" customFormat="1" ht="16.5" customHeight="1">
      <c r="A348" s="36"/>
      <c r="B348" s="37"/>
      <c r="C348" s="194" t="s">
        <v>656</v>
      </c>
      <c r="D348" s="194" t="s">
        <v>159</v>
      </c>
      <c r="E348" s="195" t="s">
        <v>1172</v>
      </c>
      <c r="F348" s="196" t="s">
        <v>1173</v>
      </c>
      <c r="G348" s="197" t="s">
        <v>162</v>
      </c>
      <c r="H348" s="198">
        <v>4.5</v>
      </c>
      <c r="I348" s="199"/>
      <c r="J348" s="200">
        <f>ROUND(I348*H348,2)</f>
        <v>0</v>
      </c>
      <c r="K348" s="196" t="s">
        <v>21</v>
      </c>
      <c r="L348" s="41"/>
      <c r="M348" s="201" t="s">
        <v>21</v>
      </c>
      <c r="N348" s="202" t="s">
        <v>44</v>
      </c>
      <c r="O348" s="66"/>
      <c r="P348" s="203">
        <f>O348*H348</f>
        <v>0</v>
      </c>
      <c r="Q348" s="203">
        <v>0</v>
      </c>
      <c r="R348" s="203">
        <f>Q348*H348</f>
        <v>0</v>
      </c>
      <c r="S348" s="203">
        <v>0</v>
      </c>
      <c r="T348" s="204">
        <f>S348*H348</f>
        <v>0</v>
      </c>
      <c r="U348" s="36"/>
      <c r="V348" s="36"/>
      <c r="W348" s="36"/>
      <c r="X348" s="36"/>
      <c r="Y348" s="36"/>
      <c r="Z348" s="36"/>
      <c r="AA348" s="36"/>
      <c r="AB348" s="36"/>
      <c r="AC348" s="36"/>
      <c r="AD348" s="36"/>
      <c r="AE348" s="36"/>
      <c r="AR348" s="205" t="s">
        <v>164</v>
      </c>
      <c r="AT348" s="205" t="s">
        <v>159</v>
      </c>
      <c r="AU348" s="205" t="s">
        <v>81</v>
      </c>
      <c r="AY348" s="19" t="s">
        <v>157</v>
      </c>
      <c r="BE348" s="206">
        <f>IF(N348="základní",J348,0)</f>
        <v>0</v>
      </c>
      <c r="BF348" s="206">
        <f>IF(N348="snížená",J348,0)</f>
        <v>0</v>
      </c>
      <c r="BG348" s="206">
        <f>IF(N348="zákl. přenesená",J348,0)</f>
        <v>0</v>
      </c>
      <c r="BH348" s="206">
        <f>IF(N348="sníž. přenesená",J348,0)</f>
        <v>0</v>
      </c>
      <c r="BI348" s="206">
        <f>IF(N348="nulová",J348,0)</f>
        <v>0</v>
      </c>
      <c r="BJ348" s="19" t="s">
        <v>79</v>
      </c>
      <c r="BK348" s="206">
        <f>ROUND(I348*H348,2)</f>
        <v>0</v>
      </c>
      <c r="BL348" s="19" t="s">
        <v>164</v>
      </c>
      <c r="BM348" s="205" t="s">
        <v>1174</v>
      </c>
    </row>
    <row r="349" spans="2:51" s="14" customFormat="1" ht="12">
      <c r="B349" s="222"/>
      <c r="C349" s="223"/>
      <c r="D349" s="207" t="s">
        <v>168</v>
      </c>
      <c r="E349" s="224" t="s">
        <v>21</v>
      </c>
      <c r="F349" s="225" t="s">
        <v>1175</v>
      </c>
      <c r="G349" s="223"/>
      <c r="H349" s="224" t="s">
        <v>21</v>
      </c>
      <c r="I349" s="226"/>
      <c r="J349" s="223"/>
      <c r="K349" s="223"/>
      <c r="L349" s="227"/>
      <c r="M349" s="228"/>
      <c r="N349" s="229"/>
      <c r="O349" s="229"/>
      <c r="P349" s="229"/>
      <c r="Q349" s="229"/>
      <c r="R349" s="229"/>
      <c r="S349" s="229"/>
      <c r="T349" s="230"/>
      <c r="AT349" s="231" t="s">
        <v>168</v>
      </c>
      <c r="AU349" s="231" t="s">
        <v>81</v>
      </c>
      <c r="AV349" s="14" t="s">
        <v>79</v>
      </c>
      <c r="AW349" s="14" t="s">
        <v>34</v>
      </c>
      <c r="AX349" s="14" t="s">
        <v>73</v>
      </c>
      <c r="AY349" s="231" t="s">
        <v>157</v>
      </c>
    </row>
    <row r="350" spans="2:51" s="13" customFormat="1" ht="12">
      <c r="B350" s="211"/>
      <c r="C350" s="212"/>
      <c r="D350" s="207" t="s">
        <v>168</v>
      </c>
      <c r="E350" s="213" t="s">
        <v>21</v>
      </c>
      <c r="F350" s="214" t="s">
        <v>1176</v>
      </c>
      <c r="G350" s="212"/>
      <c r="H350" s="215">
        <v>4.5</v>
      </c>
      <c r="I350" s="216"/>
      <c r="J350" s="212"/>
      <c r="K350" s="212"/>
      <c r="L350" s="217"/>
      <c r="M350" s="218"/>
      <c r="N350" s="219"/>
      <c r="O350" s="219"/>
      <c r="P350" s="219"/>
      <c r="Q350" s="219"/>
      <c r="R350" s="219"/>
      <c r="S350" s="219"/>
      <c r="T350" s="220"/>
      <c r="AT350" s="221" t="s">
        <v>168</v>
      </c>
      <c r="AU350" s="221" t="s">
        <v>81</v>
      </c>
      <c r="AV350" s="13" t="s">
        <v>81</v>
      </c>
      <c r="AW350" s="13" t="s">
        <v>34</v>
      </c>
      <c r="AX350" s="13" t="s">
        <v>73</v>
      </c>
      <c r="AY350" s="221" t="s">
        <v>157</v>
      </c>
    </row>
    <row r="351" spans="2:51" s="16" customFormat="1" ht="12">
      <c r="B351" s="243"/>
      <c r="C351" s="244"/>
      <c r="D351" s="207" t="s">
        <v>168</v>
      </c>
      <c r="E351" s="245" t="s">
        <v>21</v>
      </c>
      <c r="F351" s="246" t="s">
        <v>181</v>
      </c>
      <c r="G351" s="244"/>
      <c r="H351" s="247">
        <v>4.5</v>
      </c>
      <c r="I351" s="248"/>
      <c r="J351" s="244"/>
      <c r="K351" s="244"/>
      <c r="L351" s="249"/>
      <c r="M351" s="250"/>
      <c r="N351" s="251"/>
      <c r="O351" s="251"/>
      <c r="P351" s="251"/>
      <c r="Q351" s="251"/>
      <c r="R351" s="251"/>
      <c r="S351" s="251"/>
      <c r="T351" s="252"/>
      <c r="AT351" s="253" t="s">
        <v>168</v>
      </c>
      <c r="AU351" s="253" t="s">
        <v>81</v>
      </c>
      <c r="AV351" s="16" t="s">
        <v>164</v>
      </c>
      <c r="AW351" s="16" t="s">
        <v>34</v>
      </c>
      <c r="AX351" s="16" t="s">
        <v>79</v>
      </c>
      <c r="AY351" s="253" t="s">
        <v>157</v>
      </c>
    </row>
    <row r="352" spans="1:65" s="2" customFormat="1" ht="16.5" customHeight="1">
      <c r="A352" s="36"/>
      <c r="B352" s="37"/>
      <c r="C352" s="194" t="s">
        <v>661</v>
      </c>
      <c r="D352" s="194" t="s">
        <v>159</v>
      </c>
      <c r="E352" s="195" t="s">
        <v>1177</v>
      </c>
      <c r="F352" s="196" t="s">
        <v>1178</v>
      </c>
      <c r="G352" s="197" t="s">
        <v>284</v>
      </c>
      <c r="H352" s="198">
        <v>24</v>
      </c>
      <c r="I352" s="199"/>
      <c r="J352" s="200">
        <f>ROUND(I352*H352,2)</f>
        <v>0</v>
      </c>
      <c r="K352" s="196" t="s">
        <v>21</v>
      </c>
      <c r="L352" s="41"/>
      <c r="M352" s="201" t="s">
        <v>21</v>
      </c>
      <c r="N352" s="202" t="s">
        <v>44</v>
      </c>
      <c r="O352" s="66"/>
      <c r="P352" s="203">
        <f>O352*H352</f>
        <v>0</v>
      </c>
      <c r="Q352" s="203">
        <v>0</v>
      </c>
      <c r="R352" s="203">
        <f>Q352*H352</f>
        <v>0</v>
      </c>
      <c r="S352" s="203">
        <v>0</v>
      </c>
      <c r="T352" s="204">
        <f>S352*H352</f>
        <v>0</v>
      </c>
      <c r="U352" s="36"/>
      <c r="V352" s="36"/>
      <c r="W352" s="36"/>
      <c r="X352" s="36"/>
      <c r="Y352" s="36"/>
      <c r="Z352" s="36"/>
      <c r="AA352" s="36"/>
      <c r="AB352" s="36"/>
      <c r="AC352" s="36"/>
      <c r="AD352" s="36"/>
      <c r="AE352" s="36"/>
      <c r="AR352" s="205" t="s">
        <v>164</v>
      </c>
      <c r="AT352" s="205" t="s">
        <v>159</v>
      </c>
      <c r="AU352" s="205" t="s">
        <v>81</v>
      </c>
      <c r="AY352" s="19" t="s">
        <v>157</v>
      </c>
      <c r="BE352" s="206">
        <f>IF(N352="základní",J352,0)</f>
        <v>0</v>
      </c>
      <c r="BF352" s="206">
        <f>IF(N352="snížená",J352,0)</f>
        <v>0</v>
      </c>
      <c r="BG352" s="206">
        <f>IF(N352="zákl. přenesená",J352,0)</f>
        <v>0</v>
      </c>
      <c r="BH352" s="206">
        <f>IF(N352="sníž. přenesená",J352,0)</f>
        <v>0</v>
      </c>
      <c r="BI352" s="206">
        <f>IF(N352="nulová",J352,0)</f>
        <v>0</v>
      </c>
      <c r="BJ352" s="19" t="s">
        <v>79</v>
      </c>
      <c r="BK352" s="206">
        <f>ROUND(I352*H352,2)</f>
        <v>0</v>
      </c>
      <c r="BL352" s="19" t="s">
        <v>164</v>
      </c>
      <c r="BM352" s="205" t="s">
        <v>1179</v>
      </c>
    </row>
    <row r="353" spans="2:51" s="14" customFormat="1" ht="12">
      <c r="B353" s="222"/>
      <c r="C353" s="223"/>
      <c r="D353" s="207" t="s">
        <v>168</v>
      </c>
      <c r="E353" s="224" t="s">
        <v>21</v>
      </c>
      <c r="F353" s="225" t="s">
        <v>1180</v>
      </c>
      <c r="G353" s="223"/>
      <c r="H353" s="224" t="s">
        <v>21</v>
      </c>
      <c r="I353" s="226"/>
      <c r="J353" s="223"/>
      <c r="K353" s="223"/>
      <c r="L353" s="227"/>
      <c r="M353" s="228"/>
      <c r="N353" s="229"/>
      <c r="O353" s="229"/>
      <c r="P353" s="229"/>
      <c r="Q353" s="229"/>
      <c r="R353" s="229"/>
      <c r="S353" s="229"/>
      <c r="T353" s="230"/>
      <c r="AT353" s="231" t="s">
        <v>168</v>
      </c>
      <c r="AU353" s="231" t="s">
        <v>81</v>
      </c>
      <c r="AV353" s="14" t="s">
        <v>79</v>
      </c>
      <c r="AW353" s="14" t="s">
        <v>34</v>
      </c>
      <c r="AX353" s="14" t="s">
        <v>73</v>
      </c>
      <c r="AY353" s="231" t="s">
        <v>157</v>
      </c>
    </row>
    <row r="354" spans="2:51" s="13" customFormat="1" ht="12">
      <c r="B354" s="211"/>
      <c r="C354" s="212"/>
      <c r="D354" s="207" t="s">
        <v>168</v>
      </c>
      <c r="E354" s="213" t="s">
        <v>21</v>
      </c>
      <c r="F354" s="214" t="s">
        <v>1181</v>
      </c>
      <c r="G354" s="212"/>
      <c r="H354" s="215">
        <v>24</v>
      </c>
      <c r="I354" s="216"/>
      <c r="J354" s="212"/>
      <c r="K354" s="212"/>
      <c r="L354" s="217"/>
      <c r="M354" s="218"/>
      <c r="N354" s="219"/>
      <c r="O354" s="219"/>
      <c r="P354" s="219"/>
      <c r="Q354" s="219"/>
      <c r="R354" s="219"/>
      <c r="S354" s="219"/>
      <c r="T354" s="220"/>
      <c r="AT354" s="221" t="s">
        <v>168</v>
      </c>
      <c r="AU354" s="221" t="s">
        <v>81</v>
      </c>
      <c r="AV354" s="13" t="s">
        <v>81</v>
      </c>
      <c r="AW354" s="13" t="s">
        <v>34</v>
      </c>
      <c r="AX354" s="13" t="s">
        <v>73</v>
      </c>
      <c r="AY354" s="221" t="s">
        <v>157</v>
      </c>
    </row>
    <row r="355" spans="2:51" s="16" customFormat="1" ht="12">
      <c r="B355" s="243"/>
      <c r="C355" s="244"/>
      <c r="D355" s="207" t="s">
        <v>168</v>
      </c>
      <c r="E355" s="245" t="s">
        <v>21</v>
      </c>
      <c r="F355" s="246" t="s">
        <v>181</v>
      </c>
      <c r="G355" s="244"/>
      <c r="H355" s="247">
        <v>24</v>
      </c>
      <c r="I355" s="248"/>
      <c r="J355" s="244"/>
      <c r="K355" s="244"/>
      <c r="L355" s="249"/>
      <c r="M355" s="250"/>
      <c r="N355" s="251"/>
      <c r="O355" s="251"/>
      <c r="P355" s="251"/>
      <c r="Q355" s="251"/>
      <c r="R355" s="251"/>
      <c r="S355" s="251"/>
      <c r="T355" s="252"/>
      <c r="AT355" s="253" t="s">
        <v>168</v>
      </c>
      <c r="AU355" s="253" t="s">
        <v>81</v>
      </c>
      <c r="AV355" s="16" t="s">
        <v>164</v>
      </c>
      <c r="AW355" s="16" t="s">
        <v>34</v>
      </c>
      <c r="AX355" s="16" t="s">
        <v>79</v>
      </c>
      <c r="AY355" s="253" t="s">
        <v>157</v>
      </c>
    </row>
    <row r="356" spans="1:65" s="2" customFormat="1" ht="16.5" customHeight="1">
      <c r="A356" s="36"/>
      <c r="B356" s="37"/>
      <c r="C356" s="254" t="s">
        <v>666</v>
      </c>
      <c r="D356" s="254" t="s">
        <v>271</v>
      </c>
      <c r="E356" s="255" t="s">
        <v>1182</v>
      </c>
      <c r="F356" s="256" t="s">
        <v>1183</v>
      </c>
      <c r="G356" s="257" t="s">
        <v>247</v>
      </c>
      <c r="H356" s="258">
        <v>0.588</v>
      </c>
      <c r="I356" s="259"/>
      <c r="J356" s="260">
        <f>ROUND(I356*H356,2)</f>
        <v>0</v>
      </c>
      <c r="K356" s="256" t="s">
        <v>21</v>
      </c>
      <c r="L356" s="261"/>
      <c r="M356" s="262" t="s">
        <v>21</v>
      </c>
      <c r="N356" s="263" t="s">
        <v>44</v>
      </c>
      <c r="O356" s="66"/>
      <c r="P356" s="203">
        <f>O356*H356</f>
        <v>0</v>
      </c>
      <c r="Q356" s="203">
        <v>0</v>
      </c>
      <c r="R356" s="203">
        <f>Q356*H356</f>
        <v>0</v>
      </c>
      <c r="S356" s="203">
        <v>0</v>
      </c>
      <c r="T356" s="204">
        <f>S356*H356</f>
        <v>0</v>
      </c>
      <c r="U356" s="36"/>
      <c r="V356" s="36"/>
      <c r="W356" s="36"/>
      <c r="X356" s="36"/>
      <c r="Y356" s="36"/>
      <c r="Z356" s="36"/>
      <c r="AA356" s="36"/>
      <c r="AB356" s="36"/>
      <c r="AC356" s="36"/>
      <c r="AD356" s="36"/>
      <c r="AE356" s="36"/>
      <c r="AR356" s="205" t="s">
        <v>224</v>
      </c>
      <c r="AT356" s="205" t="s">
        <v>271</v>
      </c>
      <c r="AU356" s="205" t="s">
        <v>81</v>
      </c>
      <c r="AY356" s="19" t="s">
        <v>157</v>
      </c>
      <c r="BE356" s="206">
        <f>IF(N356="základní",J356,0)</f>
        <v>0</v>
      </c>
      <c r="BF356" s="206">
        <f>IF(N356="snížená",J356,0)</f>
        <v>0</v>
      </c>
      <c r="BG356" s="206">
        <f>IF(N356="zákl. přenesená",J356,0)</f>
        <v>0</v>
      </c>
      <c r="BH356" s="206">
        <f>IF(N356="sníž. přenesená",J356,0)</f>
        <v>0</v>
      </c>
      <c r="BI356" s="206">
        <f>IF(N356="nulová",J356,0)</f>
        <v>0</v>
      </c>
      <c r="BJ356" s="19" t="s">
        <v>79</v>
      </c>
      <c r="BK356" s="206">
        <f>ROUND(I356*H356,2)</f>
        <v>0</v>
      </c>
      <c r="BL356" s="19" t="s">
        <v>164</v>
      </c>
      <c r="BM356" s="205" t="s">
        <v>1184</v>
      </c>
    </row>
    <row r="357" spans="1:47" s="2" customFormat="1" ht="19.5">
      <c r="A357" s="36"/>
      <c r="B357" s="37"/>
      <c r="C357" s="38"/>
      <c r="D357" s="207" t="s">
        <v>327</v>
      </c>
      <c r="E357" s="38"/>
      <c r="F357" s="208" t="s">
        <v>1185</v>
      </c>
      <c r="G357" s="38"/>
      <c r="H357" s="38"/>
      <c r="I357" s="117"/>
      <c r="J357" s="38"/>
      <c r="K357" s="38"/>
      <c r="L357" s="41"/>
      <c r="M357" s="209"/>
      <c r="N357" s="210"/>
      <c r="O357" s="66"/>
      <c r="P357" s="66"/>
      <c r="Q357" s="66"/>
      <c r="R357" s="66"/>
      <c r="S357" s="66"/>
      <c r="T357" s="67"/>
      <c r="U357" s="36"/>
      <c r="V357" s="36"/>
      <c r="W357" s="36"/>
      <c r="X357" s="36"/>
      <c r="Y357" s="36"/>
      <c r="Z357" s="36"/>
      <c r="AA357" s="36"/>
      <c r="AB357" s="36"/>
      <c r="AC357" s="36"/>
      <c r="AD357" s="36"/>
      <c r="AE357" s="36"/>
      <c r="AT357" s="19" t="s">
        <v>327</v>
      </c>
      <c r="AU357" s="19" t="s">
        <v>81</v>
      </c>
    </row>
    <row r="358" spans="2:51" s="13" customFormat="1" ht="12">
      <c r="B358" s="211"/>
      <c r="C358" s="212"/>
      <c r="D358" s="207" t="s">
        <v>168</v>
      </c>
      <c r="E358" s="213" t="s">
        <v>21</v>
      </c>
      <c r="F358" s="214" t="s">
        <v>1186</v>
      </c>
      <c r="G358" s="212"/>
      <c r="H358" s="215">
        <v>0.588</v>
      </c>
      <c r="I358" s="216"/>
      <c r="J358" s="212"/>
      <c r="K358" s="212"/>
      <c r="L358" s="217"/>
      <c r="M358" s="218"/>
      <c r="N358" s="219"/>
      <c r="O358" s="219"/>
      <c r="P358" s="219"/>
      <c r="Q358" s="219"/>
      <c r="R358" s="219"/>
      <c r="S358" s="219"/>
      <c r="T358" s="220"/>
      <c r="AT358" s="221" t="s">
        <v>168</v>
      </c>
      <c r="AU358" s="221" t="s">
        <v>81</v>
      </c>
      <c r="AV358" s="13" t="s">
        <v>81</v>
      </c>
      <c r="AW358" s="13" t="s">
        <v>34</v>
      </c>
      <c r="AX358" s="13" t="s">
        <v>73</v>
      </c>
      <c r="AY358" s="221" t="s">
        <v>157</v>
      </c>
    </row>
    <row r="359" spans="2:51" s="16" customFormat="1" ht="12">
      <c r="B359" s="243"/>
      <c r="C359" s="244"/>
      <c r="D359" s="207" t="s">
        <v>168</v>
      </c>
      <c r="E359" s="245" t="s">
        <v>21</v>
      </c>
      <c r="F359" s="246" t="s">
        <v>181</v>
      </c>
      <c r="G359" s="244"/>
      <c r="H359" s="247">
        <v>0.588</v>
      </c>
      <c r="I359" s="248"/>
      <c r="J359" s="244"/>
      <c r="K359" s="244"/>
      <c r="L359" s="249"/>
      <c r="M359" s="250"/>
      <c r="N359" s="251"/>
      <c r="O359" s="251"/>
      <c r="P359" s="251"/>
      <c r="Q359" s="251"/>
      <c r="R359" s="251"/>
      <c r="S359" s="251"/>
      <c r="T359" s="252"/>
      <c r="AT359" s="253" t="s">
        <v>168</v>
      </c>
      <c r="AU359" s="253" t="s">
        <v>81</v>
      </c>
      <c r="AV359" s="16" t="s">
        <v>164</v>
      </c>
      <c r="AW359" s="16" t="s">
        <v>34</v>
      </c>
      <c r="AX359" s="16" t="s">
        <v>79</v>
      </c>
      <c r="AY359" s="253" t="s">
        <v>157</v>
      </c>
    </row>
    <row r="360" spans="1:65" s="2" customFormat="1" ht="16.5" customHeight="1">
      <c r="A360" s="36"/>
      <c r="B360" s="37"/>
      <c r="C360" s="194" t="s">
        <v>670</v>
      </c>
      <c r="D360" s="194" t="s">
        <v>159</v>
      </c>
      <c r="E360" s="195" t="s">
        <v>1187</v>
      </c>
      <c r="F360" s="196" t="s">
        <v>1188</v>
      </c>
      <c r="G360" s="197" t="s">
        <v>284</v>
      </c>
      <c r="H360" s="198">
        <v>130.5</v>
      </c>
      <c r="I360" s="199"/>
      <c r="J360" s="200">
        <f>ROUND(I360*H360,2)</f>
        <v>0</v>
      </c>
      <c r="K360" s="196" t="s">
        <v>21</v>
      </c>
      <c r="L360" s="41"/>
      <c r="M360" s="201" t="s">
        <v>21</v>
      </c>
      <c r="N360" s="202" t="s">
        <v>44</v>
      </c>
      <c r="O360" s="66"/>
      <c r="P360" s="203">
        <f>O360*H360</f>
        <v>0</v>
      </c>
      <c r="Q360" s="203">
        <v>0</v>
      </c>
      <c r="R360" s="203">
        <f>Q360*H360</f>
        <v>0</v>
      </c>
      <c r="S360" s="203">
        <v>0</v>
      </c>
      <c r="T360" s="204">
        <f>S360*H360</f>
        <v>0</v>
      </c>
      <c r="U360" s="36"/>
      <c r="V360" s="36"/>
      <c r="W360" s="36"/>
      <c r="X360" s="36"/>
      <c r="Y360" s="36"/>
      <c r="Z360" s="36"/>
      <c r="AA360" s="36"/>
      <c r="AB360" s="36"/>
      <c r="AC360" s="36"/>
      <c r="AD360" s="36"/>
      <c r="AE360" s="36"/>
      <c r="AR360" s="205" t="s">
        <v>164</v>
      </c>
      <c r="AT360" s="205" t="s">
        <v>159</v>
      </c>
      <c r="AU360" s="205" t="s">
        <v>81</v>
      </c>
      <c r="AY360" s="19" t="s">
        <v>157</v>
      </c>
      <c r="BE360" s="206">
        <f>IF(N360="základní",J360,0)</f>
        <v>0</v>
      </c>
      <c r="BF360" s="206">
        <f>IF(N360="snížená",J360,0)</f>
        <v>0</v>
      </c>
      <c r="BG360" s="206">
        <f>IF(N360="zákl. přenesená",J360,0)</f>
        <v>0</v>
      </c>
      <c r="BH360" s="206">
        <f>IF(N360="sníž. přenesená",J360,0)</f>
        <v>0</v>
      </c>
      <c r="BI360" s="206">
        <f>IF(N360="nulová",J360,0)</f>
        <v>0</v>
      </c>
      <c r="BJ360" s="19" t="s">
        <v>79</v>
      </c>
      <c r="BK360" s="206">
        <f>ROUND(I360*H360,2)</f>
        <v>0</v>
      </c>
      <c r="BL360" s="19" t="s">
        <v>164</v>
      </c>
      <c r="BM360" s="205" t="s">
        <v>1189</v>
      </c>
    </row>
    <row r="361" spans="2:51" s="14" customFormat="1" ht="12">
      <c r="B361" s="222"/>
      <c r="C361" s="223"/>
      <c r="D361" s="207" t="s">
        <v>168</v>
      </c>
      <c r="E361" s="224" t="s">
        <v>21</v>
      </c>
      <c r="F361" s="225" t="s">
        <v>1190</v>
      </c>
      <c r="G361" s="223"/>
      <c r="H361" s="224" t="s">
        <v>21</v>
      </c>
      <c r="I361" s="226"/>
      <c r="J361" s="223"/>
      <c r="K361" s="223"/>
      <c r="L361" s="227"/>
      <c r="M361" s="228"/>
      <c r="N361" s="229"/>
      <c r="O361" s="229"/>
      <c r="P361" s="229"/>
      <c r="Q361" s="229"/>
      <c r="R361" s="229"/>
      <c r="S361" s="229"/>
      <c r="T361" s="230"/>
      <c r="AT361" s="231" t="s">
        <v>168</v>
      </c>
      <c r="AU361" s="231" t="s">
        <v>81</v>
      </c>
      <c r="AV361" s="14" t="s">
        <v>79</v>
      </c>
      <c r="AW361" s="14" t="s">
        <v>34</v>
      </c>
      <c r="AX361" s="14" t="s">
        <v>73</v>
      </c>
      <c r="AY361" s="231" t="s">
        <v>157</v>
      </c>
    </row>
    <row r="362" spans="2:51" s="13" customFormat="1" ht="12">
      <c r="B362" s="211"/>
      <c r="C362" s="212"/>
      <c r="D362" s="207" t="s">
        <v>168</v>
      </c>
      <c r="E362" s="213" t="s">
        <v>21</v>
      </c>
      <c r="F362" s="214" t="s">
        <v>1191</v>
      </c>
      <c r="G362" s="212"/>
      <c r="H362" s="215">
        <v>130.5</v>
      </c>
      <c r="I362" s="216"/>
      <c r="J362" s="212"/>
      <c r="K362" s="212"/>
      <c r="L362" s="217"/>
      <c r="M362" s="218"/>
      <c r="N362" s="219"/>
      <c r="O362" s="219"/>
      <c r="P362" s="219"/>
      <c r="Q362" s="219"/>
      <c r="R362" s="219"/>
      <c r="S362" s="219"/>
      <c r="T362" s="220"/>
      <c r="AT362" s="221" t="s">
        <v>168</v>
      </c>
      <c r="AU362" s="221" t="s">
        <v>81</v>
      </c>
      <c r="AV362" s="13" t="s">
        <v>81</v>
      </c>
      <c r="AW362" s="13" t="s">
        <v>34</v>
      </c>
      <c r="AX362" s="13" t="s">
        <v>73</v>
      </c>
      <c r="AY362" s="221" t="s">
        <v>157</v>
      </c>
    </row>
    <row r="363" spans="2:51" s="16" customFormat="1" ht="12">
      <c r="B363" s="243"/>
      <c r="C363" s="244"/>
      <c r="D363" s="207" t="s">
        <v>168</v>
      </c>
      <c r="E363" s="245" t="s">
        <v>21</v>
      </c>
      <c r="F363" s="246" t="s">
        <v>181</v>
      </c>
      <c r="G363" s="244"/>
      <c r="H363" s="247">
        <v>130.5</v>
      </c>
      <c r="I363" s="248"/>
      <c r="J363" s="244"/>
      <c r="K363" s="244"/>
      <c r="L363" s="249"/>
      <c r="M363" s="250"/>
      <c r="N363" s="251"/>
      <c r="O363" s="251"/>
      <c r="P363" s="251"/>
      <c r="Q363" s="251"/>
      <c r="R363" s="251"/>
      <c r="S363" s="251"/>
      <c r="T363" s="252"/>
      <c r="AT363" s="253" t="s">
        <v>168</v>
      </c>
      <c r="AU363" s="253" t="s">
        <v>81</v>
      </c>
      <c r="AV363" s="16" t="s">
        <v>164</v>
      </c>
      <c r="AW363" s="16" t="s">
        <v>34</v>
      </c>
      <c r="AX363" s="16" t="s">
        <v>79</v>
      </c>
      <c r="AY363" s="253" t="s">
        <v>157</v>
      </c>
    </row>
    <row r="364" spans="1:65" s="2" customFormat="1" ht="16.5" customHeight="1">
      <c r="A364" s="36"/>
      <c r="B364" s="37"/>
      <c r="C364" s="254" t="s">
        <v>677</v>
      </c>
      <c r="D364" s="254" t="s">
        <v>271</v>
      </c>
      <c r="E364" s="255" t="s">
        <v>1192</v>
      </c>
      <c r="F364" s="256" t="s">
        <v>1193</v>
      </c>
      <c r="G364" s="257" t="s">
        <v>421</v>
      </c>
      <c r="H364" s="258">
        <v>94</v>
      </c>
      <c r="I364" s="259"/>
      <c r="J364" s="260">
        <f>ROUND(I364*H364,2)</f>
        <v>0</v>
      </c>
      <c r="K364" s="256" t="s">
        <v>21</v>
      </c>
      <c r="L364" s="261"/>
      <c r="M364" s="262" t="s">
        <v>21</v>
      </c>
      <c r="N364" s="263" t="s">
        <v>44</v>
      </c>
      <c r="O364" s="66"/>
      <c r="P364" s="203">
        <f>O364*H364</f>
        <v>0</v>
      </c>
      <c r="Q364" s="203">
        <v>0</v>
      </c>
      <c r="R364" s="203">
        <f>Q364*H364</f>
        <v>0</v>
      </c>
      <c r="S364" s="203">
        <v>0</v>
      </c>
      <c r="T364" s="204">
        <f>S364*H364</f>
        <v>0</v>
      </c>
      <c r="U364" s="36"/>
      <c r="V364" s="36"/>
      <c r="W364" s="36"/>
      <c r="X364" s="36"/>
      <c r="Y364" s="36"/>
      <c r="Z364" s="36"/>
      <c r="AA364" s="36"/>
      <c r="AB364" s="36"/>
      <c r="AC364" s="36"/>
      <c r="AD364" s="36"/>
      <c r="AE364" s="36"/>
      <c r="AR364" s="205" t="s">
        <v>224</v>
      </c>
      <c r="AT364" s="205" t="s">
        <v>271</v>
      </c>
      <c r="AU364" s="205" t="s">
        <v>81</v>
      </c>
      <c r="AY364" s="19" t="s">
        <v>157</v>
      </c>
      <c r="BE364" s="206">
        <f>IF(N364="základní",J364,0)</f>
        <v>0</v>
      </c>
      <c r="BF364" s="206">
        <f>IF(N364="snížená",J364,0)</f>
        <v>0</v>
      </c>
      <c r="BG364" s="206">
        <f>IF(N364="zákl. přenesená",J364,0)</f>
        <v>0</v>
      </c>
      <c r="BH364" s="206">
        <f>IF(N364="sníž. přenesená",J364,0)</f>
        <v>0</v>
      </c>
      <c r="BI364" s="206">
        <f>IF(N364="nulová",J364,0)</f>
        <v>0</v>
      </c>
      <c r="BJ364" s="19" t="s">
        <v>79</v>
      </c>
      <c r="BK364" s="206">
        <f>ROUND(I364*H364,2)</f>
        <v>0</v>
      </c>
      <c r="BL364" s="19" t="s">
        <v>164</v>
      </c>
      <c r="BM364" s="205" t="s">
        <v>1194</v>
      </c>
    </row>
    <row r="365" spans="2:51" s="14" customFormat="1" ht="12">
      <c r="B365" s="222"/>
      <c r="C365" s="223"/>
      <c r="D365" s="207" t="s">
        <v>168</v>
      </c>
      <c r="E365" s="224" t="s">
        <v>21</v>
      </c>
      <c r="F365" s="225" t="s">
        <v>1195</v>
      </c>
      <c r="G365" s="223"/>
      <c r="H365" s="224" t="s">
        <v>21</v>
      </c>
      <c r="I365" s="226"/>
      <c r="J365" s="223"/>
      <c r="K365" s="223"/>
      <c r="L365" s="227"/>
      <c r="M365" s="228"/>
      <c r="N365" s="229"/>
      <c r="O365" s="229"/>
      <c r="P365" s="229"/>
      <c r="Q365" s="229"/>
      <c r="R365" s="229"/>
      <c r="S365" s="229"/>
      <c r="T365" s="230"/>
      <c r="AT365" s="231" t="s">
        <v>168</v>
      </c>
      <c r="AU365" s="231" t="s">
        <v>81</v>
      </c>
      <c r="AV365" s="14" t="s">
        <v>79</v>
      </c>
      <c r="AW365" s="14" t="s">
        <v>34</v>
      </c>
      <c r="AX365" s="14" t="s">
        <v>73</v>
      </c>
      <c r="AY365" s="231" t="s">
        <v>157</v>
      </c>
    </row>
    <row r="366" spans="2:51" s="13" customFormat="1" ht="12">
      <c r="B366" s="211"/>
      <c r="C366" s="212"/>
      <c r="D366" s="207" t="s">
        <v>168</v>
      </c>
      <c r="E366" s="213" t="s">
        <v>21</v>
      </c>
      <c r="F366" s="214" t="s">
        <v>1196</v>
      </c>
      <c r="G366" s="212"/>
      <c r="H366" s="215">
        <v>94</v>
      </c>
      <c r="I366" s="216"/>
      <c r="J366" s="212"/>
      <c r="K366" s="212"/>
      <c r="L366" s="217"/>
      <c r="M366" s="218"/>
      <c r="N366" s="219"/>
      <c r="O366" s="219"/>
      <c r="P366" s="219"/>
      <c r="Q366" s="219"/>
      <c r="R366" s="219"/>
      <c r="S366" s="219"/>
      <c r="T366" s="220"/>
      <c r="AT366" s="221" t="s">
        <v>168</v>
      </c>
      <c r="AU366" s="221" t="s">
        <v>81</v>
      </c>
      <c r="AV366" s="13" t="s">
        <v>81</v>
      </c>
      <c r="AW366" s="13" t="s">
        <v>34</v>
      </c>
      <c r="AX366" s="13" t="s">
        <v>73</v>
      </c>
      <c r="AY366" s="221" t="s">
        <v>157</v>
      </c>
    </row>
    <row r="367" spans="2:51" s="16" customFormat="1" ht="12">
      <c r="B367" s="243"/>
      <c r="C367" s="244"/>
      <c r="D367" s="207" t="s">
        <v>168</v>
      </c>
      <c r="E367" s="245" t="s">
        <v>21</v>
      </c>
      <c r="F367" s="246" t="s">
        <v>181</v>
      </c>
      <c r="G367" s="244"/>
      <c r="H367" s="247">
        <v>94</v>
      </c>
      <c r="I367" s="248"/>
      <c r="J367" s="244"/>
      <c r="K367" s="244"/>
      <c r="L367" s="249"/>
      <c r="M367" s="250"/>
      <c r="N367" s="251"/>
      <c r="O367" s="251"/>
      <c r="P367" s="251"/>
      <c r="Q367" s="251"/>
      <c r="R367" s="251"/>
      <c r="S367" s="251"/>
      <c r="T367" s="252"/>
      <c r="AT367" s="253" t="s">
        <v>168</v>
      </c>
      <c r="AU367" s="253" t="s">
        <v>81</v>
      </c>
      <c r="AV367" s="16" t="s">
        <v>164</v>
      </c>
      <c r="AW367" s="16" t="s">
        <v>34</v>
      </c>
      <c r="AX367" s="16" t="s">
        <v>79</v>
      </c>
      <c r="AY367" s="253" t="s">
        <v>157</v>
      </c>
    </row>
    <row r="368" spans="1:65" s="2" customFormat="1" ht="16.5" customHeight="1">
      <c r="A368" s="36"/>
      <c r="B368" s="37"/>
      <c r="C368" s="254" t="s">
        <v>683</v>
      </c>
      <c r="D368" s="254" t="s">
        <v>271</v>
      </c>
      <c r="E368" s="255" t="s">
        <v>1197</v>
      </c>
      <c r="F368" s="256" t="s">
        <v>1198</v>
      </c>
      <c r="G368" s="257" t="s">
        <v>421</v>
      </c>
      <c r="H368" s="258">
        <v>32</v>
      </c>
      <c r="I368" s="259"/>
      <c r="J368" s="260">
        <f>ROUND(I368*H368,2)</f>
        <v>0</v>
      </c>
      <c r="K368" s="256" t="s">
        <v>21</v>
      </c>
      <c r="L368" s="261"/>
      <c r="M368" s="262" t="s">
        <v>21</v>
      </c>
      <c r="N368" s="263" t="s">
        <v>44</v>
      </c>
      <c r="O368" s="66"/>
      <c r="P368" s="203">
        <f>O368*H368</f>
        <v>0</v>
      </c>
      <c r="Q368" s="203">
        <v>0</v>
      </c>
      <c r="R368" s="203">
        <f>Q368*H368</f>
        <v>0</v>
      </c>
      <c r="S368" s="203">
        <v>0</v>
      </c>
      <c r="T368" s="204">
        <f>S368*H368</f>
        <v>0</v>
      </c>
      <c r="U368" s="36"/>
      <c r="V368" s="36"/>
      <c r="W368" s="36"/>
      <c r="X368" s="36"/>
      <c r="Y368" s="36"/>
      <c r="Z368" s="36"/>
      <c r="AA368" s="36"/>
      <c r="AB368" s="36"/>
      <c r="AC368" s="36"/>
      <c r="AD368" s="36"/>
      <c r="AE368" s="36"/>
      <c r="AR368" s="205" t="s">
        <v>224</v>
      </c>
      <c r="AT368" s="205" t="s">
        <v>271</v>
      </c>
      <c r="AU368" s="205" t="s">
        <v>81</v>
      </c>
      <c r="AY368" s="19" t="s">
        <v>157</v>
      </c>
      <c r="BE368" s="206">
        <f>IF(N368="základní",J368,0)</f>
        <v>0</v>
      </c>
      <c r="BF368" s="206">
        <f>IF(N368="snížená",J368,0)</f>
        <v>0</v>
      </c>
      <c r="BG368" s="206">
        <f>IF(N368="zákl. přenesená",J368,0)</f>
        <v>0</v>
      </c>
      <c r="BH368" s="206">
        <f>IF(N368="sníž. přenesená",J368,0)</f>
        <v>0</v>
      </c>
      <c r="BI368" s="206">
        <f>IF(N368="nulová",J368,0)</f>
        <v>0</v>
      </c>
      <c r="BJ368" s="19" t="s">
        <v>79</v>
      </c>
      <c r="BK368" s="206">
        <f>ROUND(I368*H368,2)</f>
        <v>0</v>
      </c>
      <c r="BL368" s="19" t="s">
        <v>164</v>
      </c>
      <c r="BM368" s="205" t="s">
        <v>1199</v>
      </c>
    </row>
    <row r="369" spans="2:51" s="14" customFormat="1" ht="12">
      <c r="B369" s="222"/>
      <c r="C369" s="223"/>
      <c r="D369" s="207" t="s">
        <v>168</v>
      </c>
      <c r="E369" s="224" t="s">
        <v>21</v>
      </c>
      <c r="F369" s="225" t="s">
        <v>1200</v>
      </c>
      <c r="G369" s="223"/>
      <c r="H369" s="224" t="s">
        <v>21</v>
      </c>
      <c r="I369" s="226"/>
      <c r="J369" s="223"/>
      <c r="K369" s="223"/>
      <c r="L369" s="227"/>
      <c r="M369" s="228"/>
      <c r="N369" s="229"/>
      <c r="O369" s="229"/>
      <c r="P369" s="229"/>
      <c r="Q369" s="229"/>
      <c r="R369" s="229"/>
      <c r="S369" s="229"/>
      <c r="T369" s="230"/>
      <c r="AT369" s="231" t="s">
        <v>168</v>
      </c>
      <c r="AU369" s="231" t="s">
        <v>81</v>
      </c>
      <c r="AV369" s="14" t="s">
        <v>79</v>
      </c>
      <c r="AW369" s="14" t="s">
        <v>34</v>
      </c>
      <c r="AX369" s="14" t="s">
        <v>73</v>
      </c>
      <c r="AY369" s="231" t="s">
        <v>157</v>
      </c>
    </row>
    <row r="370" spans="2:51" s="13" customFormat="1" ht="12">
      <c r="B370" s="211"/>
      <c r="C370" s="212"/>
      <c r="D370" s="207" t="s">
        <v>168</v>
      </c>
      <c r="E370" s="213" t="s">
        <v>21</v>
      </c>
      <c r="F370" s="214" t="s">
        <v>1201</v>
      </c>
      <c r="G370" s="212"/>
      <c r="H370" s="215">
        <v>32</v>
      </c>
      <c r="I370" s="216"/>
      <c r="J370" s="212"/>
      <c r="K370" s="212"/>
      <c r="L370" s="217"/>
      <c r="M370" s="218"/>
      <c r="N370" s="219"/>
      <c r="O370" s="219"/>
      <c r="P370" s="219"/>
      <c r="Q370" s="219"/>
      <c r="R370" s="219"/>
      <c r="S370" s="219"/>
      <c r="T370" s="220"/>
      <c r="AT370" s="221" t="s">
        <v>168</v>
      </c>
      <c r="AU370" s="221" t="s">
        <v>81</v>
      </c>
      <c r="AV370" s="13" t="s">
        <v>81</v>
      </c>
      <c r="AW370" s="13" t="s">
        <v>34</v>
      </c>
      <c r="AX370" s="13" t="s">
        <v>73</v>
      </c>
      <c r="AY370" s="221" t="s">
        <v>157</v>
      </c>
    </row>
    <row r="371" spans="2:51" s="16" customFormat="1" ht="12">
      <c r="B371" s="243"/>
      <c r="C371" s="244"/>
      <c r="D371" s="207" t="s">
        <v>168</v>
      </c>
      <c r="E371" s="245" t="s">
        <v>21</v>
      </c>
      <c r="F371" s="246" t="s">
        <v>181</v>
      </c>
      <c r="G371" s="244"/>
      <c r="H371" s="247">
        <v>32</v>
      </c>
      <c r="I371" s="248"/>
      <c r="J371" s="244"/>
      <c r="K371" s="244"/>
      <c r="L371" s="249"/>
      <c r="M371" s="250"/>
      <c r="N371" s="251"/>
      <c r="O371" s="251"/>
      <c r="P371" s="251"/>
      <c r="Q371" s="251"/>
      <c r="R371" s="251"/>
      <c r="S371" s="251"/>
      <c r="T371" s="252"/>
      <c r="AT371" s="253" t="s">
        <v>168</v>
      </c>
      <c r="AU371" s="253" t="s">
        <v>81</v>
      </c>
      <c r="AV371" s="16" t="s">
        <v>164</v>
      </c>
      <c r="AW371" s="16" t="s">
        <v>34</v>
      </c>
      <c r="AX371" s="16" t="s">
        <v>79</v>
      </c>
      <c r="AY371" s="253" t="s">
        <v>157</v>
      </c>
    </row>
    <row r="372" spans="1:65" s="2" customFormat="1" ht="16.5" customHeight="1">
      <c r="A372" s="36"/>
      <c r="B372" s="37"/>
      <c r="C372" s="254" t="s">
        <v>689</v>
      </c>
      <c r="D372" s="254" t="s">
        <v>271</v>
      </c>
      <c r="E372" s="255" t="s">
        <v>1202</v>
      </c>
      <c r="F372" s="256" t="s">
        <v>1203</v>
      </c>
      <c r="G372" s="257" t="s">
        <v>421</v>
      </c>
      <c r="H372" s="258">
        <v>6</v>
      </c>
      <c r="I372" s="259"/>
      <c r="J372" s="260">
        <f>ROUND(I372*H372,2)</f>
        <v>0</v>
      </c>
      <c r="K372" s="256" t="s">
        <v>21</v>
      </c>
      <c r="L372" s="261"/>
      <c r="M372" s="262" t="s">
        <v>21</v>
      </c>
      <c r="N372" s="263" t="s">
        <v>44</v>
      </c>
      <c r="O372" s="66"/>
      <c r="P372" s="203">
        <f>O372*H372</f>
        <v>0</v>
      </c>
      <c r="Q372" s="203">
        <v>0</v>
      </c>
      <c r="R372" s="203">
        <f>Q372*H372</f>
        <v>0</v>
      </c>
      <c r="S372" s="203">
        <v>0</v>
      </c>
      <c r="T372" s="204">
        <f>S372*H372</f>
        <v>0</v>
      </c>
      <c r="U372" s="36"/>
      <c r="V372" s="36"/>
      <c r="W372" s="36"/>
      <c r="X372" s="36"/>
      <c r="Y372" s="36"/>
      <c r="Z372" s="36"/>
      <c r="AA372" s="36"/>
      <c r="AB372" s="36"/>
      <c r="AC372" s="36"/>
      <c r="AD372" s="36"/>
      <c r="AE372" s="36"/>
      <c r="AR372" s="205" t="s">
        <v>224</v>
      </c>
      <c r="AT372" s="205" t="s">
        <v>271</v>
      </c>
      <c r="AU372" s="205" t="s">
        <v>81</v>
      </c>
      <c r="AY372" s="19" t="s">
        <v>157</v>
      </c>
      <c r="BE372" s="206">
        <f>IF(N372="základní",J372,0)</f>
        <v>0</v>
      </c>
      <c r="BF372" s="206">
        <f>IF(N372="snížená",J372,0)</f>
        <v>0</v>
      </c>
      <c r="BG372" s="206">
        <f>IF(N372="zákl. přenesená",J372,0)</f>
        <v>0</v>
      </c>
      <c r="BH372" s="206">
        <f>IF(N372="sníž. přenesená",J372,0)</f>
        <v>0</v>
      </c>
      <c r="BI372" s="206">
        <f>IF(N372="nulová",J372,0)</f>
        <v>0</v>
      </c>
      <c r="BJ372" s="19" t="s">
        <v>79</v>
      </c>
      <c r="BK372" s="206">
        <f>ROUND(I372*H372,2)</f>
        <v>0</v>
      </c>
      <c r="BL372" s="19" t="s">
        <v>164</v>
      </c>
      <c r="BM372" s="205" t="s">
        <v>1204</v>
      </c>
    </row>
    <row r="373" spans="1:65" s="2" customFormat="1" ht="16.5" customHeight="1">
      <c r="A373" s="36"/>
      <c r="B373" s="37"/>
      <c r="C373" s="194" t="s">
        <v>694</v>
      </c>
      <c r="D373" s="194" t="s">
        <v>159</v>
      </c>
      <c r="E373" s="195" t="s">
        <v>1205</v>
      </c>
      <c r="F373" s="196" t="s">
        <v>1206</v>
      </c>
      <c r="G373" s="197" t="s">
        <v>284</v>
      </c>
      <c r="H373" s="198">
        <v>836.5</v>
      </c>
      <c r="I373" s="199"/>
      <c r="J373" s="200">
        <f>ROUND(I373*H373,2)</f>
        <v>0</v>
      </c>
      <c r="K373" s="196" t="s">
        <v>21</v>
      </c>
      <c r="L373" s="41"/>
      <c r="M373" s="201" t="s">
        <v>21</v>
      </c>
      <c r="N373" s="202" t="s">
        <v>44</v>
      </c>
      <c r="O373" s="66"/>
      <c r="P373" s="203">
        <f>O373*H373</f>
        <v>0</v>
      </c>
      <c r="Q373" s="203">
        <v>0</v>
      </c>
      <c r="R373" s="203">
        <f>Q373*H373</f>
        <v>0</v>
      </c>
      <c r="S373" s="203">
        <v>0</v>
      </c>
      <c r="T373" s="204">
        <f>S373*H373</f>
        <v>0</v>
      </c>
      <c r="U373" s="36"/>
      <c r="V373" s="36"/>
      <c r="W373" s="36"/>
      <c r="X373" s="36"/>
      <c r="Y373" s="36"/>
      <c r="Z373" s="36"/>
      <c r="AA373" s="36"/>
      <c r="AB373" s="36"/>
      <c r="AC373" s="36"/>
      <c r="AD373" s="36"/>
      <c r="AE373" s="36"/>
      <c r="AR373" s="205" t="s">
        <v>164</v>
      </c>
      <c r="AT373" s="205" t="s">
        <v>159</v>
      </c>
      <c r="AU373" s="205" t="s">
        <v>81</v>
      </c>
      <c r="AY373" s="19" t="s">
        <v>157</v>
      </c>
      <c r="BE373" s="206">
        <f>IF(N373="základní",J373,0)</f>
        <v>0</v>
      </c>
      <c r="BF373" s="206">
        <f>IF(N373="snížená",J373,0)</f>
        <v>0</v>
      </c>
      <c r="BG373" s="206">
        <f>IF(N373="zákl. přenesená",J373,0)</f>
        <v>0</v>
      </c>
      <c r="BH373" s="206">
        <f>IF(N373="sníž. přenesená",J373,0)</f>
        <v>0</v>
      </c>
      <c r="BI373" s="206">
        <f>IF(N373="nulová",J373,0)</f>
        <v>0</v>
      </c>
      <c r="BJ373" s="19" t="s">
        <v>79</v>
      </c>
      <c r="BK373" s="206">
        <f>ROUND(I373*H373,2)</f>
        <v>0</v>
      </c>
      <c r="BL373" s="19" t="s">
        <v>164</v>
      </c>
      <c r="BM373" s="205" t="s">
        <v>1207</v>
      </c>
    </row>
    <row r="374" spans="2:51" s="14" customFormat="1" ht="12">
      <c r="B374" s="222"/>
      <c r="C374" s="223"/>
      <c r="D374" s="207" t="s">
        <v>168</v>
      </c>
      <c r="E374" s="224" t="s">
        <v>21</v>
      </c>
      <c r="F374" s="225" t="s">
        <v>1208</v>
      </c>
      <c r="G374" s="223"/>
      <c r="H374" s="224" t="s">
        <v>21</v>
      </c>
      <c r="I374" s="226"/>
      <c r="J374" s="223"/>
      <c r="K374" s="223"/>
      <c r="L374" s="227"/>
      <c r="M374" s="228"/>
      <c r="N374" s="229"/>
      <c r="O374" s="229"/>
      <c r="P374" s="229"/>
      <c r="Q374" s="229"/>
      <c r="R374" s="229"/>
      <c r="S374" s="229"/>
      <c r="T374" s="230"/>
      <c r="AT374" s="231" t="s">
        <v>168</v>
      </c>
      <c r="AU374" s="231" t="s">
        <v>81</v>
      </c>
      <c r="AV374" s="14" t="s">
        <v>79</v>
      </c>
      <c r="AW374" s="14" t="s">
        <v>34</v>
      </c>
      <c r="AX374" s="14" t="s">
        <v>73</v>
      </c>
      <c r="AY374" s="231" t="s">
        <v>157</v>
      </c>
    </row>
    <row r="375" spans="2:51" s="13" customFormat="1" ht="12">
      <c r="B375" s="211"/>
      <c r="C375" s="212"/>
      <c r="D375" s="207" t="s">
        <v>168</v>
      </c>
      <c r="E375" s="213" t="s">
        <v>21</v>
      </c>
      <c r="F375" s="214" t="s">
        <v>1209</v>
      </c>
      <c r="G375" s="212"/>
      <c r="H375" s="215">
        <v>836.5</v>
      </c>
      <c r="I375" s="216"/>
      <c r="J375" s="212"/>
      <c r="K375" s="212"/>
      <c r="L375" s="217"/>
      <c r="M375" s="218"/>
      <c r="N375" s="219"/>
      <c r="O375" s="219"/>
      <c r="P375" s="219"/>
      <c r="Q375" s="219"/>
      <c r="R375" s="219"/>
      <c r="S375" s="219"/>
      <c r="T375" s="220"/>
      <c r="AT375" s="221" t="s">
        <v>168</v>
      </c>
      <c r="AU375" s="221" t="s">
        <v>81</v>
      </c>
      <c r="AV375" s="13" t="s">
        <v>81</v>
      </c>
      <c r="AW375" s="13" t="s">
        <v>34</v>
      </c>
      <c r="AX375" s="13" t="s">
        <v>73</v>
      </c>
      <c r="AY375" s="221" t="s">
        <v>157</v>
      </c>
    </row>
    <row r="376" spans="2:51" s="16" customFormat="1" ht="12">
      <c r="B376" s="243"/>
      <c r="C376" s="244"/>
      <c r="D376" s="207" t="s">
        <v>168</v>
      </c>
      <c r="E376" s="245" t="s">
        <v>21</v>
      </c>
      <c r="F376" s="246" t="s">
        <v>181</v>
      </c>
      <c r="G376" s="244"/>
      <c r="H376" s="247">
        <v>836.5</v>
      </c>
      <c r="I376" s="248"/>
      <c r="J376" s="244"/>
      <c r="K376" s="244"/>
      <c r="L376" s="249"/>
      <c r="M376" s="250"/>
      <c r="N376" s="251"/>
      <c r="O376" s="251"/>
      <c r="P376" s="251"/>
      <c r="Q376" s="251"/>
      <c r="R376" s="251"/>
      <c r="S376" s="251"/>
      <c r="T376" s="252"/>
      <c r="AT376" s="253" t="s">
        <v>168</v>
      </c>
      <c r="AU376" s="253" t="s">
        <v>81</v>
      </c>
      <c r="AV376" s="16" t="s">
        <v>164</v>
      </c>
      <c r="AW376" s="16" t="s">
        <v>34</v>
      </c>
      <c r="AX376" s="16" t="s">
        <v>79</v>
      </c>
      <c r="AY376" s="253" t="s">
        <v>157</v>
      </c>
    </row>
    <row r="377" spans="1:65" s="2" customFormat="1" ht="16.5" customHeight="1">
      <c r="A377" s="36"/>
      <c r="B377" s="37"/>
      <c r="C377" s="254" t="s">
        <v>699</v>
      </c>
      <c r="D377" s="254" t="s">
        <v>271</v>
      </c>
      <c r="E377" s="255" t="s">
        <v>1210</v>
      </c>
      <c r="F377" s="256" t="s">
        <v>1211</v>
      </c>
      <c r="G377" s="257" t="s">
        <v>284</v>
      </c>
      <c r="H377" s="258">
        <v>844.865</v>
      </c>
      <c r="I377" s="259"/>
      <c r="J377" s="260">
        <f>ROUND(I377*H377,2)</f>
        <v>0</v>
      </c>
      <c r="K377" s="256" t="s">
        <v>21</v>
      </c>
      <c r="L377" s="261"/>
      <c r="M377" s="262" t="s">
        <v>21</v>
      </c>
      <c r="N377" s="263" t="s">
        <v>44</v>
      </c>
      <c r="O377" s="66"/>
      <c r="P377" s="203">
        <f>O377*H377</f>
        <v>0</v>
      </c>
      <c r="Q377" s="203">
        <v>0</v>
      </c>
      <c r="R377" s="203">
        <f>Q377*H377</f>
        <v>0</v>
      </c>
      <c r="S377" s="203">
        <v>0</v>
      </c>
      <c r="T377" s="204">
        <f>S377*H377</f>
        <v>0</v>
      </c>
      <c r="U377" s="36"/>
      <c r="V377" s="36"/>
      <c r="W377" s="36"/>
      <c r="X377" s="36"/>
      <c r="Y377" s="36"/>
      <c r="Z377" s="36"/>
      <c r="AA377" s="36"/>
      <c r="AB377" s="36"/>
      <c r="AC377" s="36"/>
      <c r="AD377" s="36"/>
      <c r="AE377" s="36"/>
      <c r="AR377" s="205" t="s">
        <v>224</v>
      </c>
      <c r="AT377" s="205" t="s">
        <v>271</v>
      </c>
      <c r="AU377" s="205" t="s">
        <v>81</v>
      </c>
      <c r="AY377" s="19" t="s">
        <v>157</v>
      </c>
      <c r="BE377" s="206">
        <f>IF(N377="základní",J377,0)</f>
        <v>0</v>
      </c>
      <c r="BF377" s="206">
        <f>IF(N377="snížená",J377,0)</f>
        <v>0</v>
      </c>
      <c r="BG377" s="206">
        <f>IF(N377="zákl. přenesená",J377,0)</f>
        <v>0</v>
      </c>
      <c r="BH377" s="206">
        <f>IF(N377="sníž. přenesená",J377,0)</f>
        <v>0</v>
      </c>
      <c r="BI377" s="206">
        <f>IF(N377="nulová",J377,0)</f>
        <v>0</v>
      </c>
      <c r="BJ377" s="19" t="s">
        <v>79</v>
      </c>
      <c r="BK377" s="206">
        <f>ROUND(I377*H377,2)</f>
        <v>0</v>
      </c>
      <c r="BL377" s="19" t="s">
        <v>164</v>
      </c>
      <c r="BM377" s="205" t="s">
        <v>1212</v>
      </c>
    </row>
    <row r="378" spans="1:47" s="2" customFormat="1" ht="19.5">
      <c r="A378" s="36"/>
      <c r="B378" s="37"/>
      <c r="C378" s="38"/>
      <c r="D378" s="207" t="s">
        <v>327</v>
      </c>
      <c r="E378" s="38"/>
      <c r="F378" s="208" t="s">
        <v>1213</v>
      </c>
      <c r="G378" s="38"/>
      <c r="H378" s="38"/>
      <c r="I378" s="117"/>
      <c r="J378" s="38"/>
      <c r="K378" s="38"/>
      <c r="L378" s="41"/>
      <c r="M378" s="209"/>
      <c r="N378" s="210"/>
      <c r="O378" s="66"/>
      <c r="P378" s="66"/>
      <c r="Q378" s="66"/>
      <c r="R378" s="66"/>
      <c r="S378" s="66"/>
      <c r="T378" s="67"/>
      <c r="U378" s="36"/>
      <c r="V378" s="36"/>
      <c r="W378" s="36"/>
      <c r="X378" s="36"/>
      <c r="Y378" s="36"/>
      <c r="Z378" s="36"/>
      <c r="AA378" s="36"/>
      <c r="AB378" s="36"/>
      <c r="AC378" s="36"/>
      <c r="AD378" s="36"/>
      <c r="AE378" s="36"/>
      <c r="AT378" s="19" t="s">
        <v>327</v>
      </c>
      <c r="AU378" s="19" t="s">
        <v>81</v>
      </c>
    </row>
    <row r="379" spans="2:51" s="13" customFormat="1" ht="12">
      <c r="B379" s="211"/>
      <c r="C379" s="212"/>
      <c r="D379" s="207" t="s">
        <v>168</v>
      </c>
      <c r="E379" s="213" t="s">
        <v>21</v>
      </c>
      <c r="F379" s="214" t="s">
        <v>1214</v>
      </c>
      <c r="G379" s="212"/>
      <c r="H379" s="215">
        <v>844.865</v>
      </c>
      <c r="I379" s="216"/>
      <c r="J379" s="212"/>
      <c r="K379" s="212"/>
      <c r="L379" s="217"/>
      <c r="M379" s="218"/>
      <c r="N379" s="219"/>
      <c r="O379" s="219"/>
      <c r="P379" s="219"/>
      <c r="Q379" s="219"/>
      <c r="R379" s="219"/>
      <c r="S379" s="219"/>
      <c r="T379" s="220"/>
      <c r="AT379" s="221" t="s">
        <v>168</v>
      </c>
      <c r="AU379" s="221" t="s">
        <v>81</v>
      </c>
      <c r="AV379" s="13" t="s">
        <v>81</v>
      </c>
      <c r="AW379" s="13" t="s">
        <v>34</v>
      </c>
      <c r="AX379" s="13" t="s">
        <v>73</v>
      </c>
      <c r="AY379" s="221" t="s">
        <v>157</v>
      </c>
    </row>
    <row r="380" spans="2:51" s="16" customFormat="1" ht="12">
      <c r="B380" s="243"/>
      <c r="C380" s="244"/>
      <c r="D380" s="207" t="s">
        <v>168</v>
      </c>
      <c r="E380" s="245" t="s">
        <v>21</v>
      </c>
      <c r="F380" s="246" t="s">
        <v>181</v>
      </c>
      <c r="G380" s="244"/>
      <c r="H380" s="247">
        <v>844.865</v>
      </c>
      <c r="I380" s="248"/>
      <c r="J380" s="244"/>
      <c r="K380" s="244"/>
      <c r="L380" s="249"/>
      <c r="M380" s="250"/>
      <c r="N380" s="251"/>
      <c r="O380" s="251"/>
      <c r="P380" s="251"/>
      <c r="Q380" s="251"/>
      <c r="R380" s="251"/>
      <c r="S380" s="251"/>
      <c r="T380" s="252"/>
      <c r="AT380" s="253" t="s">
        <v>168</v>
      </c>
      <c r="AU380" s="253" t="s">
        <v>81</v>
      </c>
      <c r="AV380" s="16" t="s">
        <v>164</v>
      </c>
      <c r="AW380" s="16" t="s">
        <v>34</v>
      </c>
      <c r="AX380" s="16" t="s">
        <v>79</v>
      </c>
      <c r="AY380" s="253" t="s">
        <v>157</v>
      </c>
    </row>
    <row r="381" spans="1:65" s="2" customFormat="1" ht="16.5" customHeight="1">
      <c r="A381" s="36"/>
      <c r="B381" s="37"/>
      <c r="C381" s="194" t="s">
        <v>703</v>
      </c>
      <c r="D381" s="194" t="s">
        <v>159</v>
      </c>
      <c r="E381" s="195" t="s">
        <v>1215</v>
      </c>
      <c r="F381" s="196" t="s">
        <v>1216</v>
      </c>
      <c r="G381" s="197" t="s">
        <v>284</v>
      </c>
      <c r="H381" s="198">
        <v>3.5</v>
      </c>
      <c r="I381" s="199"/>
      <c r="J381" s="200">
        <f>ROUND(I381*H381,2)</f>
        <v>0</v>
      </c>
      <c r="K381" s="196" t="s">
        <v>21</v>
      </c>
      <c r="L381" s="41"/>
      <c r="M381" s="201" t="s">
        <v>21</v>
      </c>
      <c r="N381" s="202" t="s">
        <v>44</v>
      </c>
      <c r="O381" s="66"/>
      <c r="P381" s="203">
        <f>O381*H381</f>
        <v>0</v>
      </c>
      <c r="Q381" s="203">
        <v>0</v>
      </c>
      <c r="R381" s="203">
        <f>Q381*H381</f>
        <v>0</v>
      </c>
      <c r="S381" s="203">
        <v>0</v>
      </c>
      <c r="T381" s="204">
        <f>S381*H381</f>
        <v>0</v>
      </c>
      <c r="U381" s="36"/>
      <c r="V381" s="36"/>
      <c r="W381" s="36"/>
      <c r="X381" s="36"/>
      <c r="Y381" s="36"/>
      <c r="Z381" s="36"/>
      <c r="AA381" s="36"/>
      <c r="AB381" s="36"/>
      <c r="AC381" s="36"/>
      <c r="AD381" s="36"/>
      <c r="AE381" s="36"/>
      <c r="AR381" s="205" t="s">
        <v>164</v>
      </c>
      <c r="AT381" s="205" t="s">
        <v>159</v>
      </c>
      <c r="AU381" s="205" t="s">
        <v>81</v>
      </c>
      <c r="AY381" s="19" t="s">
        <v>157</v>
      </c>
      <c r="BE381" s="206">
        <f>IF(N381="základní",J381,0)</f>
        <v>0</v>
      </c>
      <c r="BF381" s="206">
        <f>IF(N381="snížená",J381,0)</f>
        <v>0</v>
      </c>
      <c r="BG381" s="206">
        <f>IF(N381="zákl. přenesená",J381,0)</f>
        <v>0</v>
      </c>
      <c r="BH381" s="206">
        <f>IF(N381="sníž. přenesená",J381,0)</f>
        <v>0</v>
      </c>
      <c r="BI381" s="206">
        <f>IF(N381="nulová",J381,0)</f>
        <v>0</v>
      </c>
      <c r="BJ381" s="19" t="s">
        <v>79</v>
      </c>
      <c r="BK381" s="206">
        <f>ROUND(I381*H381,2)</f>
        <v>0</v>
      </c>
      <c r="BL381" s="19" t="s">
        <v>164</v>
      </c>
      <c r="BM381" s="205" t="s">
        <v>1217</v>
      </c>
    </row>
    <row r="382" spans="2:51" s="14" customFormat="1" ht="12">
      <c r="B382" s="222"/>
      <c r="C382" s="223"/>
      <c r="D382" s="207" t="s">
        <v>168</v>
      </c>
      <c r="E382" s="224" t="s">
        <v>21</v>
      </c>
      <c r="F382" s="225" t="s">
        <v>1218</v>
      </c>
      <c r="G382" s="223"/>
      <c r="H382" s="224" t="s">
        <v>21</v>
      </c>
      <c r="I382" s="226"/>
      <c r="J382" s="223"/>
      <c r="K382" s="223"/>
      <c r="L382" s="227"/>
      <c r="M382" s="228"/>
      <c r="N382" s="229"/>
      <c r="O382" s="229"/>
      <c r="P382" s="229"/>
      <c r="Q382" s="229"/>
      <c r="R382" s="229"/>
      <c r="S382" s="229"/>
      <c r="T382" s="230"/>
      <c r="AT382" s="231" t="s">
        <v>168</v>
      </c>
      <c r="AU382" s="231" t="s">
        <v>81</v>
      </c>
      <c r="AV382" s="14" t="s">
        <v>79</v>
      </c>
      <c r="AW382" s="14" t="s">
        <v>34</v>
      </c>
      <c r="AX382" s="14" t="s">
        <v>73</v>
      </c>
      <c r="AY382" s="231" t="s">
        <v>157</v>
      </c>
    </row>
    <row r="383" spans="2:51" s="13" customFormat="1" ht="12">
      <c r="B383" s="211"/>
      <c r="C383" s="212"/>
      <c r="D383" s="207" t="s">
        <v>168</v>
      </c>
      <c r="E383" s="213" t="s">
        <v>21</v>
      </c>
      <c r="F383" s="214" t="s">
        <v>1219</v>
      </c>
      <c r="G383" s="212"/>
      <c r="H383" s="215">
        <v>3.5</v>
      </c>
      <c r="I383" s="216"/>
      <c r="J383" s="212"/>
      <c r="K383" s="212"/>
      <c r="L383" s="217"/>
      <c r="M383" s="218"/>
      <c r="N383" s="219"/>
      <c r="O383" s="219"/>
      <c r="P383" s="219"/>
      <c r="Q383" s="219"/>
      <c r="R383" s="219"/>
      <c r="S383" s="219"/>
      <c r="T383" s="220"/>
      <c r="AT383" s="221" t="s">
        <v>168</v>
      </c>
      <c r="AU383" s="221" t="s">
        <v>81</v>
      </c>
      <c r="AV383" s="13" t="s">
        <v>81</v>
      </c>
      <c r="AW383" s="13" t="s">
        <v>34</v>
      </c>
      <c r="AX383" s="13" t="s">
        <v>73</v>
      </c>
      <c r="AY383" s="221" t="s">
        <v>157</v>
      </c>
    </row>
    <row r="384" spans="2:51" s="16" customFormat="1" ht="12">
      <c r="B384" s="243"/>
      <c r="C384" s="244"/>
      <c r="D384" s="207" t="s">
        <v>168</v>
      </c>
      <c r="E384" s="245" t="s">
        <v>21</v>
      </c>
      <c r="F384" s="246" t="s">
        <v>181</v>
      </c>
      <c r="G384" s="244"/>
      <c r="H384" s="247">
        <v>3.5</v>
      </c>
      <c r="I384" s="248"/>
      <c r="J384" s="244"/>
      <c r="K384" s="244"/>
      <c r="L384" s="249"/>
      <c r="M384" s="250"/>
      <c r="N384" s="251"/>
      <c r="O384" s="251"/>
      <c r="P384" s="251"/>
      <c r="Q384" s="251"/>
      <c r="R384" s="251"/>
      <c r="S384" s="251"/>
      <c r="T384" s="252"/>
      <c r="AT384" s="253" t="s">
        <v>168</v>
      </c>
      <c r="AU384" s="253" t="s">
        <v>81</v>
      </c>
      <c r="AV384" s="16" t="s">
        <v>164</v>
      </c>
      <c r="AW384" s="16" t="s">
        <v>34</v>
      </c>
      <c r="AX384" s="16" t="s">
        <v>79</v>
      </c>
      <c r="AY384" s="253" t="s">
        <v>157</v>
      </c>
    </row>
    <row r="385" spans="1:65" s="2" customFormat="1" ht="16.5" customHeight="1">
      <c r="A385" s="36"/>
      <c r="B385" s="37"/>
      <c r="C385" s="254" t="s">
        <v>707</v>
      </c>
      <c r="D385" s="254" t="s">
        <v>271</v>
      </c>
      <c r="E385" s="255" t="s">
        <v>1220</v>
      </c>
      <c r="F385" s="256" t="s">
        <v>1221</v>
      </c>
      <c r="G385" s="257" t="s">
        <v>421</v>
      </c>
      <c r="H385" s="258">
        <v>7</v>
      </c>
      <c r="I385" s="259"/>
      <c r="J385" s="260">
        <f>ROUND(I385*H385,2)</f>
        <v>0</v>
      </c>
      <c r="K385" s="256" t="s">
        <v>21</v>
      </c>
      <c r="L385" s="261"/>
      <c r="M385" s="262" t="s">
        <v>21</v>
      </c>
      <c r="N385" s="263" t="s">
        <v>44</v>
      </c>
      <c r="O385" s="66"/>
      <c r="P385" s="203">
        <f>O385*H385</f>
        <v>0</v>
      </c>
      <c r="Q385" s="203">
        <v>0</v>
      </c>
      <c r="R385" s="203">
        <f>Q385*H385</f>
        <v>0</v>
      </c>
      <c r="S385" s="203">
        <v>0</v>
      </c>
      <c r="T385" s="204">
        <f>S385*H385</f>
        <v>0</v>
      </c>
      <c r="U385" s="36"/>
      <c r="V385" s="36"/>
      <c r="W385" s="36"/>
      <c r="X385" s="36"/>
      <c r="Y385" s="36"/>
      <c r="Z385" s="36"/>
      <c r="AA385" s="36"/>
      <c r="AB385" s="36"/>
      <c r="AC385" s="36"/>
      <c r="AD385" s="36"/>
      <c r="AE385" s="36"/>
      <c r="AR385" s="205" t="s">
        <v>224</v>
      </c>
      <c r="AT385" s="205" t="s">
        <v>271</v>
      </c>
      <c r="AU385" s="205" t="s">
        <v>81</v>
      </c>
      <c r="AY385" s="19" t="s">
        <v>157</v>
      </c>
      <c r="BE385" s="206">
        <f>IF(N385="základní",J385,0)</f>
        <v>0</v>
      </c>
      <c r="BF385" s="206">
        <f>IF(N385="snížená",J385,0)</f>
        <v>0</v>
      </c>
      <c r="BG385" s="206">
        <f>IF(N385="zákl. přenesená",J385,0)</f>
        <v>0</v>
      </c>
      <c r="BH385" s="206">
        <f>IF(N385="sníž. přenesená",J385,0)</f>
        <v>0</v>
      </c>
      <c r="BI385" s="206">
        <f>IF(N385="nulová",J385,0)</f>
        <v>0</v>
      </c>
      <c r="BJ385" s="19" t="s">
        <v>79</v>
      </c>
      <c r="BK385" s="206">
        <f>ROUND(I385*H385,2)</f>
        <v>0</v>
      </c>
      <c r="BL385" s="19" t="s">
        <v>164</v>
      </c>
      <c r="BM385" s="205" t="s">
        <v>1222</v>
      </c>
    </row>
    <row r="386" spans="1:65" s="2" customFormat="1" ht="16.5" customHeight="1">
      <c r="A386" s="36"/>
      <c r="B386" s="37"/>
      <c r="C386" s="194" t="s">
        <v>712</v>
      </c>
      <c r="D386" s="194" t="s">
        <v>159</v>
      </c>
      <c r="E386" s="195" t="s">
        <v>1223</v>
      </c>
      <c r="F386" s="196" t="s">
        <v>1224</v>
      </c>
      <c r="G386" s="197" t="s">
        <v>284</v>
      </c>
      <c r="H386" s="198">
        <v>30</v>
      </c>
      <c r="I386" s="199"/>
      <c r="J386" s="200">
        <f>ROUND(I386*H386,2)</f>
        <v>0</v>
      </c>
      <c r="K386" s="196" t="s">
        <v>21</v>
      </c>
      <c r="L386" s="41"/>
      <c r="M386" s="201" t="s">
        <v>21</v>
      </c>
      <c r="N386" s="202" t="s">
        <v>44</v>
      </c>
      <c r="O386" s="66"/>
      <c r="P386" s="203">
        <f>O386*H386</f>
        <v>0</v>
      </c>
      <c r="Q386" s="203">
        <v>0</v>
      </c>
      <c r="R386" s="203">
        <f>Q386*H386</f>
        <v>0</v>
      </c>
      <c r="S386" s="203">
        <v>0</v>
      </c>
      <c r="T386" s="204">
        <f>S386*H386</f>
        <v>0</v>
      </c>
      <c r="U386" s="36"/>
      <c r="V386" s="36"/>
      <c r="W386" s="36"/>
      <c r="X386" s="36"/>
      <c r="Y386" s="36"/>
      <c r="Z386" s="36"/>
      <c r="AA386" s="36"/>
      <c r="AB386" s="36"/>
      <c r="AC386" s="36"/>
      <c r="AD386" s="36"/>
      <c r="AE386" s="36"/>
      <c r="AR386" s="205" t="s">
        <v>164</v>
      </c>
      <c r="AT386" s="205" t="s">
        <v>159</v>
      </c>
      <c r="AU386" s="205" t="s">
        <v>81</v>
      </c>
      <c r="AY386" s="19" t="s">
        <v>157</v>
      </c>
      <c r="BE386" s="206">
        <f>IF(N386="základní",J386,0)</f>
        <v>0</v>
      </c>
      <c r="BF386" s="206">
        <f>IF(N386="snížená",J386,0)</f>
        <v>0</v>
      </c>
      <c r="BG386" s="206">
        <f>IF(N386="zákl. přenesená",J386,0)</f>
        <v>0</v>
      </c>
      <c r="BH386" s="206">
        <f>IF(N386="sníž. přenesená",J386,0)</f>
        <v>0</v>
      </c>
      <c r="BI386" s="206">
        <f>IF(N386="nulová",J386,0)</f>
        <v>0</v>
      </c>
      <c r="BJ386" s="19" t="s">
        <v>79</v>
      </c>
      <c r="BK386" s="206">
        <f>ROUND(I386*H386,2)</f>
        <v>0</v>
      </c>
      <c r="BL386" s="19" t="s">
        <v>164</v>
      </c>
      <c r="BM386" s="205" t="s">
        <v>1225</v>
      </c>
    </row>
    <row r="387" spans="2:51" s="14" customFormat="1" ht="12">
      <c r="B387" s="222"/>
      <c r="C387" s="223"/>
      <c r="D387" s="207" t="s">
        <v>168</v>
      </c>
      <c r="E387" s="224" t="s">
        <v>21</v>
      </c>
      <c r="F387" s="225" t="s">
        <v>1226</v>
      </c>
      <c r="G387" s="223"/>
      <c r="H387" s="224" t="s">
        <v>21</v>
      </c>
      <c r="I387" s="226"/>
      <c r="J387" s="223"/>
      <c r="K387" s="223"/>
      <c r="L387" s="227"/>
      <c r="M387" s="228"/>
      <c r="N387" s="229"/>
      <c r="O387" s="229"/>
      <c r="P387" s="229"/>
      <c r="Q387" s="229"/>
      <c r="R387" s="229"/>
      <c r="S387" s="229"/>
      <c r="T387" s="230"/>
      <c r="AT387" s="231" t="s">
        <v>168</v>
      </c>
      <c r="AU387" s="231" t="s">
        <v>81</v>
      </c>
      <c r="AV387" s="14" t="s">
        <v>79</v>
      </c>
      <c r="AW387" s="14" t="s">
        <v>34</v>
      </c>
      <c r="AX387" s="14" t="s">
        <v>73</v>
      </c>
      <c r="AY387" s="231" t="s">
        <v>157</v>
      </c>
    </row>
    <row r="388" spans="2:51" s="13" customFormat="1" ht="12">
      <c r="B388" s="211"/>
      <c r="C388" s="212"/>
      <c r="D388" s="207" t="s">
        <v>168</v>
      </c>
      <c r="E388" s="213" t="s">
        <v>21</v>
      </c>
      <c r="F388" s="214" t="s">
        <v>1227</v>
      </c>
      <c r="G388" s="212"/>
      <c r="H388" s="215">
        <v>30</v>
      </c>
      <c r="I388" s="216"/>
      <c r="J388" s="212"/>
      <c r="K388" s="212"/>
      <c r="L388" s="217"/>
      <c r="M388" s="218"/>
      <c r="N388" s="219"/>
      <c r="O388" s="219"/>
      <c r="P388" s="219"/>
      <c r="Q388" s="219"/>
      <c r="R388" s="219"/>
      <c r="S388" s="219"/>
      <c r="T388" s="220"/>
      <c r="AT388" s="221" t="s">
        <v>168</v>
      </c>
      <c r="AU388" s="221" t="s">
        <v>81</v>
      </c>
      <c r="AV388" s="13" t="s">
        <v>81</v>
      </c>
      <c r="AW388" s="13" t="s">
        <v>34</v>
      </c>
      <c r="AX388" s="13" t="s">
        <v>73</v>
      </c>
      <c r="AY388" s="221" t="s">
        <v>157</v>
      </c>
    </row>
    <row r="389" spans="2:51" s="16" customFormat="1" ht="12">
      <c r="B389" s="243"/>
      <c r="C389" s="244"/>
      <c r="D389" s="207" t="s">
        <v>168</v>
      </c>
      <c r="E389" s="245" t="s">
        <v>21</v>
      </c>
      <c r="F389" s="246" t="s">
        <v>181</v>
      </c>
      <c r="G389" s="244"/>
      <c r="H389" s="247">
        <v>30</v>
      </c>
      <c r="I389" s="248"/>
      <c r="J389" s="244"/>
      <c r="K389" s="244"/>
      <c r="L389" s="249"/>
      <c r="M389" s="250"/>
      <c r="N389" s="251"/>
      <c r="O389" s="251"/>
      <c r="P389" s="251"/>
      <c r="Q389" s="251"/>
      <c r="R389" s="251"/>
      <c r="S389" s="251"/>
      <c r="T389" s="252"/>
      <c r="AT389" s="253" t="s">
        <v>168</v>
      </c>
      <c r="AU389" s="253" t="s">
        <v>81</v>
      </c>
      <c r="AV389" s="16" t="s">
        <v>164</v>
      </c>
      <c r="AW389" s="16" t="s">
        <v>34</v>
      </c>
      <c r="AX389" s="16" t="s">
        <v>79</v>
      </c>
      <c r="AY389" s="253" t="s">
        <v>157</v>
      </c>
    </row>
    <row r="390" spans="2:63" s="12" customFormat="1" ht="22.9" customHeight="1">
      <c r="B390" s="178"/>
      <c r="C390" s="179"/>
      <c r="D390" s="180" t="s">
        <v>72</v>
      </c>
      <c r="E390" s="192" t="s">
        <v>553</v>
      </c>
      <c r="F390" s="192" t="s">
        <v>554</v>
      </c>
      <c r="G390" s="179"/>
      <c r="H390" s="179"/>
      <c r="I390" s="182"/>
      <c r="J390" s="193">
        <f>BK390</f>
        <v>0</v>
      </c>
      <c r="K390" s="179"/>
      <c r="L390" s="184"/>
      <c r="M390" s="185"/>
      <c r="N390" s="186"/>
      <c r="O390" s="186"/>
      <c r="P390" s="187">
        <f>SUM(P391:P398)</f>
        <v>0</v>
      </c>
      <c r="Q390" s="186"/>
      <c r="R390" s="187">
        <f>SUM(R391:R398)</f>
        <v>0</v>
      </c>
      <c r="S390" s="186"/>
      <c r="T390" s="188">
        <f>SUM(T391:T398)</f>
        <v>0</v>
      </c>
      <c r="AR390" s="189" t="s">
        <v>79</v>
      </c>
      <c r="AT390" s="190" t="s">
        <v>72</v>
      </c>
      <c r="AU390" s="190" t="s">
        <v>79</v>
      </c>
      <c r="AY390" s="189" t="s">
        <v>157</v>
      </c>
      <c r="BK390" s="191">
        <f>SUM(BK391:BK398)</f>
        <v>0</v>
      </c>
    </row>
    <row r="391" spans="1:65" s="2" customFormat="1" ht="16.5" customHeight="1">
      <c r="A391" s="36"/>
      <c r="B391" s="37"/>
      <c r="C391" s="194" t="s">
        <v>718</v>
      </c>
      <c r="D391" s="194" t="s">
        <v>159</v>
      </c>
      <c r="E391" s="195" t="s">
        <v>1228</v>
      </c>
      <c r="F391" s="196" t="s">
        <v>1229</v>
      </c>
      <c r="G391" s="197" t="s">
        <v>247</v>
      </c>
      <c r="H391" s="198">
        <v>16.794</v>
      </c>
      <c r="I391" s="199"/>
      <c r="J391" s="200">
        <f>ROUND(I391*H391,2)</f>
        <v>0</v>
      </c>
      <c r="K391" s="196" t="s">
        <v>21</v>
      </c>
      <c r="L391" s="41"/>
      <c r="M391" s="201" t="s">
        <v>21</v>
      </c>
      <c r="N391" s="202" t="s">
        <v>44</v>
      </c>
      <c r="O391" s="66"/>
      <c r="P391" s="203">
        <f>O391*H391</f>
        <v>0</v>
      </c>
      <c r="Q391" s="203">
        <v>0</v>
      </c>
      <c r="R391" s="203">
        <f>Q391*H391</f>
        <v>0</v>
      </c>
      <c r="S391" s="203">
        <v>0</v>
      </c>
      <c r="T391" s="204">
        <f>S391*H391</f>
        <v>0</v>
      </c>
      <c r="U391" s="36"/>
      <c r="V391" s="36"/>
      <c r="W391" s="36"/>
      <c r="X391" s="36"/>
      <c r="Y391" s="36"/>
      <c r="Z391" s="36"/>
      <c r="AA391" s="36"/>
      <c r="AB391" s="36"/>
      <c r="AC391" s="36"/>
      <c r="AD391" s="36"/>
      <c r="AE391" s="36"/>
      <c r="AR391" s="205" t="s">
        <v>164</v>
      </c>
      <c r="AT391" s="205" t="s">
        <v>159</v>
      </c>
      <c r="AU391" s="205" t="s">
        <v>81</v>
      </c>
      <c r="AY391" s="19" t="s">
        <v>157</v>
      </c>
      <c r="BE391" s="206">
        <f>IF(N391="základní",J391,0)</f>
        <v>0</v>
      </c>
      <c r="BF391" s="206">
        <f>IF(N391="snížená",J391,0)</f>
        <v>0</v>
      </c>
      <c r="BG391" s="206">
        <f>IF(N391="zákl. přenesená",J391,0)</f>
        <v>0</v>
      </c>
      <c r="BH391" s="206">
        <f>IF(N391="sníž. přenesená",J391,0)</f>
        <v>0</v>
      </c>
      <c r="BI391" s="206">
        <f>IF(N391="nulová",J391,0)</f>
        <v>0</v>
      </c>
      <c r="BJ391" s="19" t="s">
        <v>79</v>
      </c>
      <c r="BK391" s="206">
        <f>ROUND(I391*H391,2)</f>
        <v>0</v>
      </c>
      <c r="BL391" s="19" t="s">
        <v>164</v>
      </c>
      <c r="BM391" s="205" t="s">
        <v>1230</v>
      </c>
    </row>
    <row r="392" spans="2:51" s="14" customFormat="1" ht="12">
      <c r="B392" s="222"/>
      <c r="C392" s="223"/>
      <c r="D392" s="207" t="s">
        <v>168</v>
      </c>
      <c r="E392" s="224" t="s">
        <v>21</v>
      </c>
      <c r="F392" s="225" t="s">
        <v>1231</v>
      </c>
      <c r="G392" s="223"/>
      <c r="H392" s="224" t="s">
        <v>21</v>
      </c>
      <c r="I392" s="226"/>
      <c r="J392" s="223"/>
      <c r="K392" s="223"/>
      <c r="L392" s="227"/>
      <c r="M392" s="228"/>
      <c r="N392" s="229"/>
      <c r="O392" s="229"/>
      <c r="P392" s="229"/>
      <c r="Q392" s="229"/>
      <c r="R392" s="229"/>
      <c r="S392" s="229"/>
      <c r="T392" s="230"/>
      <c r="AT392" s="231" t="s">
        <v>168</v>
      </c>
      <c r="AU392" s="231" t="s">
        <v>81</v>
      </c>
      <c r="AV392" s="14" t="s">
        <v>79</v>
      </c>
      <c r="AW392" s="14" t="s">
        <v>34</v>
      </c>
      <c r="AX392" s="14" t="s">
        <v>73</v>
      </c>
      <c r="AY392" s="231" t="s">
        <v>157</v>
      </c>
    </row>
    <row r="393" spans="2:51" s="13" customFormat="1" ht="12">
      <c r="B393" s="211"/>
      <c r="C393" s="212"/>
      <c r="D393" s="207" t="s">
        <v>168</v>
      </c>
      <c r="E393" s="213" t="s">
        <v>21</v>
      </c>
      <c r="F393" s="214" t="s">
        <v>1232</v>
      </c>
      <c r="G393" s="212"/>
      <c r="H393" s="215">
        <v>16.794</v>
      </c>
      <c r="I393" s="216"/>
      <c r="J393" s="212"/>
      <c r="K393" s="212"/>
      <c r="L393" s="217"/>
      <c r="M393" s="218"/>
      <c r="N393" s="219"/>
      <c r="O393" s="219"/>
      <c r="P393" s="219"/>
      <c r="Q393" s="219"/>
      <c r="R393" s="219"/>
      <c r="S393" s="219"/>
      <c r="T393" s="220"/>
      <c r="AT393" s="221" t="s">
        <v>168</v>
      </c>
      <c r="AU393" s="221" t="s">
        <v>81</v>
      </c>
      <c r="AV393" s="13" t="s">
        <v>81</v>
      </c>
      <c r="AW393" s="13" t="s">
        <v>34</v>
      </c>
      <c r="AX393" s="13" t="s">
        <v>73</v>
      </c>
      <c r="AY393" s="221" t="s">
        <v>157</v>
      </c>
    </row>
    <row r="394" spans="2:51" s="16" customFormat="1" ht="12">
      <c r="B394" s="243"/>
      <c r="C394" s="244"/>
      <c r="D394" s="207" t="s">
        <v>168</v>
      </c>
      <c r="E394" s="245" t="s">
        <v>21</v>
      </c>
      <c r="F394" s="246" t="s">
        <v>181</v>
      </c>
      <c r="G394" s="244"/>
      <c r="H394" s="247">
        <v>16.794</v>
      </c>
      <c r="I394" s="248"/>
      <c r="J394" s="244"/>
      <c r="K394" s="244"/>
      <c r="L394" s="249"/>
      <c r="M394" s="250"/>
      <c r="N394" s="251"/>
      <c r="O394" s="251"/>
      <c r="P394" s="251"/>
      <c r="Q394" s="251"/>
      <c r="R394" s="251"/>
      <c r="S394" s="251"/>
      <c r="T394" s="252"/>
      <c r="AT394" s="253" t="s">
        <v>168</v>
      </c>
      <c r="AU394" s="253" t="s">
        <v>81</v>
      </c>
      <c r="AV394" s="16" t="s">
        <v>164</v>
      </c>
      <c r="AW394" s="16" t="s">
        <v>34</v>
      </c>
      <c r="AX394" s="16" t="s">
        <v>79</v>
      </c>
      <c r="AY394" s="253" t="s">
        <v>157</v>
      </c>
    </row>
    <row r="395" spans="1:65" s="2" customFormat="1" ht="16.5" customHeight="1">
      <c r="A395" s="36"/>
      <c r="B395" s="37"/>
      <c r="C395" s="194" t="s">
        <v>725</v>
      </c>
      <c r="D395" s="194" t="s">
        <v>159</v>
      </c>
      <c r="E395" s="195" t="s">
        <v>1233</v>
      </c>
      <c r="F395" s="196" t="s">
        <v>1234</v>
      </c>
      <c r="G395" s="197" t="s">
        <v>247</v>
      </c>
      <c r="H395" s="198">
        <v>67.176</v>
      </c>
      <c r="I395" s="199"/>
      <c r="J395" s="200">
        <f>ROUND(I395*H395,2)</f>
        <v>0</v>
      </c>
      <c r="K395" s="196" t="s">
        <v>21</v>
      </c>
      <c r="L395" s="41"/>
      <c r="M395" s="201" t="s">
        <v>21</v>
      </c>
      <c r="N395" s="202" t="s">
        <v>44</v>
      </c>
      <c r="O395" s="66"/>
      <c r="P395" s="203">
        <f>O395*H395</f>
        <v>0</v>
      </c>
      <c r="Q395" s="203">
        <v>0</v>
      </c>
      <c r="R395" s="203">
        <f>Q395*H395</f>
        <v>0</v>
      </c>
      <c r="S395" s="203">
        <v>0</v>
      </c>
      <c r="T395" s="204">
        <f>S395*H395</f>
        <v>0</v>
      </c>
      <c r="U395" s="36"/>
      <c r="V395" s="36"/>
      <c r="W395" s="36"/>
      <c r="X395" s="36"/>
      <c r="Y395" s="36"/>
      <c r="Z395" s="36"/>
      <c r="AA395" s="36"/>
      <c r="AB395" s="36"/>
      <c r="AC395" s="36"/>
      <c r="AD395" s="36"/>
      <c r="AE395" s="36"/>
      <c r="AR395" s="205" t="s">
        <v>164</v>
      </c>
      <c r="AT395" s="205" t="s">
        <v>159</v>
      </c>
      <c r="AU395" s="205" t="s">
        <v>81</v>
      </c>
      <c r="AY395" s="19" t="s">
        <v>157</v>
      </c>
      <c r="BE395" s="206">
        <f>IF(N395="základní",J395,0)</f>
        <v>0</v>
      </c>
      <c r="BF395" s="206">
        <f>IF(N395="snížená",J395,0)</f>
        <v>0</v>
      </c>
      <c r="BG395" s="206">
        <f>IF(N395="zákl. přenesená",J395,0)</f>
        <v>0</v>
      </c>
      <c r="BH395" s="206">
        <f>IF(N395="sníž. přenesená",J395,0)</f>
        <v>0</v>
      </c>
      <c r="BI395" s="206">
        <f>IF(N395="nulová",J395,0)</f>
        <v>0</v>
      </c>
      <c r="BJ395" s="19" t="s">
        <v>79</v>
      </c>
      <c r="BK395" s="206">
        <f>ROUND(I395*H395,2)</f>
        <v>0</v>
      </c>
      <c r="BL395" s="19" t="s">
        <v>164</v>
      </c>
      <c r="BM395" s="205" t="s">
        <v>1235</v>
      </c>
    </row>
    <row r="396" spans="2:51" s="14" customFormat="1" ht="12">
      <c r="B396" s="222"/>
      <c r="C396" s="223"/>
      <c r="D396" s="207" t="s">
        <v>168</v>
      </c>
      <c r="E396" s="224" t="s">
        <v>21</v>
      </c>
      <c r="F396" s="225" t="s">
        <v>1236</v>
      </c>
      <c r="G396" s="223"/>
      <c r="H396" s="224" t="s">
        <v>21</v>
      </c>
      <c r="I396" s="226"/>
      <c r="J396" s="223"/>
      <c r="K396" s="223"/>
      <c r="L396" s="227"/>
      <c r="M396" s="228"/>
      <c r="N396" s="229"/>
      <c r="O396" s="229"/>
      <c r="P396" s="229"/>
      <c r="Q396" s="229"/>
      <c r="R396" s="229"/>
      <c r="S396" s="229"/>
      <c r="T396" s="230"/>
      <c r="AT396" s="231" t="s">
        <v>168</v>
      </c>
      <c r="AU396" s="231" t="s">
        <v>81</v>
      </c>
      <c r="AV396" s="14" t="s">
        <v>79</v>
      </c>
      <c r="AW396" s="14" t="s">
        <v>34</v>
      </c>
      <c r="AX396" s="14" t="s">
        <v>73</v>
      </c>
      <c r="AY396" s="231" t="s">
        <v>157</v>
      </c>
    </row>
    <row r="397" spans="2:51" s="13" customFormat="1" ht="12">
      <c r="B397" s="211"/>
      <c r="C397" s="212"/>
      <c r="D397" s="207" t="s">
        <v>168</v>
      </c>
      <c r="E397" s="213" t="s">
        <v>21</v>
      </c>
      <c r="F397" s="214" t="s">
        <v>1237</v>
      </c>
      <c r="G397" s="212"/>
      <c r="H397" s="215">
        <v>67.176</v>
      </c>
      <c r="I397" s="216"/>
      <c r="J397" s="212"/>
      <c r="K397" s="212"/>
      <c r="L397" s="217"/>
      <c r="M397" s="218"/>
      <c r="N397" s="219"/>
      <c r="O397" s="219"/>
      <c r="P397" s="219"/>
      <c r="Q397" s="219"/>
      <c r="R397" s="219"/>
      <c r="S397" s="219"/>
      <c r="T397" s="220"/>
      <c r="AT397" s="221" t="s">
        <v>168</v>
      </c>
      <c r="AU397" s="221" t="s">
        <v>81</v>
      </c>
      <c r="AV397" s="13" t="s">
        <v>81</v>
      </c>
      <c r="AW397" s="13" t="s">
        <v>34</v>
      </c>
      <c r="AX397" s="13" t="s">
        <v>73</v>
      </c>
      <c r="AY397" s="221" t="s">
        <v>157</v>
      </c>
    </row>
    <row r="398" spans="2:51" s="16" customFormat="1" ht="12">
      <c r="B398" s="243"/>
      <c r="C398" s="244"/>
      <c r="D398" s="207" t="s">
        <v>168</v>
      </c>
      <c r="E398" s="245" t="s">
        <v>21</v>
      </c>
      <c r="F398" s="246" t="s">
        <v>181</v>
      </c>
      <c r="G398" s="244"/>
      <c r="H398" s="247">
        <v>67.176</v>
      </c>
      <c r="I398" s="248"/>
      <c r="J398" s="244"/>
      <c r="K398" s="244"/>
      <c r="L398" s="249"/>
      <c r="M398" s="250"/>
      <c r="N398" s="251"/>
      <c r="O398" s="251"/>
      <c r="P398" s="251"/>
      <c r="Q398" s="251"/>
      <c r="R398" s="251"/>
      <c r="S398" s="251"/>
      <c r="T398" s="252"/>
      <c r="AT398" s="253" t="s">
        <v>168</v>
      </c>
      <c r="AU398" s="253" t="s">
        <v>81</v>
      </c>
      <c r="AV398" s="16" t="s">
        <v>164</v>
      </c>
      <c r="AW398" s="16" t="s">
        <v>34</v>
      </c>
      <c r="AX398" s="16" t="s">
        <v>79</v>
      </c>
      <c r="AY398" s="253" t="s">
        <v>157</v>
      </c>
    </row>
    <row r="399" spans="2:63" s="12" customFormat="1" ht="22.9" customHeight="1">
      <c r="B399" s="178"/>
      <c r="C399" s="179"/>
      <c r="D399" s="180" t="s">
        <v>72</v>
      </c>
      <c r="E399" s="192" t="s">
        <v>594</v>
      </c>
      <c r="F399" s="192" t="s">
        <v>595</v>
      </c>
      <c r="G399" s="179"/>
      <c r="H399" s="179"/>
      <c r="I399" s="182"/>
      <c r="J399" s="193">
        <f>BK399</f>
        <v>0</v>
      </c>
      <c r="K399" s="179"/>
      <c r="L399" s="184"/>
      <c r="M399" s="185"/>
      <c r="N399" s="186"/>
      <c r="O399" s="186"/>
      <c r="P399" s="187">
        <f>P400</f>
        <v>0</v>
      </c>
      <c r="Q399" s="186"/>
      <c r="R399" s="187">
        <f>R400</f>
        <v>0</v>
      </c>
      <c r="S399" s="186"/>
      <c r="T399" s="188">
        <f>T400</f>
        <v>0</v>
      </c>
      <c r="AR399" s="189" t="s">
        <v>79</v>
      </c>
      <c r="AT399" s="190" t="s">
        <v>72</v>
      </c>
      <c r="AU399" s="190" t="s">
        <v>79</v>
      </c>
      <c r="AY399" s="189" t="s">
        <v>157</v>
      </c>
      <c r="BK399" s="191">
        <f>BK400</f>
        <v>0</v>
      </c>
    </row>
    <row r="400" spans="1:65" s="2" customFormat="1" ht="16.5" customHeight="1">
      <c r="A400" s="36"/>
      <c r="B400" s="37"/>
      <c r="C400" s="194" t="s">
        <v>735</v>
      </c>
      <c r="D400" s="194" t="s">
        <v>159</v>
      </c>
      <c r="E400" s="195" t="s">
        <v>1238</v>
      </c>
      <c r="F400" s="196" t="s">
        <v>1239</v>
      </c>
      <c r="G400" s="197" t="s">
        <v>247</v>
      </c>
      <c r="H400" s="198">
        <v>841.766</v>
      </c>
      <c r="I400" s="199"/>
      <c r="J400" s="200">
        <f>ROUND(I400*H400,2)</f>
        <v>0</v>
      </c>
      <c r="K400" s="196" t="s">
        <v>21</v>
      </c>
      <c r="L400" s="41"/>
      <c r="M400" s="268" t="s">
        <v>21</v>
      </c>
      <c r="N400" s="269" t="s">
        <v>44</v>
      </c>
      <c r="O400" s="270"/>
      <c r="P400" s="271">
        <f>O400*H400</f>
        <v>0</v>
      </c>
      <c r="Q400" s="271">
        <v>0</v>
      </c>
      <c r="R400" s="271">
        <f>Q400*H400</f>
        <v>0</v>
      </c>
      <c r="S400" s="271">
        <v>0</v>
      </c>
      <c r="T400" s="272">
        <f>S400*H400</f>
        <v>0</v>
      </c>
      <c r="U400" s="36"/>
      <c r="V400" s="36"/>
      <c r="W400" s="36"/>
      <c r="X400" s="36"/>
      <c r="Y400" s="36"/>
      <c r="Z400" s="36"/>
      <c r="AA400" s="36"/>
      <c r="AB400" s="36"/>
      <c r="AC400" s="36"/>
      <c r="AD400" s="36"/>
      <c r="AE400" s="36"/>
      <c r="AR400" s="205" t="s">
        <v>164</v>
      </c>
      <c r="AT400" s="205" t="s">
        <v>159</v>
      </c>
      <c r="AU400" s="205" t="s">
        <v>81</v>
      </c>
      <c r="AY400" s="19" t="s">
        <v>157</v>
      </c>
      <c r="BE400" s="206">
        <f>IF(N400="základní",J400,0)</f>
        <v>0</v>
      </c>
      <c r="BF400" s="206">
        <f>IF(N400="snížená",J400,0)</f>
        <v>0</v>
      </c>
      <c r="BG400" s="206">
        <f>IF(N400="zákl. přenesená",J400,0)</f>
        <v>0</v>
      </c>
      <c r="BH400" s="206">
        <f>IF(N400="sníž. přenesená",J400,0)</f>
        <v>0</v>
      </c>
      <c r="BI400" s="206">
        <f>IF(N400="nulová",J400,0)</f>
        <v>0</v>
      </c>
      <c r="BJ400" s="19" t="s">
        <v>79</v>
      </c>
      <c r="BK400" s="206">
        <f>ROUND(I400*H400,2)</f>
        <v>0</v>
      </c>
      <c r="BL400" s="19" t="s">
        <v>164</v>
      </c>
      <c r="BM400" s="205" t="s">
        <v>1240</v>
      </c>
    </row>
    <row r="401" spans="1:31" s="2" customFormat="1" ht="6.95" customHeight="1">
      <c r="A401" s="36"/>
      <c r="B401" s="49"/>
      <c r="C401" s="50"/>
      <c r="D401" s="50"/>
      <c r="E401" s="50"/>
      <c r="F401" s="50"/>
      <c r="G401" s="50"/>
      <c r="H401" s="50"/>
      <c r="I401" s="144"/>
      <c r="J401" s="50"/>
      <c r="K401" s="50"/>
      <c r="L401" s="41"/>
      <c r="M401" s="36"/>
      <c r="O401" s="36"/>
      <c r="P401" s="36"/>
      <c r="Q401" s="36"/>
      <c r="R401" s="36"/>
      <c r="S401" s="36"/>
      <c r="T401" s="36"/>
      <c r="U401" s="36"/>
      <c r="V401" s="36"/>
      <c r="W401" s="36"/>
      <c r="X401" s="36"/>
      <c r="Y401" s="36"/>
      <c r="Z401" s="36"/>
      <c r="AA401" s="36"/>
      <c r="AB401" s="36"/>
      <c r="AC401" s="36"/>
      <c r="AD401" s="36"/>
      <c r="AE401" s="36"/>
    </row>
  </sheetData>
  <sheetProtection algorithmName="SHA-512" hashValue="bUi4u74Zz/FxHmqptwi464HjCakQ2sC6/zrrcsbTL6/F9sV1y9qVRzH7CLuqckQ5pWRgF1ylxgeVA0cf7Ul9Xg==" saltValue="DhZHTZixMY+j1p8mwdK3MRM/hqP2/qM4qlpl2qM76JHNk9AWY6heTrSEd94vj4TyuO2xokca/jm8FgRlovlihQ==" spinCount="100000" sheet="1" objects="1" scenarios="1" formatColumns="0" formatRows="0" autoFilter="0"/>
  <autoFilter ref="C92:K400"/>
  <mergeCells count="12">
    <mergeCell ref="E85:H85"/>
    <mergeCell ref="L2:V2"/>
    <mergeCell ref="E50:H50"/>
    <mergeCell ref="E52:H52"/>
    <mergeCell ref="E54:H54"/>
    <mergeCell ref="E81:H81"/>
    <mergeCell ref="E83:H8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6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0"/>
      <c r="L2" s="361"/>
      <c r="M2" s="361"/>
      <c r="N2" s="361"/>
      <c r="O2" s="361"/>
      <c r="P2" s="361"/>
      <c r="Q2" s="361"/>
      <c r="R2" s="361"/>
      <c r="S2" s="361"/>
      <c r="T2" s="361"/>
      <c r="U2" s="361"/>
      <c r="V2" s="361"/>
      <c r="AT2" s="19" t="s">
        <v>97</v>
      </c>
    </row>
    <row r="3" spans="2:46" s="1" customFormat="1" ht="6.95" customHeight="1">
      <c r="B3" s="111"/>
      <c r="C3" s="112"/>
      <c r="D3" s="112"/>
      <c r="E3" s="112"/>
      <c r="F3" s="112"/>
      <c r="G3" s="112"/>
      <c r="H3" s="112"/>
      <c r="I3" s="113"/>
      <c r="J3" s="112"/>
      <c r="K3" s="112"/>
      <c r="L3" s="22"/>
      <c r="AT3" s="19" t="s">
        <v>81</v>
      </c>
    </row>
    <row r="4" spans="2:46" s="1" customFormat="1" ht="24.95" customHeight="1">
      <c r="B4" s="22"/>
      <c r="D4" s="114" t="s">
        <v>115</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6.5" customHeight="1">
      <c r="B7" s="22"/>
      <c r="E7" s="402" t="str">
        <f>'Rekapitulace stavby'!K6</f>
        <v>Rozšíření hřbitova v Milovicích – I. etapa pro stavební povolení a provedení stavby</v>
      </c>
      <c r="F7" s="403"/>
      <c r="G7" s="403"/>
      <c r="H7" s="403"/>
      <c r="I7" s="110"/>
      <c r="L7" s="22"/>
    </row>
    <row r="8" spans="2:12" ht="12.75">
      <c r="B8" s="22"/>
      <c r="D8" s="116" t="s">
        <v>116</v>
      </c>
      <c r="L8" s="22"/>
    </row>
    <row r="9" spans="2:12" s="1" customFormat="1" ht="16.5" customHeight="1">
      <c r="B9" s="22"/>
      <c r="E9" s="402" t="s">
        <v>117</v>
      </c>
      <c r="F9" s="361"/>
      <c r="G9" s="361"/>
      <c r="H9" s="361"/>
      <c r="I9" s="110"/>
      <c r="L9" s="22"/>
    </row>
    <row r="10" spans="2:12" s="1" customFormat="1" ht="12" customHeight="1">
      <c r="B10" s="22"/>
      <c r="D10" s="116" t="s">
        <v>118</v>
      </c>
      <c r="I10" s="110"/>
      <c r="L10" s="22"/>
    </row>
    <row r="11" spans="1:31" s="2" customFormat="1" ht="16.5" customHeight="1">
      <c r="A11" s="36"/>
      <c r="B11" s="41"/>
      <c r="C11" s="36"/>
      <c r="D11" s="36"/>
      <c r="E11" s="410" t="s">
        <v>1241</v>
      </c>
      <c r="F11" s="404"/>
      <c r="G11" s="404"/>
      <c r="H11" s="404"/>
      <c r="I11" s="117"/>
      <c r="J11" s="36"/>
      <c r="K11" s="36"/>
      <c r="L11" s="118"/>
      <c r="S11" s="36"/>
      <c r="T11" s="36"/>
      <c r="U11" s="36"/>
      <c r="V11" s="36"/>
      <c r="W11" s="36"/>
      <c r="X11" s="36"/>
      <c r="Y11" s="36"/>
      <c r="Z11" s="36"/>
      <c r="AA11" s="36"/>
      <c r="AB11" s="36"/>
      <c r="AC11" s="36"/>
      <c r="AD11" s="36"/>
      <c r="AE11" s="36"/>
    </row>
    <row r="12" spans="1:31" s="2" customFormat="1" ht="12" customHeight="1">
      <c r="A12" s="36"/>
      <c r="B12" s="41"/>
      <c r="C12" s="36"/>
      <c r="D12" s="116" t="s">
        <v>1242</v>
      </c>
      <c r="E12" s="36"/>
      <c r="F12" s="36"/>
      <c r="G12" s="36"/>
      <c r="H12" s="36"/>
      <c r="I12" s="117"/>
      <c r="J12" s="36"/>
      <c r="K12" s="36"/>
      <c r="L12" s="118"/>
      <c r="S12" s="36"/>
      <c r="T12" s="36"/>
      <c r="U12" s="36"/>
      <c r="V12" s="36"/>
      <c r="W12" s="36"/>
      <c r="X12" s="36"/>
      <c r="Y12" s="36"/>
      <c r="Z12" s="36"/>
      <c r="AA12" s="36"/>
      <c r="AB12" s="36"/>
      <c r="AC12" s="36"/>
      <c r="AD12" s="36"/>
      <c r="AE12" s="36"/>
    </row>
    <row r="13" spans="1:31" s="2" customFormat="1" ht="16.5" customHeight="1">
      <c r="A13" s="36"/>
      <c r="B13" s="41"/>
      <c r="C13" s="36"/>
      <c r="D13" s="36"/>
      <c r="E13" s="405" t="s">
        <v>1243</v>
      </c>
      <c r="F13" s="404"/>
      <c r="G13" s="404"/>
      <c r="H13" s="404"/>
      <c r="I13" s="117"/>
      <c r="J13" s="36"/>
      <c r="K13" s="36"/>
      <c r="L13" s="118"/>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17"/>
      <c r="J14" s="36"/>
      <c r="K14" s="36"/>
      <c r="L14" s="118"/>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5" t="s">
        <v>19</v>
      </c>
      <c r="G15" s="36"/>
      <c r="H15" s="36"/>
      <c r="I15" s="119" t="s">
        <v>20</v>
      </c>
      <c r="J15" s="105" t="s">
        <v>21</v>
      </c>
      <c r="K15" s="36"/>
      <c r="L15" s="118"/>
      <c r="S15" s="36"/>
      <c r="T15" s="36"/>
      <c r="U15" s="36"/>
      <c r="V15" s="36"/>
      <c r="W15" s="36"/>
      <c r="X15" s="36"/>
      <c r="Y15" s="36"/>
      <c r="Z15" s="36"/>
      <c r="AA15" s="36"/>
      <c r="AB15" s="36"/>
      <c r="AC15" s="36"/>
      <c r="AD15" s="36"/>
      <c r="AE15" s="36"/>
    </row>
    <row r="16" spans="1:31" s="2" customFormat="1" ht="12" customHeight="1">
      <c r="A16" s="36"/>
      <c r="B16" s="41"/>
      <c r="C16" s="36"/>
      <c r="D16" s="116" t="s">
        <v>22</v>
      </c>
      <c r="E16" s="36"/>
      <c r="F16" s="105" t="s">
        <v>23</v>
      </c>
      <c r="G16" s="36"/>
      <c r="H16" s="36"/>
      <c r="I16" s="119" t="s">
        <v>24</v>
      </c>
      <c r="J16" s="120" t="str">
        <f>'Rekapitulace stavby'!AN8</f>
        <v>3. 2. 2020</v>
      </c>
      <c r="K16" s="36"/>
      <c r="L16" s="118"/>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7"/>
      <c r="J17" s="36"/>
      <c r="K17" s="36"/>
      <c r="L17" s="118"/>
      <c r="S17" s="36"/>
      <c r="T17" s="36"/>
      <c r="U17" s="36"/>
      <c r="V17" s="36"/>
      <c r="W17" s="36"/>
      <c r="X17" s="36"/>
      <c r="Y17" s="36"/>
      <c r="Z17" s="36"/>
      <c r="AA17" s="36"/>
      <c r="AB17" s="36"/>
      <c r="AC17" s="36"/>
      <c r="AD17" s="36"/>
      <c r="AE17" s="36"/>
    </row>
    <row r="18" spans="1:31" s="2" customFormat="1" ht="12" customHeight="1">
      <c r="A18" s="36"/>
      <c r="B18" s="41"/>
      <c r="C18" s="36"/>
      <c r="D18" s="116" t="s">
        <v>26</v>
      </c>
      <c r="E18" s="36"/>
      <c r="F18" s="36"/>
      <c r="G18" s="36"/>
      <c r="H18" s="36"/>
      <c r="I18" s="119" t="s">
        <v>27</v>
      </c>
      <c r="J18" s="105" t="s">
        <v>21</v>
      </c>
      <c r="K18" s="36"/>
      <c r="L18" s="118"/>
      <c r="S18" s="36"/>
      <c r="T18" s="36"/>
      <c r="U18" s="36"/>
      <c r="V18" s="36"/>
      <c r="W18" s="36"/>
      <c r="X18" s="36"/>
      <c r="Y18" s="36"/>
      <c r="Z18" s="36"/>
      <c r="AA18" s="36"/>
      <c r="AB18" s="36"/>
      <c r="AC18" s="36"/>
      <c r="AD18" s="36"/>
      <c r="AE18" s="36"/>
    </row>
    <row r="19" spans="1:31" s="2" customFormat="1" ht="18" customHeight="1">
      <c r="A19" s="36"/>
      <c r="B19" s="41"/>
      <c r="C19" s="36"/>
      <c r="D19" s="36"/>
      <c r="E19" s="105" t="s">
        <v>28</v>
      </c>
      <c r="F19" s="36"/>
      <c r="G19" s="36"/>
      <c r="H19" s="36"/>
      <c r="I19" s="119" t="s">
        <v>29</v>
      </c>
      <c r="J19" s="105" t="s">
        <v>21</v>
      </c>
      <c r="K19" s="36"/>
      <c r="L19" s="118"/>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7"/>
      <c r="J20" s="36"/>
      <c r="K20" s="36"/>
      <c r="L20" s="118"/>
      <c r="S20" s="36"/>
      <c r="T20" s="36"/>
      <c r="U20" s="36"/>
      <c r="V20" s="36"/>
      <c r="W20" s="36"/>
      <c r="X20" s="36"/>
      <c r="Y20" s="36"/>
      <c r="Z20" s="36"/>
      <c r="AA20" s="36"/>
      <c r="AB20" s="36"/>
      <c r="AC20" s="36"/>
      <c r="AD20" s="36"/>
      <c r="AE20" s="36"/>
    </row>
    <row r="21" spans="1:31" s="2" customFormat="1" ht="12" customHeight="1">
      <c r="A21" s="36"/>
      <c r="B21" s="41"/>
      <c r="C21" s="36"/>
      <c r="D21" s="116" t="s">
        <v>30</v>
      </c>
      <c r="E21" s="36"/>
      <c r="F21" s="36"/>
      <c r="G21" s="36"/>
      <c r="H21" s="36"/>
      <c r="I21" s="119" t="s">
        <v>27</v>
      </c>
      <c r="J21" s="32" t="str">
        <f>'Rekapitulace stavby'!AN13</f>
        <v>Vyplň údaj</v>
      </c>
      <c r="K21" s="36"/>
      <c r="L21" s="118"/>
      <c r="S21" s="36"/>
      <c r="T21" s="36"/>
      <c r="U21" s="36"/>
      <c r="V21" s="36"/>
      <c r="W21" s="36"/>
      <c r="X21" s="36"/>
      <c r="Y21" s="36"/>
      <c r="Z21" s="36"/>
      <c r="AA21" s="36"/>
      <c r="AB21" s="36"/>
      <c r="AC21" s="36"/>
      <c r="AD21" s="36"/>
      <c r="AE21" s="36"/>
    </row>
    <row r="22" spans="1:31" s="2" customFormat="1" ht="18" customHeight="1">
      <c r="A22" s="36"/>
      <c r="B22" s="41"/>
      <c r="C22" s="36"/>
      <c r="D22" s="36"/>
      <c r="E22" s="406" t="str">
        <f>'Rekapitulace stavby'!E14</f>
        <v>Vyplň údaj</v>
      </c>
      <c r="F22" s="407"/>
      <c r="G22" s="407"/>
      <c r="H22" s="407"/>
      <c r="I22" s="119" t="s">
        <v>29</v>
      </c>
      <c r="J22" s="32" t="str">
        <f>'Rekapitulace stavby'!AN14</f>
        <v>Vyplň údaj</v>
      </c>
      <c r="K22" s="36"/>
      <c r="L22" s="118"/>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7"/>
      <c r="J23" s="36"/>
      <c r="K23" s="36"/>
      <c r="L23" s="118"/>
      <c r="S23" s="36"/>
      <c r="T23" s="36"/>
      <c r="U23" s="36"/>
      <c r="V23" s="36"/>
      <c r="W23" s="36"/>
      <c r="X23" s="36"/>
      <c r="Y23" s="36"/>
      <c r="Z23" s="36"/>
      <c r="AA23" s="36"/>
      <c r="AB23" s="36"/>
      <c r="AC23" s="36"/>
      <c r="AD23" s="36"/>
      <c r="AE23" s="36"/>
    </row>
    <row r="24" spans="1:31" s="2" customFormat="1" ht="12" customHeight="1">
      <c r="A24" s="36"/>
      <c r="B24" s="41"/>
      <c r="C24" s="36"/>
      <c r="D24" s="116" t="s">
        <v>32</v>
      </c>
      <c r="E24" s="36"/>
      <c r="F24" s="36"/>
      <c r="G24" s="36"/>
      <c r="H24" s="36"/>
      <c r="I24" s="119" t="s">
        <v>27</v>
      </c>
      <c r="J24" s="105" t="s">
        <v>21</v>
      </c>
      <c r="K24" s="36"/>
      <c r="L24" s="118"/>
      <c r="S24" s="36"/>
      <c r="T24" s="36"/>
      <c r="U24" s="36"/>
      <c r="V24" s="36"/>
      <c r="W24" s="36"/>
      <c r="X24" s="36"/>
      <c r="Y24" s="36"/>
      <c r="Z24" s="36"/>
      <c r="AA24" s="36"/>
      <c r="AB24" s="36"/>
      <c r="AC24" s="36"/>
      <c r="AD24" s="36"/>
      <c r="AE24" s="36"/>
    </row>
    <row r="25" spans="1:31" s="2" customFormat="1" ht="18" customHeight="1">
      <c r="A25" s="36"/>
      <c r="B25" s="41"/>
      <c r="C25" s="36"/>
      <c r="D25" s="36"/>
      <c r="E25" s="105" t="s">
        <v>33</v>
      </c>
      <c r="F25" s="36"/>
      <c r="G25" s="36"/>
      <c r="H25" s="36"/>
      <c r="I25" s="119" t="s">
        <v>29</v>
      </c>
      <c r="J25" s="105" t="s">
        <v>21</v>
      </c>
      <c r="K25" s="36"/>
      <c r="L25" s="118"/>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7"/>
      <c r="J26" s="36"/>
      <c r="K26" s="36"/>
      <c r="L26" s="118"/>
      <c r="S26" s="36"/>
      <c r="T26" s="36"/>
      <c r="U26" s="36"/>
      <c r="V26" s="36"/>
      <c r="W26" s="36"/>
      <c r="X26" s="36"/>
      <c r="Y26" s="36"/>
      <c r="Z26" s="36"/>
      <c r="AA26" s="36"/>
      <c r="AB26" s="36"/>
      <c r="AC26" s="36"/>
      <c r="AD26" s="36"/>
      <c r="AE26" s="36"/>
    </row>
    <row r="27" spans="1:31" s="2" customFormat="1" ht="12" customHeight="1">
      <c r="A27" s="36"/>
      <c r="B27" s="41"/>
      <c r="C27" s="36"/>
      <c r="D27" s="116" t="s">
        <v>35</v>
      </c>
      <c r="E27" s="36"/>
      <c r="F27" s="36"/>
      <c r="G27" s="36"/>
      <c r="H27" s="36"/>
      <c r="I27" s="119" t="s">
        <v>27</v>
      </c>
      <c r="J27" s="105" t="s">
        <v>21</v>
      </c>
      <c r="K27" s="36"/>
      <c r="L27" s="118"/>
      <c r="S27" s="36"/>
      <c r="T27" s="36"/>
      <c r="U27" s="36"/>
      <c r="V27" s="36"/>
      <c r="W27" s="36"/>
      <c r="X27" s="36"/>
      <c r="Y27" s="36"/>
      <c r="Z27" s="36"/>
      <c r="AA27" s="36"/>
      <c r="AB27" s="36"/>
      <c r="AC27" s="36"/>
      <c r="AD27" s="36"/>
      <c r="AE27" s="36"/>
    </row>
    <row r="28" spans="1:31" s="2" customFormat="1" ht="18" customHeight="1">
      <c r="A28" s="36"/>
      <c r="B28" s="41"/>
      <c r="C28" s="36"/>
      <c r="D28" s="36"/>
      <c r="E28" s="105" t="s">
        <v>1244</v>
      </c>
      <c r="F28" s="36"/>
      <c r="G28" s="36"/>
      <c r="H28" s="36"/>
      <c r="I28" s="119" t="s">
        <v>29</v>
      </c>
      <c r="J28" s="105" t="s">
        <v>21</v>
      </c>
      <c r="K28" s="36"/>
      <c r="L28" s="118"/>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7"/>
      <c r="J29" s="36"/>
      <c r="K29" s="36"/>
      <c r="L29" s="118"/>
      <c r="S29" s="36"/>
      <c r="T29" s="36"/>
      <c r="U29" s="36"/>
      <c r="V29" s="36"/>
      <c r="W29" s="36"/>
      <c r="X29" s="36"/>
      <c r="Y29" s="36"/>
      <c r="Z29" s="36"/>
      <c r="AA29" s="36"/>
      <c r="AB29" s="36"/>
      <c r="AC29" s="36"/>
      <c r="AD29" s="36"/>
      <c r="AE29" s="36"/>
    </row>
    <row r="30" spans="1:31" s="2" customFormat="1" ht="12" customHeight="1">
      <c r="A30" s="36"/>
      <c r="B30" s="41"/>
      <c r="C30" s="36"/>
      <c r="D30" s="116" t="s">
        <v>37</v>
      </c>
      <c r="E30" s="36"/>
      <c r="F30" s="36"/>
      <c r="G30" s="36"/>
      <c r="H30" s="36"/>
      <c r="I30" s="117"/>
      <c r="J30" s="36"/>
      <c r="K30" s="36"/>
      <c r="L30" s="118"/>
      <c r="S30" s="36"/>
      <c r="T30" s="36"/>
      <c r="U30" s="36"/>
      <c r="V30" s="36"/>
      <c r="W30" s="36"/>
      <c r="X30" s="36"/>
      <c r="Y30" s="36"/>
      <c r="Z30" s="36"/>
      <c r="AA30" s="36"/>
      <c r="AB30" s="36"/>
      <c r="AC30" s="36"/>
      <c r="AD30" s="36"/>
      <c r="AE30" s="36"/>
    </row>
    <row r="31" spans="1:31" s="8" customFormat="1" ht="59.25" customHeight="1">
      <c r="A31" s="121"/>
      <c r="B31" s="122"/>
      <c r="C31" s="121"/>
      <c r="D31" s="121"/>
      <c r="E31" s="408" t="s">
        <v>911</v>
      </c>
      <c r="F31" s="408"/>
      <c r="G31" s="408"/>
      <c r="H31" s="408"/>
      <c r="I31" s="123"/>
      <c r="J31" s="121"/>
      <c r="K31" s="121"/>
      <c r="L31" s="124"/>
      <c r="S31" s="121"/>
      <c r="T31" s="121"/>
      <c r="U31" s="121"/>
      <c r="V31" s="121"/>
      <c r="W31" s="121"/>
      <c r="X31" s="121"/>
      <c r="Y31" s="121"/>
      <c r="Z31" s="121"/>
      <c r="AA31" s="121"/>
      <c r="AB31" s="121"/>
      <c r="AC31" s="121"/>
      <c r="AD31" s="121"/>
      <c r="AE31" s="121"/>
    </row>
    <row r="32" spans="1:31" s="2" customFormat="1" ht="6.95" customHeight="1">
      <c r="A32" s="36"/>
      <c r="B32" s="41"/>
      <c r="C32" s="36"/>
      <c r="D32" s="36"/>
      <c r="E32" s="36"/>
      <c r="F32" s="36"/>
      <c r="G32" s="36"/>
      <c r="H32" s="36"/>
      <c r="I32" s="117"/>
      <c r="J32" s="36"/>
      <c r="K32" s="36"/>
      <c r="L32" s="118"/>
      <c r="S32" s="36"/>
      <c r="T32" s="36"/>
      <c r="U32" s="36"/>
      <c r="V32" s="36"/>
      <c r="W32" s="36"/>
      <c r="X32" s="36"/>
      <c r="Y32" s="36"/>
      <c r="Z32" s="36"/>
      <c r="AA32" s="36"/>
      <c r="AB32" s="36"/>
      <c r="AC32" s="36"/>
      <c r="AD32" s="36"/>
      <c r="AE32" s="36"/>
    </row>
    <row r="33" spans="1:31" s="2" customFormat="1" ht="6.95" customHeight="1">
      <c r="A33" s="36"/>
      <c r="B33" s="41"/>
      <c r="C33" s="36"/>
      <c r="D33" s="125"/>
      <c r="E33" s="125"/>
      <c r="F33" s="125"/>
      <c r="G33" s="125"/>
      <c r="H33" s="125"/>
      <c r="I33" s="126"/>
      <c r="J33" s="125"/>
      <c r="K33" s="125"/>
      <c r="L33" s="118"/>
      <c r="S33" s="36"/>
      <c r="T33" s="36"/>
      <c r="U33" s="36"/>
      <c r="V33" s="36"/>
      <c r="W33" s="36"/>
      <c r="X33" s="36"/>
      <c r="Y33" s="36"/>
      <c r="Z33" s="36"/>
      <c r="AA33" s="36"/>
      <c r="AB33" s="36"/>
      <c r="AC33" s="36"/>
      <c r="AD33" s="36"/>
      <c r="AE33" s="36"/>
    </row>
    <row r="34" spans="1:31" s="2" customFormat="1" ht="25.35" customHeight="1">
      <c r="A34" s="36"/>
      <c r="B34" s="41"/>
      <c r="C34" s="36"/>
      <c r="D34" s="127" t="s">
        <v>39</v>
      </c>
      <c r="E34" s="36"/>
      <c r="F34" s="36"/>
      <c r="G34" s="36"/>
      <c r="H34" s="36"/>
      <c r="I34" s="117"/>
      <c r="J34" s="128">
        <f>ROUND(J100,2)</f>
        <v>0</v>
      </c>
      <c r="K34" s="36"/>
      <c r="L34" s="118"/>
      <c r="S34" s="36"/>
      <c r="T34" s="36"/>
      <c r="U34" s="36"/>
      <c r="V34" s="36"/>
      <c r="W34" s="36"/>
      <c r="X34" s="36"/>
      <c r="Y34" s="36"/>
      <c r="Z34" s="36"/>
      <c r="AA34" s="36"/>
      <c r="AB34" s="36"/>
      <c r="AC34" s="36"/>
      <c r="AD34" s="36"/>
      <c r="AE34" s="36"/>
    </row>
    <row r="35" spans="1:31" s="2" customFormat="1" ht="6.95" customHeight="1">
      <c r="A35" s="36"/>
      <c r="B35" s="41"/>
      <c r="C35" s="36"/>
      <c r="D35" s="125"/>
      <c r="E35" s="125"/>
      <c r="F35" s="125"/>
      <c r="G35" s="125"/>
      <c r="H35" s="125"/>
      <c r="I35" s="126"/>
      <c r="J35" s="125"/>
      <c r="K35" s="125"/>
      <c r="L35" s="118"/>
      <c r="S35" s="36"/>
      <c r="T35" s="36"/>
      <c r="U35" s="36"/>
      <c r="V35" s="36"/>
      <c r="W35" s="36"/>
      <c r="X35" s="36"/>
      <c r="Y35" s="36"/>
      <c r="Z35" s="36"/>
      <c r="AA35" s="36"/>
      <c r="AB35" s="36"/>
      <c r="AC35" s="36"/>
      <c r="AD35" s="36"/>
      <c r="AE35" s="36"/>
    </row>
    <row r="36" spans="1:31" s="2" customFormat="1" ht="14.45" customHeight="1">
      <c r="A36" s="36"/>
      <c r="B36" s="41"/>
      <c r="C36" s="36"/>
      <c r="D36" s="36"/>
      <c r="E36" s="36"/>
      <c r="F36" s="129" t="s">
        <v>41</v>
      </c>
      <c r="G36" s="36"/>
      <c r="H36" s="36"/>
      <c r="I36" s="130" t="s">
        <v>40</v>
      </c>
      <c r="J36" s="129" t="s">
        <v>42</v>
      </c>
      <c r="K36" s="36"/>
      <c r="L36" s="118"/>
      <c r="S36" s="36"/>
      <c r="T36" s="36"/>
      <c r="U36" s="36"/>
      <c r="V36" s="36"/>
      <c r="W36" s="36"/>
      <c r="X36" s="36"/>
      <c r="Y36" s="36"/>
      <c r="Z36" s="36"/>
      <c r="AA36" s="36"/>
      <c r="AB36" s="36"/>
      <c r="AC36" s="36"/>
      <c r="AD36" s="36"/>
      <c r="AE36" s="36"/>
    </row>
    <row r="37" spans="1:31" s="2" customFormat="1" ht="14.45" customHeight="1">
      <c r="A37" s="36"/>
      <c r="B37" s="41"/>
      <c r="C37" s="36"/>
      <c r="D37" s="131" t="s">
        <v>43</v>
      </c>
      <c r="E37" s="116" t="s">
        <v>44</v>
      </c>
      <c r="F37" s="132">
        <f>ROUND((SUM(BE100:BE261)),2)</f>
        <v>0</v>
      </c>
      <c r="G37" s="36"/>
      <c r="H37" s="36"/>
      <c r="I37" s="133">
        <v>0.21</v>
      </c>
      <c r="J37" s="132">
        <f>ROUND(((SUM(BE100:BE261))*I37),2)</f>
        <v>0</v>
      </c>
      <c r="K37" s="36"/>
      <c r="L37" s="118"/>
      <c r="S37" s="36"/>
      <c r="T37" s="36"/>
      <c r="U37" s="36"/>
      <c r="V37" s="36"/>
      <c r="W37" s="36"/>
      <c r="X37" s="36"/>
      <c r="Y37" s="36"/>
      <c r="Z37" s="36"/>
      <c r="AA37" s="36"/>
      <c r="AB37" s="36"/>
      <c r="AC37" s="36"/>
      <c r="AD37" s="36"/>
      <c r="AE37" s="36"/>
    </row>
    <row r="38" spans="1:31" s="2" customFormat="1" ht="14.45" customHeight="1">
      <c r="A38" s="36"/>
      <c r="B38" s="41"/>
      <c r="C38" s="36"/>
      <c r="D38" s="36"/>
      <c r="E38" s="116" t="s">
        <v>45</v>
      </c>
      <c r="F38" s="132">
        <f>ROUND((SUM(BF100:BF261)),2)</f>
        <v>0</v>
      </c>
      <c r="G38" s="36"/>
      <c r="H38" s="36"/>
      <c r="I38" s="133">
        <v>0.15</v>
      </c>
      <c r="J38" s="132">
        <f>ROUND(((SUM(BF100:BF261))*I38),2)</f>
        <v>0</v>
      </c>
      <c r="K38" s="36"/>
      <c r="L38" s="118"/>
      <c r="S38" s="36"/>
      <c r="T38" s="36"/>
      <c r="U38" s="36"/>
      <c r="V38" s="36"/>
      <c r="W38" s="36"/>
      <c r="X38" s="36"/>
      <c r="Y38" s="36"/>
      <c r="Z38" s="36"/>
      <c r="AA38" s="36"/>
      <c r="AB38" s="36"/>
      <c r="AC38" s="36"/>
      <c r="AD38" s="36"/>
      <c r="AE38" s="36"/>
    </row>
    <row r="39" spans="1:31" s="2" customFormat="1" ht="14.45" customHeight="1" hidden="1">
      <c r="A39" s="36"/>
      <c r="B39" s="41"/>
      <c r="C39" s="36"/>
      <c r="D39" s="36"/>
      <c r="E39" s="116" t="s">
        <v>46</v>
      </c>
      <c r="F39" s="132">
        <f>ROUND((SUM(BG100:BG261)),2)</f>
        <v>0</v>
      </c>
      <c r="G39" s="36"/>
      <c r="H39" s="36"/>
      <c r="I39" s="133">
        <v>0.21</v>
      </c>
      <c r="J39" s="132">
        <f>0</f>
        <v>0</v>
      </c>
      <c r="K39" s="36"/>
      <c r="L39" s="118"/>
      <c r="S39" s="36"/>
      <c r="T39" s="36"/>
      <c r="U39" s="36"/>
      <c r="V39" s="36"/>
      <c r="W39" s="36"/>
      <c r="X39" s="36"/>
      <c r="Y39" s="36"/>
      <c r="Z39" s="36"/>
      <c r="AA39" s="36"/>
      <c r="AB39" s="36"/>
      <c r="AC39" s="36"/>
      <c r="AD39" s="36"/>
      <c r="AE39" s="36"/>
    </row>
    <row r="40" spans="1:31" s="2" customFormat="1" ht="14.45" customHeight="1" hidden="1">
      <c r="A40" s="36"/>
      <c r="B40" s="41"/>
      <c r="C40" s="36"/>
      <c r="D40" s="36"/>
      <c r="E40" s="116" t="s">
        <v>47</v>
      </c>
      <c r="F40" s="132">
        <f>ROUND((SUM(BH100:BH261)),2)</f>
        <v>0</v>
      </c>
      <c r="G40" s="36"/>
      <c r="H40" s="36"/>
      <c r="I40" s="133">
        <v>0.15</v>
      </c>
      <c r="J40" s="132">
        <f>0</f>
        <v>0</v>
      </c>
      <c r="K40" s="36"/>
      <c r="L40" s="118"/>
      <c r="S40" s="36"/>
      <c r="T40" s="36"/>
      <c r="U40" s="36"/>
      <c r="V40" s="36"/>
      <c r="W40" s="36"/>
      <c r="X40" s="36"/>
      <c r="Y40" s="36"/>
      <c r="Z40" s="36"/>
      <c r="AA40" s="36"/>
      <c r="AB40" s="36"/>
      <c r="AC40" s="36"/>
      <c r="AD40" s="36"/>
      <c r="AE40" s="36"/>
    </row>
    <row r="41" spans="1:31" s="2" customFormat="1" ht="14.45" customHeight="1" hidden="1">
      <c r="A41" s="36"/>
      <c r="B41" s="41"/>
      <c r="C41" s="36"/>
      <c r="D41" s="36"/>
      <c r="E41" s="116" t="s">
        <v>48</v>
      </c>
      <c r="F41" s="132">
        <f>ROUND((SUM(BI100:BI261)),2)</f>
        <v>0</v>
      </c>
      <c r="G41" s="36"/>
      <c r="H41" s="36"/>
      <c r="I41" s="133">
        <v>0</v>
      </c>
      <c r="J41" s="132">
        <f>0</f>
        <v>0</v>
      </c>
      <c r="K41" s="36"/>
      <c r="L41" s="118"/>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7"/>
      <c r="J42" s="36"/>
      <c r="K42" s="36"/>
      <c r="L42" s="118"/>
      <c r="S42" s="36"/>
      <c r="T42" s="36"/>
      <c r="U42" s="36"/>
      <c r="V42" s="36"/>
      <c r="W42" s="36"/>
      <c r="X42" s="36"/>
      <c r="Y42" s="36"/>
      <c r="Z42" s="36"/>
      <c r="AA42" s="36"/>
      <c r="AB42" s="36"/>
      <c r="AC42" s="36"/>
      <c r="AD42" s="36"/>
      <c r="AE42" s="36"/>
    </row>
    <row r="43" spans="1:31" s="2" customFormat="1" ht="25.35" customHeight="1">
      <c r="A43" s="36"/>
      <c r="B43" s="41"/>
      <c r="C43" s="134"/>
      <c r="D43" s="135" t="s">
        <v>49</v>
      </c>
      <c r="E43" s="136"/>
      <c r="F43" s="136"/>
      <c r="G43" s="137" t="s">
        <v>50</v>
      </c>
      <c r="H43" s="138" t="s">
        <v>51</v>
      </c>
      <c r="I43" s="139"/>
      <c r="J43" s="140">
        <f>SUM(J34:J41)</f>
        <v>0</v>
      </c>
      <c r="K43" s="141"/>
      <c r="L43" s="118"/>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8"/>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8"/>
      <c r="S48" s="36"/>
      <c r="T48" s="36"/>
      <c r="U48" s="36"/>
      <c r="V48" s="36"/>
      <c r="W48" s="36"/>
      <c r="X48" s="36"/>
      <c r="Y48" s="36"/>
      <c r="Z48" s="36"/>
      <c r="AA48" s="36"/>
      <c r="AB48" s="36"/>
      <c r="AC48" s="36"/>
      <c r="AD48" s="36"/>
      <c r="AE48" s="36"/>
    </row>
    <row r="49" spans="1:31" s="2" customFormat="1" ht="24.95" customHeight="1">
      <c r="A49" s="36"/>
      <c r="B49" s="37"/>
      <c r="C49" s="25" t="s">
        <v>121</v>
      </c>
      <c r="D49" s="38"/>
      <c r="E49" s="38"/>
      <c r="F49" s="38"/>
      <c r="G49" s="38"/>
      <c r="H49" s="38"/>
      <c r="I49" s="117"/>
      <c r="J49" s="38"/>
      <c r="K49" s="38"/>
      <c r="L49" s="118"/>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7"/>
      <c r="J50" s="38"/>
      <c r="K50" s="38"/>
      <c r="L50" s="118"/>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7"/>
      <c r="J51" s="38"/>
      <c r="K51" s="38"/>
      <c r="L51" s="118"/>
      <c r="S51" s="36"/>
      <c r="T51" s="36"/>
      <c r="U51" s="36"/>
      <c r="V51" s="36"/>
      <c r="W51" s="36"/>
      <c r="X51" s="36"/>
      <c r="Y51" s="36"/>
      <c r="Z51" s="36"/>
      <c r="AA51" s="36"/>
      <c r="AB51" s="36"/>
      <c r="AC51" s="36"/>
      <c r="AD51" s="36"/>
      <c r="AE51" s="36"/>
    </row>
    <row r="52" spans="1:31" s="2" customFormat="1" ht="16.5" customHeight="1">
      <c r="A52" s="36"/>
      <c r="B52" s="37"/>
      <c r="C52" s="38"/>
      <c r="D52" s="38"/>
      <c r="E52" s="400" t="str">
        <f>E7</f>
        <v>Rozšíření hřbitova v Milovicích – I. etapa pro stavební povolení a provedení stavby</v>
      </c>
      <c r="F52" s="401"/>
      <c r="G52" s="401"/>
      <c r="H52" s="401"/>
      <c r="I52" s="117"/>
      <c r="J52" s="38"/>
      <c r="K52" s="38"/>
      <c r="L52" s="118"/>
      <c r="S52" s="36"/>
      <c r="T52" s="36"/>
      <c r="U52" s="36"/>
      <c r="V52" s="36"/>
      <c r="W52" s="36"/>
      <c r="X52" s="36"/>
      <c r="Y52" s="36"/>
      <c r="Z52" s="36"/>
      <c r="AA52" s="36"/>
      <c r="AB52" s="36"/>
      <c r="AC52" s="36"/>
      <c r="AD52" s="36"/>
      <c r="AE52" s="36"/>
    </row>
    <row r="53" spans="2:12" s="1" customFormat="1" ht="12" customHeight="1">
      <c r="B53" s="23"/>
      <c r="C53" s="31" t="s">
        <v>116</v>
      </c>
      <c r="D53" s="24"/>
      <c r="E53" s="24"/>
      <c r="F53" s="24"/>
      <c r="G53" s="24"/>
      <c r="H53" s="24"/>
      <c r="I53" s="110"/>
      <c r="J53" s="24"/>
      <c r="K53" s="24"/>
      <c r="L53" s="22"/>
    </row>
    <row r="54" spans="2:12" s="1" customFormat="1" ht="16.5" customHeight="1">
      <c r="B54" s="23"/>
      <c r="C54" s="24"/>
      <c r="D54" s="24"/>
      <c r="E54" s="400" t="s">
        <v>117</v>
      </c>
      <c r="F54" s="383"/>
      <c r="G54" s="383"/>
      <c r="H54" s="383"/>
      <c r="I54" s="110"/>
      <c r="J54" s="24"/>
      <c r="K54" s="24"/>
      <c r="L54" s="22"/>
    </row>
    <row r="55" spans="2:12" s="1" customFormat="1" ht="12" customHeight="1">
      <c r="B55" s="23"/>
      <c r="C55" s="31" t="s">
        <v>118</v>
      </c>
      <c r="D55" s="24"/>
      <c r="E55" s="24"/>
      <c r="F55" s="24"/>
      <c r="G55" s="24"/>
      <c r="H55" s="24"/>
      <c r="I55" s="110"/>
      <c r="J55" s="24"/>
      <c r="K55" s="24"/>
      <c r="L55" s="22"/>
    </row>
    <row r="56" spans="1:31" s="2" customFormat="1" ht="16.5" customHeight="1">
      <c r="A56" s="36"/>
      <c r="B56" s="37"/>
      <c r="C56" s="38"/>
      <c r="D56" s="38"/>
      <c r="E56" s="409" t="s">
        <v>1241</v>
      </c>
      <c r="F56" s="399"/>
      <c r="G56" s="399"/>
      <c r="H56" s="399"/>
      <c r="I56" s="117"/>
      <c r="J56" s="38"/>
      <c r="K56" s="38"/>
      <c r="L56" s="118"/>
      <c r="S56" s="36"/>
      <c r="T56" s="36"/>
      <c r="U56" s="36"/>
      <c r="V56" s="36"/>
      <c r="W56" s="36"/>
      <c r="X56" s="36"/>
      <c r="Y56" s="36"/>
      <c r="Z56" s="36"/>
      <c r="AA56" s="36"/>
      <c r="AB56" s="36"/>
      <c r="AC56" s="36"/>
      <c r="AD56" s="36"/>
      <c r="AE56" s="36"/>
    </row>
    <row r="57" spans="1:31" s="2" customFormat="1" ht="12" customHeight="1">
      <c r="A57" s="36"/>
      <c r="B57" s="37"/>
      <c r="C57" s="31" t="s">
        <v>1242</v>
      </c>
      <c r="D57" s="38"/>
      <c r="E57" s="38"/>
      <c r="F57" s="38"/>
      <c r="G57" s="38"/>
      <c r="H57" s="38"/>
      <c r="I57" s="117"/>
      <c r="J57" s="38"/>
      <c r="K57" s="38"/>
      <c r="L57" s="118"/>
      <c r="S57" s="36"/>
      <c r="T57" s="36"/>
      <c r="U57" s="36"/>
      <c r="V57" s="36"/>
      <c r="W57" s="36"/>
      <c r="X57" s="36"/>
      <c r="Y57" s="36"/>
      <c r="Z57" s="36"/>
      <c r="AA57" s="36"/>
      <c r="AB57" s="36"/>
      <c r="AC57" s="36"/>
      <c r="AD57" s="36"/>
      <c r="AE57" s="36"/>
    </row>
    <row r="58" spans="1:31" s="2" customFormat="1" ht="16.5" customHeight="1">
      <c r="A58" s="36"/>
      <c r="B58" s="37"/>
      <c r="C58" s="38"/>
      <c r="D58" s="38"/>
      <c r="E58" s="392" t="str">
        <f>E13</f>
        <v>2019/10-1-03-1 - SO 03-Průleh k zasakování dešťových vod</v>
      </c>
      <c r="F58" s="399"/>
      <c r="G58" s="399"/>
      <c r="H58" s="399"/>
      <c r="I58" s="117"/>
      <c r="J58" s="38"/>
      <c r="K58" s="38"/>
      <c r="L58" s="118"/>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7"/>
      <c r="J59" s="38"/>
      <c r="K59" s="38"/>
      <c r="L59" s="118"/>
      <c r="S59" s="36"/>
      <c r="T59" s="36"/>
      <c r="U59" s="36"/>
      <c r="V59" s="36"/>
      <c r="W59" s="36"/>
      <c r="X59" s="36"/>
      <c r="Y59" s="36"/>
      <c r="Z59" s="36"/>
      <c r="AA59" s="36"/>
      <c r="AB59" s="36"/>
      <c r="AC59" s="36"/>
      <c r="AD59" s="36"/>
      <c r="AE59" s="36"/>
    </row>
    <row r="60" spans="1:31" s="2" customFormat="1" ht="12" customHeight="1">
      <c r="A60" s="36"/>
      <c r="B60" s="37"/>
      <c r="C60" s="31" t="s">
        <v>22</v>
      </c>
      <c r="D60" s="38"/>
      <c r="E60" s="38"/>
      <c r="F60" s="29" t="str">
        <f>F16</f>
        <v xml:space="preserve"> </v>
      </c>
      <c r="G60" s="38"/>
      <c r="H60" s="38"/>
      <c r="I60" s="119" t="s">
        <v>24</v>
      </c>
      <c r="J60" s="61" t="str">
        <f>IF(J16="","",J16)</f>
        <v>3. 2. 2020</v>
      </c>
      <c r="K60" s="38"/>
      <c r="L60" s="118"/>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7"/>
      <c r="J61" s="38"/>
      <c r="K61" s="38"/>
      <c r="L61" s="118"/>
      <c r="S61" s="36"/>
      <c r="T61" s="36"/>
      <c r="U61" s="36"/>
      <c r="V61" s="36"/>
      <c r="W61" s="36"/>
      <c r="X61" s="36"/>
      <c r="Y61" s="36"/>
      <c r="Z61" s="36"/>
      <c r="AA61" s="36"/>
      <c r="AB61" s="36"/>
      <c r="AC61" s="36"/>
      <c r="AD61" s="36"/>
      <c r="AE61" s="36"/>
    </row>
    <row r="62" spans="1:31" s="2" customFormat="1" ht="40.15" customHeight="1">
      <c r="A62" s="36"/>
      <c r="B62" s="37"/>
      <c r="C62" s="31" t="s">
        <v>26</v>
      </c>
      <c r="D62" s="38"/>
      <c r="E62" s="38"/>
      <c r="F62" s="29" t="str">
        <f>E19</f>
        <v>Město Milovice</v>
      </c>
      <c r="G62" s="38"/>
      <c r="H62" s="38"/>
      <c r="I62" s="119" t="s">
        <v>32</v>
      </c>
      <c r="J62" s="34" t="str">
        <f>E25</f>
        <v>HEXAPLAN INTERNATIONAL spol. s r.o.</v>
      </c>
      <c r="K62" s="38"/>
      <c r="L62" s="118"/>
      <c r="S62" s="36"/>
      <c r="T62" s="36"/>
      <c r="U62" s="36"/>
      <c r="V62" s="36"/>
      <c r="W62" s="36"/>
      <c r="X62" s="36"/>
      <c r="Y62" s="36"/>
      <c r="Z62" s="36"/>
      <c r="AA62" s="36"/>
      <c r="AB62" s="36"/>
      <c r="AC62" s="36"/>
      <c r="AD62" s="36"/>
      <c r="AE62" s="36"/>
    </row>
    <row r="63" spans="1:31" s="2" customFormat="1" ht="15.2" customHeight="1">
      <c r="A63" s="36"/>
      <c r="B63" s="37"/>
      <c r="C63" s="31" t="s">
        <v>30</v>
      </c>
      <c r="D63" s="38"/>
      <c r="E63" s="38"/>
      <c r="F63" s="29" t="str">
        <f>IF(E22="","",E22)</f>
        <v>Vyplň údaj</v>
      </c>
      <c r="G63" s="38"/>
      <c r="H63" s="38"/>
      <c r="I63" s="119" t="s">
        <v>35</v>
      </c>
      <c r="J63" s="34" t="str">
        <f>E28</f>
        <v>Z.Číž</v>
      </c>
      <c r="K63" s="38"/>
      <c r="L63" s="118"/>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7"/>
      <c r="J64" s="38"/>
      <c r="K64" s="38"/>
      <c r="L64" s="118"/>
      <c r="S64" s="36"/>
      <c r="T64" s="36"/>
      <c r="U64" s="36"/>
      <c r="V64" s="36"/>
      <c r="W64" s="36"/>
      <c r="X64" s="36"/>
      <c r="Y64" s="36"/>
      <c r="Z64" s="36"/>
      <c r="AA64" s="36"/>
      <c r="AB64" s="36"/>
      <c r="AC64" s="36"/>
      <c r="AD64" s="36"/>
      <c r="AE64" s="36"/>
    </row>
    <row r="65" spans="1:31" s="2" customFormat="1" ht="29.25" customHeight="1">
      <c r="A65" s="36"/>
      <c r="B65" s="37"/>
      <c r="C65" s="148" t="s">
        <v>122</v>
      </c>
      <c r="D65" s="149"/>
      <c r="E65" s="149"/>
      <c r="F65" s="149"/>
      <c r="G65" s="149"/>
      <c r="H65" s="149"/>
      <c r="I65" s="150"/>
      <c r="J65" s="151" t="s">
        <v>123</v>
      </c>
      <c r="K65" s="149"/>
      <c r="L65" s="118"/>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7"/>
      <c r="J66" s="38"/>
      <c r="K66" s="38"/>
      <c r="L66" s="118"/>
      <c r="S66" s="36"/>
      <c r="T66" s="36"/>
      <c r="U66" s="36"/>
      <c r="V66" s="36"/>
      <c r="W66" s="36"/>
      <c r="X66" s="36"/>
      <c r="Y66" s="36"/>
      <c r="Z66" s="36"/>
      <c r="AA66" s="36"/>
      <c r="AB66" s="36"/>
      <c r="AC66" s="36"/>
      <c r="AD66" s="36"/>
      <c r="AE66" s="36"/>
    </row>
    <row r="67" spans="1:47" s="2" customFormat="1" ht="22.9" customHeight="1">
      <c r="A67" s="36"/>
      <c r="B67" s="37"/>
      <c r="C67" s="152" t="s">
        <v>71</v>
      </c>
      <c r="D67" s="38"/>
      <c r="E67" s="38"/>
      <c r="F67" s="38"/>
      <c r="G67" s="38"/>
      <c r="H67" s="38"/>
      <c r="I67" s="117"/>
      <c r="J67" s="79">
        <f>J100</f>
        <v>0</v>
      </c>
      <c r="K67" s="38"/>
      <c r="L67" s="118"/>
      <c r="S67" s="36"/>
      <c r="T67" s="36"/>
      <c r="U67" s="36"/>
      <c r="V67" s="36"/>
      <c r="W67" s="36"/>
      <c r="X67" s="36"/>
      <c r="Y67" s="36"/>
      <c r="Z67" s="36"/>
      <c r="AA67" s="36"/>
      <c r="AB67" s="36"/>
      <c r="AC67" s="36"/>
      <c r="AD67" s="36"/>
      <c r="AE67" s="36"/>
      <c r="AU67" s="19" t="s">
        <v>124</v>
      </c>
    </row>
    <row r="68" spans="2:12" s="9" customFormat="1" ht="24.95" customHeight="1">
      <c r="B68" s="153"/>
      <c r="C68" s="154"/>
      <c r="D68" s="155" t="s">
        <v>125</v>
      </c>
      <c r="E68" s="156"/>
      <c r="F68" s="156"/>
      <c r="G68" s="156"/>
      <c r="H68" s="156"/>
      <c r="I68" s="157"/>
      <c r="J68" s="158">
        <f>J101</f>
        <v>0</v>
      </c>
      <c r="K68" s="154"/>
      <c r="L68" s="159"/>
    </row>
    <row r="69" spans="2:12" s="10" customFormat="1" ht="19.9" customHeight="1">
      <c r="B69" s="160"/>
      <c r="C69" s="99"/>
      <c r="D69" s="161" t="s">
        <v>126</v>
      </c>
      <c r="E69" s="162"/>
      <c r="F69" s="162"/>
      <c r="G69" s="162"/>
      <c r="H69" s="162"/>
      <c r="I69" s="163"/>
      <c r="J69" s="164">
        <f>J102</f>
        <v>0</v>
      </c>
      <c r="K69" s="99"/>
      <c r="L69" s="165"/>
    </row>
    <row r="70" spans="2:12" s="10" customFormat="1" ht="19.9" customHeight="1">
      <c r="B70" s="160"/>
      <c r="C70" s="99"/>
      <c r="D70" s="161" t="s">
        <v>127</v>
      </c>
      <c r="E70" s="162"/>
      <c r="F70" s="162"/>
      <c r="G70" s="162"/>
      <c r="H70" s="162"/>
      <c r="I70" s="163"/>
      <c r="J70" s="164">
        <f>J168</f>
        <v>0</v>
      </c>
      <c r="K70" s="99"/>
      <c r="L70" s="165"/>
    </row>
    <row r="71" spans="2:12" s="10" customFormat="1" ht="19.9" customHeight="1">
      <c r="B71" s="160"/>
      <c r="C71" s="99"/>
      <c r="D71" s="161" t="s">
        <v>129</v>
      </c>
      <c r="E71" s="162"/>
      <c r="F71" s="162"/>
      <c r="G71" s="162"/>
      <c r="H71" s="162"/>
      <c r="I71" s="163"/>
      <c r="J71" s="164">
        <f>J172</f>
        <v>0</v>
      </c>
      <c r="K71" s="99"/>
      <c r="L71" s="165"/>
    </row>
    <row r="72" spans="2:12" s="10" customFormat="1" ht="19.9" customHeight="1">
      <c r="B72" s="160"/>
      <c r="C72" s="99"/>
      <c r="D72" s="161" t="s">
        <v>1245</v>
      </c>
      <c r="E72" s="162"/>
      <c r="F72" s="162"/>
      <c r="G72" s="162"/>
      <c r="H72" s="162"/>
      <c r="I72" s="163"/>
      <c r="J72" s="164">
        <f>J180</f>
        <v>0</v>
      </c>
      <c r="K72" s="99"/>
      <c r="L72" s="165"/>
    </row>
    <row r="73" spans="2:12" s="10" customFormat="1" ht="19.9" customHeight="1">
      <c r="B73" s="160"/>
      <c r="C73" s="99"/>
      <c r="D73" s="161" t="s">
        <v>131</v>
      </c>
      <c r="E73" s="162"/>
      <c r="F73" s="162"/>
      <c r="G73" s="162"/>
      <c r="H73" s="162"/>
      <c r="I73" s="163"/>
      <c r="J73" s="164">
        <f>J234</f>
        <v>0</v>
      </c>
      <c r="K73" s="99"/>
      <c r="L73" s="165"/>
    </row>
    <row r="74" spans="2:12" s="10" customFormat="1" ht="19.9" customHeight="1">
      <c r="B74" s="160"/>
      <c r="C74" s="99"/>
      <c r="D74" s="161" t="s">
        <v>133</v>
      </c>
      <c r="E74" s="162"/>
      <c r="F74" s="162"/>
      <c r="G74" s="162"/>
      <c r="H74" s="162"/>
      <c r="I74" s="163"/>
      <c r="J74" s="164">
        <f>J239</f>
        <v>0</v>
      </c>
      <c r="K74" s="99"/>
      <c r="L74" s="165"/>
    </row>
    <row r="75" spans="2:12" s="9" customFormat="1" ht="24.95" customHeight="1">
      <c r="B75" s="153"/>
      <c r="C75" s="154"/>
      <c r="D75" s="155" t="s">
        <v>134</v>
      </c>
      <c r="E75" s="156"/>
      <c r="F75" s="156"/>
      <c r="G75" s="156"/>
      <c r="H75" s="156"/>
      <c r="I75" s="157"/>
      <c r="J75" s="158">
        <f>J241</f>
        <v>0</v>
      </c>
      <c r="K75" s="154"/>
      <c r="L75" s="159"/>
    </row>
    <row r="76" spans="2:12" s="10" customFormat="1" ht="19.9" customHeight="1">
      <c r="B76" s="160"/>
      <c r="C76" s="99"/>
      <c r="D76" s="161" t="s">
        <v>135</v>
      </c>
      <c r="E76" s="162"/>
      <c r="F76" s="162"/>
      <c r="G76" s="162"/>
      <c r="H76" s="162"/>
      <c r="I76" s="163"/>
      <c r="J76" s="164">
        <f>J242</f>
        <v>0</v>
      </c>
      <c r="K76" s="99"/>
      <c r="L76" s="165"/>
    </row>
    <row r="77" spans="1:31" s="2" customFormat="1" ht="21.75" customHeight="1">
      <c r="A77" s="36"/>
      <c r="B77" s="37"/>
      <c r="C77" s="38"/>
      <c r="D77" s="38"/>
      <c r="E77" s="38"/>
      <c r="F77" s="38"/>
      <c r="G77" s="38"/>
      <c r="H77" s="38"/>
      <c r="I77" s="117"/>
      <c r="J77" s="38"/>
      <c r="K77" s="38"/>
      <c r="L77" s="118"/>
      <c r="S77" s="36"/>
      <c r="T77" s="36"/>
      <c r="U77" s="36"/>
      <c r="V77" s="36"/>
      <c r="W77" s="36"/>
      <c r="X77" s="36"/>
      <c r="Y77" s="36"/>
      <c r="Z77" s="36"/>
      <c r="AA77" s="36"/>
      <c r="AB77" s="36"/>
      <c r="AC77" s="36"/>
      <c r="AD77" s="36"/>
      <c r="AE77" s="36"/>
    </row>
    <row r="78" spans="1:31" s="2" customFormat="1" ht="6.95" customHeight="1">
      <c r="A78" s="36"/>
      <c r="B78" s="49"/>
      <c r="C78" s="50"/>
      <c r="D78" s="50"/>
      <c r="E78" s="50"/>
      <c r="F78" s="50"/>
      <c r="G78" s="50"/>
      <c r="H78" s="50"/>
      <c r="I78" s="144"/>
      <c r="J78" s="50"/>
      <c r="K78" s="50"/>
      <c r="L78" s="118"/>
      <c r="S78" s="36"/>
      <c r="T78" s="36"/>
      <c r="U78" s="36"/>
      <c r="V78" s="36"/>
      <c r="W78" s="36"/>
      <c r="X78" s="36"/>
      <c r="Y78" s="36"/>
      <c r="Z78" s="36"/>
      <c r="AA78" s="36"/>
      <c r="AB78" s="36"/>
      <c r="AC78" s="36"/>
      <c r="AD78" s="36"/>
      <c r="AE78" s="36"/>
    </row>
    <row r="82" spans="1:31" s="2" customFormat="1" ht="6.95" customHeight="1">
      <c r="A82" s="36"/>
      <c r="B82" s="51"/>
      <c r="C82" s="52"/>
      <c r="D82" s="52"/>
      <c r="E82" s="52"/>
      <c r="F82" s="52"/>
      <c r="G82" s="52"/>
      <c r="H82" s="52"/>
      <c r="I82" s="147"/>
      <c r="J82" s="52"/>
      <c r="K82" s="52"/>
      <c r="L82" s="118"/>
      <c r="S82" s="36"/>
      <c r="T82" s="36"/>
      <c r="U82" s="36"/>
      <c r="V82" s="36"/>
      <c r="W82" s="36"/>
      <c r="X82" s="36"/>
      <c r="Y82" s="36"/>
      <c r="Z82" s="36"/>
      <c r="AA82" s="36"/>
      <c r="AB82" s="36"/>
      <c r="AC82" s="36"/>
      <c r="AD82" s="36"/>
      <c r="AE82" s="36"/>
    </row>
    <row r="83" spans="1:31" s="2" customFormat="1" ht="24.95" customHeight="1">
      <c r="A83" s="36"/>
      <c r="B83" s="37"/>
      <c r="C83" s="25" t="s">
        <v>142</v>
      </c>
      <c r="D83" s="38"/>
      <c r="E83" s="38"/>
      <c r="F83" s="38"/>
      <c r="G83" s="38"/>
      <c r="H83" s="38"/>
      <c r="I83" s="117"/>
      <c r="J83" s="38"/>
      <c r="K83" s="38"/>
      <c r="L83" s="118"/>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117"/>
      <c r="J84" s="38"/>
      <c r="K84" s="38"/>
      <c r="L84" s="118"/>
      <c r="S84" s="36"/>
      <c r="T84" s="36"/>
      <c r="U84" s="36"/>
      <c r="V84" s="36"/>
      <c r="W84" s="36"/>
      <c r="X84" s="36"/>
      <c r="Y84" s="36"/>
      <c r="Z84" s="36"/>
      <c r="AA84" s="36"/>
      <c r="AB84" s="36"/>
      <c r="AC84" s="36"/>
      <c r="AD84" s="36"/>
      <c r="AE84" s="36"/>
    </row>
    <row r="85" spans="1:31" s="2" customFormat="1" ht="12" customHeight="1">
      <c r="A85" s="36"/>
      <c r="B85" s="37"/>
      <c r="C85" s="31" t="s">
        <v>16</v>
      </c>
      <c r="D85" s="38"/>
      <c r="E85" s="38"/>
      <c r="F85" s="38"/>
      <c r="G85" s="38"/>
      <c r="H85" s="38"/>
      <c r="I85" s="117"/>
      <c r="J85" s="38"/>
      <c r="K85" s="38"/>
      <c r="L85" s="118"/>
      <c r="S85" s="36"/>
      <c r="T85" s="36"/>
      <c r="U85" s="36"/>
      <c r="V85" s="36"/>
      <c r="W85" s="36"/>
      <c r="X85" s="36"/>
      <c r="Y85" s="36"/>
      <c r="Z85" s="36"/>
      <c r="AA85" s="36"/>
      <c r="AB85" s="36"/>
      <c r="AC85" s="36"/>
      <c r="AD85" s="36"/>
      <c r="AE85" s="36"/>
    </row>
    <row r="86" spans="1:31" s="2" customFormat="1" ht="16.5" customHeight="1">
      <c r="A86" s="36"/>
      <c r="B86" s="37"/>
      <c r="C86" s="38"/>
      <c r="D86" s="38"/>
      <c r="E86" s="400" t="str">
        <f>E7</f>
        <v>Rozšíření hřbitova v Milovicích – I. etapa pro stavební povolení a provedení stavby</v>
      </c>
      <c r="F86" s="401"/>
      <c r="G86" s="401"/>
      <c r="H86" s="401"/>
      <c r="I86" s="117"/>
      <c r="J86" s="38"/>
      <c r="K86" s="38"/>
      <c r="L86" s="118"/>
      <c r="S86" s="36"/>
      <c r="T86" s="36"/>
      <c r="U86" s="36"/>
      <c r="V86" s="36"/>
      <c r="W86" s="36"/>
      <c r="X86" s="36"/>
      <c r="Y86" s="36"/>
      <c r="Z86" s="36"/>
      <c r="AA86" s="36"/>
      <c r="AB86" s="36"/>
      <c r="AC86" s="36"/>
      <c r="AD86" s="36"/>
      <c r="AE86" s="36"/>
    </row>
    <row r="87" spans="2:12" s="1" customFormat="1" ht="12" customHeight="1">
      <c r="B87" s="23"/>
      <c r="C87" s="31" t="s">
        <v>116</v>
      </c>
      <c r="D87" s="24"/>
      <c r="E87" s="24"/>
      <c r="F87" s="24"/>
      <c r="G87" s="24"/>
      <c r="H87" s="24"/>
      <c r="I87" s="110"/>
      <c r="J87" s="24"/>
      <c r="K87" s="24"/>
      <c r="L87" s="22"/>
    </row>
    <row r="88" spans="2:12" s="1" customFormat="1" ht="16.5" customHeight="1">
      <c r="B88" s="23"/>
      <c r="C88" s="24"/>
      <c r="D88" s="24"/>
      <c r="E88" s="400" t="s">
        <v>117</v>
      </c>
      <c r="F88" s="383"/>
      <c r="G88" s="383"/>
      <c r="H88" s="383"/>
      <c r="I88" s="110"/>
      <c r="J88" s="24"/>
      <c r="K88" s="24"/>
      <c r="L88" s="22"/>
    </row>
    <row r="89" spans="2:12" s="1" customFormat="1" ht="12" customHeight="1">
      <c r="B89" s="23"/>
      <c r="C89" s="31" t="s">
        <v>118</v>
      </c>
      <c r="D89" s="24"/>
      <c r="E89" s="24"/>
      <c r="F89" s="24"/>
      <c r="G89" s="24"/>
      <c r="H89" s="24"/>
      <c r="I89" s="110"/>
      <c r="J89" s="24"/>
      <c r="K89" s="24"/>
      <c r="L89" s="22"/>
    </row>
    <row r="90" spans="1:31" s="2" customFormat="1" ht="16.5" customHeight="1">
      <c r="A90" s="36"/>
      <c r="B90" s="37"/>
      <c r="C90" s="38"/>
      <c r="D90" s="38"/>
      <c r="E90" s="409" t="s">
        <v>1241</v>
      </c>
      <c r="F90" s="399"/>
      <c r="G90" s="399"/>
      <c r="H90" s="399"/>
      <c r="I90" s="117"/>
      <c r="J90" s="38"/>
      <c r="K90" s="38"/>
      <c r="L90" s="118"/>
      <c r="S90" s="36"/>
      <c r="T90" s="36"/>
      <c r="U90" s="36"/>
      <c r="V90" s="36"/>
      <c r="W90" s="36"/>
      <c r="X90" s="36"/>
      <c r="Y90" s="36"/>
      <c r="Z90" s="36"/>
      <c r="AA90" s="36"/>
      <c r="AB90" s="36"/>
      <c r="AC90" s="36"/>
      <c r="AD90" s="36"/>
      <c r="AE90" s="36"/>
    </row>
    <row r="91" spans="1:31" s="2" customFormat="1" ht="12" customHeight="1">
      <c r="A91" s="36"/>
      <c r="B91" s="37"/>
      <c r="C91" s="31" t="s">
        <v>1242</v>
      </c>
      <c r="D91" s="38"/>
      <c r="E91" s="38"/>
      <c r="F91" s="38"/>
      <c r="G91" s="38"/>
      <c r="H91" s="38"/>
      <c r="I91" s="117"/>
      <c r="J91" s="38"/>
      <c r="K91" s="38"/>
      <c r="L91" s="118"/>
      <c r="S91" s="36"/>
      <c r="T91" s="36"/>
      <c r="U91" s="36"/>
      <c r="V91" s="36"/>
      <c r="W91" s="36"/>
      <c r="X91" s="36"/>
      <c r="Y91" s="36"/>
      <c r="Z91" s="36"/>
      <c r="AA91" s="36"/>
      <c r="AB91" s="36"/>
      <c r="AC91" s="36"/>
      <c r="AD91" s="36"/>
      <c r="AE91" s="36"/>
    </row>
    <row r="92" spans="1:31" s="2" customFormat="1" ht="16.5" customHeight="1">
      <c r="A92" s="36"/>
      <c r="B92" s="37"/>
      <c r="C92" s="38"/>
      <c r="D92" s="38"/>
      <c r="E92" s="392" t="str">
        <f>E13</f>
        <v>2019/10-1-03-1 - SO 03-Průleh k zasakování dešťových vod</v>
      </c>
      <c r="F92" s="399"/>
      <c r="G92" s="399"/>
      <c r="H92" s="399"/>
      <c r="I92" s="117"/>
      <c r="J92" s="38"/>
      <c r="K92" s="38"/>
      <c r="L92" s="118"/>
      <c r="S92" s="36"/>
      <c r="T92" s="36"/>
      <c r="U92" s="36"/>
      <c r="V92" s="36"/>
      <c r="W92" s="36"/>
      <c r="X92" s="36"/>
      <c r="Y92" s="36"/>
      <c r="Z92" s="36"/>
      <c r="AA92" s="36"/>
      <c r="AB92" s="36"/>
      <c r="AC92" s="36"/>
      <c r="AD92" s="36"/>
      <c r="AE92" s="36"/>
    </row>
    <row r="93" spans="1:31" s="2" customFormat="1" ht="6.95" customHeight="1">
      <c r="A93" s="36"/>
      <c r="B93" s="37"/>
      <c r="C93" s="38"/>
      <c r="D93" s="38"/>
      <c r="E93" s="38"/>
      <c r="F93" s="38"/>
      <c r="G93" s="38"/>
      <c r="H93" s="38"/>
      <c r="I93" s="117"/>
      <c r="J93" s="38"/>
      <c r="K93" s="38"/>
      <c r="L93" s="118"/>
      <c r="S93" s="36"/>
      <c r="T93" s="36"/>
      <c r="U93" s="36"/>
      <c r="V93" s="36"/>
      <c r="W93" s="36"/>
      <c r="X93" s="36"/>
      <c r="Y93" s="36"/>
      <c r="Z93" s="36"/>
      <c r="AA93" s="36"/>
      <c r="AB93" s="36"/>
      <c r="AC93" s="36"/>
      <c r="AD93" s="36"/>
      <c r="AE93" s="36"/>
    </row>
    <row r="94" spans="1:31" s="2" customFormat="1" ht="12" customHeight="1">
      <c r="A94" s="36"/>
      <c r="B94" s="37"/>
      <c r="C94" s="31" t="s">
        <v>22</v>
      </c>
      <c r="D94" s="38"/>
      <c r="E94" s="38"/>
      <c r="F94" s="29" t="str">
        <f>F16</f>
        <v xml:space="preserve"> </v>
      </c>
      <c r="G94" s="38"/>
      <c r="H94" s="38"/>
      <c r="I94" s="119" t="s">
        <v>24</v>
      </c>
      <c r="J94" s="61" t="str">
        <f>IF(J16="","",J16)</f>
        <v>3. 2. 2020</v>
      </c>
      <c r="K94" s="38"/>
      <c r="L94" s="118"/>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117"/>
      <c r="J95" s="38"/>
      <c r="K95" s="38"/>
      <c r="L95" s="118"/>
      <c r="S95" s="36"/>
      <c r="T95" s="36"/>
      <c r="U95" s="36"/>
      <c r="V95" s="36"/>
      <c r="W95" s="36"/>
      <c r="X95" s="36"/>
      <c r="Y95" s="36"/>
      <c r="Z95" s="36"/>
      <c r="AA95" s="36"/>
      <c r="AB95" s="36"/>
      <c r="AC95" s="36"/>
      <c r="AD95" s="36"/>
      <c r="AE95" s="36"/>
    </row>
    <row r="96" spans="1:31" s="2" customFormat="1" ht="40.15" customHeight="1">
      <c r="A96" s="36"/>
      <c r="B96" s="37"/>
      <c r="C96" s="31" t="s">
        <v>26</v>
      </c>
      <c r="D96" s="38"/>
      <c r="E96" s="38"/>
      <c r="F96" s="29" t="str">
        <f>E19</f>
        <v>Město Milovice</v>
      </c>
      <c r="G96" s="38"/>
      <c r="H96" s="38"/>
      <c r="I96" s="119" t="s">
        <v>32</v>
      </c>
      <c r="J96" s="34" t="str">
        <f>E25</f>
        <v>HEXAPLAN INTERNATIONAL spol. s r.o.</v>
      </c>
      <c r="K96" s="38"/>
      <c r="L96" s="118"/>
      <c r="S96" s="36"/>
      <c r="T96" s="36"/>
      <c r="U96" s="36"/>
      <c r="V96" s="36"/>
      <c r="W96" s="36"/>
      <c r="X96" s="36"/>
      <c r="Y96" s="36"/>
      <c r="Z96" s="36"/>
      <c r="AA96" s="36"/>
      <c r="AB96" s="36"/>
      <c r="AC96" s="36"/>
      <c r="AD96" s="36"/>
      <c r="AE96" s="36"/>
    </row>
    <row r="97" spans="1:31" s="2" customFormat="1" ht="15.2" customHeight="1">
      <c r="A97" s="36"/>
      <c r="B97" s="37"/>
      <c r="C97" s="31" t="s">
        <v>30</v>
      </c>
      <c r="D97" s="38"/>
      <c r="E97" s="38"/>
      <c r="F97" s="29" t="str">
        <f>IF(E22="","",E22)</f>
        <v>Vyplň údaj</v>
      </c>
      <c r="G97" s="38"/>
      <c r="H97" s="38"/>
      <c r="I97" s="119" t="s">
        <v>35</v>
      </c>
      <c r="J97" s="34" t="str">
        <f>E28</f>
        <v>Z.Číž</v>
      </c>
      <c r="K97" s="38"/>
      <c r="L97" s="118"/>
      <c r="S97" s="36"/>
      <c r="T97" s="36"/>
      <c r="U97" s="36"/>
      <c r="V97" s="36"/>
      <c r="W97" s="36"/>
      <c r="X97" s="36"/>
      <c r="Y97" s="36"/>
      <c r="Z97" s="36"/>
      <c r="AA97" s="36"/>
      <c r="AB97" s="36"/>
      <c r="AC97" s="36"/>
      <c r="AD97" s="36"/>
      <c r="AE97" s="36"/>
    </row>
    <row r="98" spans="1:31" s="2" customFormat="1" ht="10.35" customHeight="1">
      <c r="A98" s="36"/>
      <c r="B98" s="37"/>
      <c r="C98" s="38"/>
      <c r="D98" s="38"/>
      <c r="E98" s="38"/>
      <c r="F98" s="38"/>
      <c r="G98" s="38"/>
      <c r="H98" s="38"/>
      <c r="I98" s="117"/>
      <c r="J98" s="38"/>
      <c r="K98" s="38"/>
      <c r="L98" s="118"/>
      <c r="S98" s="36"/>
      <c r="T98" s="36"/>
      <c r="U98" s="36"/>
      <c r="V98" s="36"/>
      <c r="W98" s="36"/>
      <c r="X98" s="36"/>
      <c r="Y98" s="36"/>
      <c r="Z98" s="36"/>
      <c r="AA98" s="36"/>
      <c r="AB98" s="36"/>
      <c r="AC98" s="36"/>
      <c r="AD98" s="36"/>
      <c r="AE98" s="36"/>
    </row>
    <row r="99" spans="1:31" s="11" customFormat="1" ht="29.25" customHeight="1">
      <c r="A99" s="166"/>
      <c r="B99" s="167"/>
      <c r="C99" s="168" t="s">
        <v>143</v>
      </c>
      <c r="D99" s="169" t="s">
        <v>58</v>
      </c>
      <c r="E99" s="169" t="s">
        <v>54</v>
      </c>
      <c r="F99" s="169" t="s">
        <v>55</v>
      </c>
      <c r="G99" s="169" t="s">
        <v>144</v>
      </c>
      <c r="H99" s="169" t="s">
        <v>145</v>
      </c>
      <c r="I99" s="170" t="s">
        <v>146</v>
      </c>
      <c r="J99" s="169" t="s">
        <v>123</v>
      </c>
      <c r="K99" s="171" t="s">
        <v>147</v>
      </c>
      <c r="L99" s="172"/>
      <c r="M99" s="70" t="s">
        <v>21</v>
      </c>
      <c r="N99" s="71" t="s">
        <v>43</v>
      </c>
      <c r="O99" s="71" t="s">
        <v>148</v>
      </c>
      <c r="P99" s="71" t="s">
        <v>149</v>
      </c>
      <c r="Q99" s="71" t="s">
        <v>150</v>
      </c>
      <c r="R99" s="71" t="s">
        <v>151</v>
      </c>
      <c r="S99" s="71" t="s">
        <v>152</v>
      </c>
      <c r="T99" s="72" t="s">
        <v>153</v>
      </c>
      <c r="U99" s="166"/>
      <c r="V99" s="166"/>
      <c r="W99" s="166"/>
      <c r="X99" s="166"/>
      <c r="Y99" s="166"/>
      <c r="Z99" s="166"/>
      <c r="AA99" s="166"/>
      <c r="AB99" s="166"/>
      <c r="AC99" s="166"/>
      <c r="AD99" s="166"/>
      <c r="AE99" s="166"/>
    </row>
    <row r="100" spans="1:63" s="2" customFormat="1" ht="22.9" customHeight="1">
      <c r="A100" s="36"/>
      <c r="B100" s="37"/>
      <c r="C100" s="77" t="s">
        <v>154</v>
      </c>
      <c r="D100" s="38"/>
      <c r="E100" s="38"/>
      <c r="F100" s="38"/>
      <c r="G100" s="38"/>
      <c r="H100" s="38"/>
      <c r="I100" s="117"/>
      <c r="J100" s="173">
        <f>BK100</f>
        <v>0</v>
      </c>
      <c r="K100" s="38"/>
      <c r="L100" s="41"/>
      <c r="M100" s="73"/>
      <c r="N100" s="174"/>
      <c r="O100" s="74"/>
      <c r="P100" s="175">
        <f>P101+P241</f>
        <v>0</v>
      </c>
      <c r="Q100" s="74"/>
      <c r="R100" s="175">
        <f>R101+R241</f>
        <v>45.92301332000001</v>
      </c>
      <c r="S100" s="74"/>
      <c r="T100" s="176">
        <f>T101+T241</f>
        <v>0</v>
      </c>
      <c r="U100" s="36"/>
      <c r="V100" s="36"/>
      <c r="W100" s="36"/>
      <c r="X100" s="36"/>
      <c r="Y100" s="36"/>
      <c r="Z100" s="36"/>
      <c r="AA100" s="36"/>
      <c r="AB100" s="36"/>
      <c r="AC100" s="36"/>
      <c r="AD100" s="36"/>
      <c r="AE100" s="36"/>
      <c r="AT100" s="19" t="s">
        <v>72</v>
      </c>
      <c r="AU100" s="19" t="s">
        <v>124</v>
      </c>
      <c r="BK100" s="177">
        <f>BK101+BK241</f>
        <v>0</v>
      </c>
    </row>
    <row r="101" spans="2:63" s="12" customFormat="1" ht="25.9" customHeight="1">
      <c r="B101" s="178"/>
      <c r="C101" s="179"/>
      <c r="D101" s="180" t="s">
        <v>72</v>
      </c>
      <c r="E101" s="181" t="s">
        <v>155</v>
      </c>
      <c r="F101" s="181" t="s">
        <v>156</v>
      </c>
      <c r="G101" s="179"/>
      <c r="H101" s="179"/>
      <c r="I101" s="182"/>
      <c r="J101" s="183">
        <f>BK101</f>
        <v>0</v>
      </c>
      <c r="K101" s="179"/>
      <c r="L101" s="184"/>
      <c r="M101" s="185"/>
      <c r="N101" s="186"/>
      <c r="O101" s="186"/>
      <c r="P101" s="187">
        <f>P102+P168+P172+P180+P234+P239</f>
        <v>0</v>
      </c>
      <c r="Q101" s="186"/>
      <c r="R101" s="187">
        <f>R102+R168+R172+R180+R234+R239</f>
        <v>45.88382232000001</v>
      </c>
      <c r="S101" s="186"/>
      <c r="T101" s="188">
        <f>T102+T168+T172+T180+T234+T239</f>
        <v>0</v>
      </c>
      <c r="AR101" s="189" t="s">
        <v>79</v>
      </c>
      <c r="AT101" s="190" t="s">
        <v>72</v>
      </c>
      <c r="AU101" s="190" t="s">
        <v>73</v>
      </c>
      <c r="AY101" s="189" t="s">
        <v>157</v>
      </c>
      <c r="BK101" s="191">
        <f>BK102+BK168+BK172+BK180+BK234+BK239</f>
        <v>0</v>
      </c>
    </row>
    <row r="102" spans="2:63" s="12" customFormat="1" ht="22.9" customHeight="1">
      <c r="B102" s="178"/>
      <c r="C102" s="179"/>
      <c r="D102" s="180" t="s">
        <v>72</v>
      </c>
      <c r="E102" s="192" t="s">
        <v>79</v>
      </c>
      <c r="F102" s="192" t="s">
        <v>158</v>
      </c>
      <c r="G102" s="179"/>
      <c r="H102" s="179"/>
      <c r="I102" s="182"/>
      <c r="J102" s="193">
        <f>BK102</f>
        <v>0</v>
      </c>
      <c r="K102" s="179"/>
      <c r="L102" s="184"/>
      <c r="M102" s="185"/>
      <c r="N102" s="186"/>
      <c r="O102" s="186"/>
      <c r="P102" s="187">
        <f>SUM(P103:P167)</f>
        <v>0</v>
      </c>
      <c r="Q102" s="186"/>
      <c r="R102" s="187">
        <f>SUM(R103:R167)</f>
        <v>19.467697320000003</v>
      </c>
      <c r="S102" s="186"/>
      <c r="T102" s="188">
        <f>SUM(T103:T167)</f>
        <v>0</v>
      </c>
      <c r="AR102" s="189" t="s">
        <v>79</v>
      </c>
      <c r="AT102" s="190" t="s">
        <v>72</v>
      </c>
      <c r="AU102" s="190" t="s">
        <v>79</v>
      </c>
      <c r="AY102" s="189" t="s">
        <v>157</v>
      </c>
      <c r="BK102" s="191">
        <f>SUM(BK103:BK167)</f>
        <v>0</v>
      </c>
    </row>
    <row r="103" spans="1:65" s="2" customFormat="1" ht="16.5" customHeight="1">
      <c r="A103" s="36"/>
      <c r="B103" s="37"/>
      <c r="C103" s="194" t="s">
        <v>79</v>
      </c>
      <c r="D103" s="194" t="s">
        <v>159</v>
      </c>
      <c r="E103" s="195" t="s">
        <v>1246</v>
      </c>
      <c r="F103" s="196" t="s">
        <v>1247</v>
      </c>
      <c r="G103" s="197" t="s">
        <v>172</v>
      </c>
      <c r="H103" s="198">
        <v>29.786</v>
      </c>
      <c r="I103" s="199"/>
      <c r="J103" s="200">
        <f>ROUND(I103*H103,2)</f>
        <v>0</v>
      </c>
      <c r="K103" s="196" t="s">
        <v>21</v>
      </c>
      <c r="L103" s="41"/>
      <c r="M103" s="201" t="s">
        <v>21</v>
      </c>
      <c r="N103" s="202" t="s">
        <v>44</v>
      </c>
      <c r="O103" s="66"/>
      <c r="P103" s="203">
        <f>O103*H103</f>
        <v>0</v>
      </c>
      <c r="Q103" s="203">
        <v>0</v>
      </c>
      <c r="R103" s="203">
        <f>Q103*H103</f>
        <v>0</v>
      </c>
      <c r="S103" s="203">
        <v>0</v>
      </c>
      <c r="T103" s="204">
        <f>S103*H103</f>
        <v>0</v>
      </c>
      <c r="U103" s="36"/>
      <c r="V103" s="36"/>
      <c r="W103" s="36"/>
      <c r="X103" s="36"/>
      <c r="Y103" s="36"/>
      <c r="Z103" s="36"/>
      <c r="AA103" s="36"/>
      <c r="AB103" s="36"/>
      <c r="AC103" s="36"/>
      <c r="AD103" s="36"/>
      <c r="AE103" s="36"/>
      <c r="AR103" s="205" t="s">
        <v>164</v>
      </c>
      <c r="AT103" s="205" t="s">
        <v>159</v>
      </c>
      <c r="AU103" s="205" t="s">
        <v>81</v>
      </c>
      <c r="AY103" s="19" t="s">
        <v>157</v>
      </c>
      <c r="BE103" s="206">
        <f>IF(N103="základní",J103,0)</f>
        <v>0</v>
      </c>
      <c r="BF103" s="206">
        <f>IF(N103="snížená",J103,0)</f>
        <v>0</v>
      </c>
      <c r="BG103" s="206">
        <f>IF(N103="zákl. přenesená",J103,0)</f>
        <v>0</v>
      </c>
      <c r="BH103" s="206">
        <f>IF(N103="sníž. přenesená",J103,0)</f>
        <v>0</v>
      </c>
      <c r="BI103" s="206">
        <f>IF(N103="nulová",J103,0)</f>
        <v>0</v>
      </c>
      <c r="BJ103" s="19" t="s">
        <v>79</v>
      </c>
      <c r="BK103" s="206">
        <f>ROUND(I103*H103,2)</f>
        <v>0</v>
      </c>
      <c r="BL103" s="19" t="s">
        <v>164</v>
      </c>
      <c r="BM103" s="205" t="s">
        <v>81</v>
      </c>
    </row>
    <row r="104" spans="2:51" s="13" customFormat="1" ht="12">
      <c r="B104" s="211"/>
      <c r="C104" s="212"/>
      <c r="D104" s="207" t="s">
        <v>168</v>
      </c>
      <c r="E104" s="213" t="s">
        <v>21</v>
      </c>
      <c r="F104" s="214" t="s">
        <v>1248</v>
      </c>
      <c r="G104" s="212"/>
      <c r="H104" s="215">
        <v>21.32</v>
      </c>
      <c r="I104" s="216"/>
      <c r="J104" s="212"/>
      <c r="K104" s="212"/>
      <c r="L104" s="217"/>
      <c r="M104" s="218"/>
      <c r="N104" s="219"/>
      <c r="O104" s="219"/>
      <c r="P104" s="219"/>
      <c r="Q104" s="219"/>
      <c r="R104" s="219"/>
      <c r="S104" s="219"/>
      <c r="T104" s="220"/>
      <c r="AT104" s="221" t="s">
        <v>168</v>
      </c>
      <c r="AU104" s="221" t="s">
        <v>81</v>
      </c>
      <c r="AV104" s="13" t="s">
        <v>81</v>
      </c>
      <c r="AW104" s="13" t="s">
        <v>34</v>
      </c>
      <c r="AX104" s="13" t="s">
        <v>73</v>
      </c>
      <c r="AY104" s="221" t="s">
        <v>157</v>
      </c>
    </row>
    <row r="105" spans="2:51" s="13" customFormat="1" ht="12">
      <c r="B105" s="211"/>
      <c r="C105" s="212"/>
      <c r="D105" s="207" t="s">
        <v>168</v>
      </c>
      <c r="E105" s="213" t="s">
        <v>21</v>
      </c>
      <c r="F105" s="214" t="s">
        <v>1249</v>
      </c>
      <c r="G105" s="212"/>
      <c r="H105" s="215">
        <v>5.346</v>
      </c>
      <c r="I105" s="216"/>
      <c r="J105" s="212"/>
      <c r="K105" s="212"/>
      <c r="L105" s="217"/>
      <c r="M105" s="218"/>
      <c r="N105" s="219"/>
      <c r="O105" s="219"/>
      <c r="P105" s="219"/>
      <c r="Q105" s="219"/>
      <c r="R105" s="219"/>
      <c r="S105" s="219"/>
      <c r="T105" s="220"/>
      <c r="AT105" s="221" t="s">
        <v>168</v>
      </c>
      <c r="AU105" s="221" t="s">
        <v>81</v>
      </c>
      <c r="AV105" s="13" t="s">
        <v>81</v>
      </c>
      <c r="AW105" s="13" t="s">
        <v>34</v>
      </c>
      <c r="AX105" s="13" t="s">
        <v>73</v>
      </c>
      <c r="AY105" s="221" t="s">
        <v>157</v>
      </c>
    </row>
    <row r="106" spans="2:51" s="13" customFormat="1" ht="12">
      <c r="B106" s="211"/>
      <c r="C106" s="212"/>
      <c r="D106" s="207" t="s">
        <v>168</v>
      </c>
      <c r="E106" s="213" t="s">
        <v>21</v>
      </c>
      <c r="F106" s="214" t="s">
        <v>1250</v>
      </c>
      <c r="G106" s="212"/>
      <c r="H106" s="215">
        <v>3.12</v>
      </c>
      <c r="I106" s="216"/>
      <c r="J106" s="212"/>
      <c r="K106" s="212"/>
      <c r="L106" s="217"/>
      <c r="M106" s="218"/>
      <c r="N106" s="219"/>
      <c r="O106" s="219"/>
      <c r="P106" s="219"/>
      <c r="Q106" s="219"/>
      <c r="R106" s="219"/>
      <c r="S106" s="219"/>
      <c r="T106" s="220"/>
      <c r="AT106" s="221" t="s">
        <v>168</v>
      </c>
      <c r="AU106" s="221" t="s">
        <v>81</v>
      </c>
      <c r="AV106" s="13" t="s">
        <v>81</v>
      </c>
      <c r="AW106" s="13" t="s">
        <v>34</v>
      </c>
      <c r="AX106" s="13" t="s">
        <v>73</v>
      </c>
      <c r="AY106" s="221" t="s">
        <v>157</v>
      </c>
    </row>
    <row r="107" spans="2:51" s="16" customFormat="1" ht="12">
      <c r="B107" s="243"/>
      <c r="C107" s="244"/>
      <c r="D107" s="207" t="s">
        <v>168</v>
      </c>
      <c r="E107" s="245" t="s">
        <v>21</v>
      </c>
      <c r="F107" s="246" t="s">
        <v>941</v>
      </c>
      <c r="G107" s="244"/>
      <c r="H107" s="247">
        <v>29.786</v>
      </c>
      <c r="I107" s="248"/>
      <c r="J107" s="244"/>
      <c r="K107" s="244"/>
      <c r="L107" s="249"/>
      <c r="M107" s="250"/>
      <c r="N107" s="251"/>
      <c r="O107" s="251"/>
      <c r="P107" s="251"/>
      <c r="Q107" s="251"/>
      <c r="R107" s="251"/>
      <c r="S107" s="251"/>
      <c r="T107" s="252"/>
      <c r="AT107" s="253" t="s">
        <v>168</v>
      </c>
      <c r="AU107" s="253" t="s">
        <v>81</v>
      </c>
      <c r="AV107" s="16" t="s">
        <v>164</v>
      </c>
      <c r="AW107" s="16" t="s">
        <v>34</v>
      </c>
      <c r="AX107" s="16" t="s">
        <v>79</v>
      </c>
      <c r="AY107" s="253" t="s">
        <v>157</v>
      </c>
    </row>
    <row r="108" spans="1:65" s="2" customFormat="1" ht="16.5" customHeight="1">
      <c r="A108" s="36"/>
      <c r="B108" s="37"/>
      <c r="C108" s="194" t="s">
        <v>81</v>
      </c>
      <c r="D108" s="194" t="s">
        <v>159</v>
      </c>
      <c r="E108" s="195" t="s">
        <v>1251</v>
      </c>
      <c r="F108" s="196" t="s">
        <v>1252</v>
      </c>
      <c r="G108" s="197" t="s">
        <v>172</v>
      </c>
      <c r="H108" s="198">
        <v>79.95</v>
      </c>
      <c r="I108" s="199"/>
      <c r="J108" s="200">
        <f>ROUND(I108*H108,2)</f>
        <v>0</v>
      </c>
      <c r="K108" s="196" t="s">
        <v>21</v>
      </c>
      <c r="L108" s="41"/>
      <c r="M108" s="201" t="s">
        <v>21</v>
      </c>
      <c r="N108" s="202" t="s">
        <v>44</v>
      </c>
      <c r="O108" s="66"/>
      <c r="P108" s="203">
        <f>O108*H108</f>
        <v>0</v>
      </c>
      <c r="Q108" s="203">
        <v>0</v>
      </c>
      <c r="R108" s="203">
        <f>Q108*H108</f>
        <v>0</v>
      </c>
      <c r="S108" s="203">
        <v>0</v>
      </c>
      <c r="T108" s="204">
        <f>S108*H108</f>
        <v>0</v>
      </c>
      <c r="U108" s="36"/>
      <c r="V108" s="36"/>
      <c r="W108" s="36"/>
      <c r="X108" s="36"/>
      <c r="Y108" s="36"/>
      <c r="Z108" s="36"/>
      <c r="AA108" s="36"/>
      <c r="AB108" s="36"/>
      <c r="AC108" s="36"/>
      <c r="AD108" s="36"/>
      <c r="AE108" s="36"/>
      <c r="AR108" s="205" t="s">
        <v>164</v>
      </c>
      <c r="AT108" s="205" t="s">
        <v>159</v>
      </c>
      <c r="AU108" s="205" t="s">
        <v>81</v>
      </c>
      <c r="AY108" s="19" t="s">
        <v>157</v>
      </c>
      <c r="BE108" s="206">
        <f>IF(N108="základní",J108,0)</f>
        <v>0</v>
      </c>
      <c r="BF108" s="206">
        <f>IF(N108="snížená",J108,0)</f>
        <v>0</v>
      </c>
      <c r="BG108" s="206">
        <f>IF(N108="zákl. přenesená",J108,0)</f>
        <v>0</v>
      </c>
      <c r="BH108" s="206">
        <f>IF(N108="sníž. přenesená",J108,0)</f>
        <v>0</v>
      </c>
      <c r="BI108" s="206">
        <f>IF(N108="nulová",J108,0)</f>
        <v>0</v>
      </c>
      <c r="BJ108" s="19" t="s">
        <v>79</v>
      </c>
      <c r="BK108" s="206">
        <f>ROUND(I108*H108,2)</f>
        <v>0</v>
      </c>
      <c r="BL108" s="19" t="s">
        <v>164</v>
      </c>
      <c r="BM108" s="205" t="s">
        <v>164</v>
      </c>
    </row>
    <row r="109" spans="2:51" s="13" customFormat="1" ht="12">
      <c r="B109" s="211"/>
      <c r="C109" s="212"/>
      <c r="D109" s="207" t="s">
        <v>168</v>
      </c>
      <c r="E109" s="213" t="s">
        <v>21</v>
      </c>
      <c r="F109" s="214" t="s">
        <v>1253</v>
      </c>
      <c r="G109" s="212"/>
      <c r="H109" s="215">
        <v>79.95</v>
      </c>
      <c r="I109" s="216"/>
      <c r="J109" s="212"/>
      <c r="K109" s="212"/>
      <c r="L109" s="217"/>
      <c r="M109" s="218"/>
      <c r="N109" s="219"/>
      <c r="O109" s="219"/>
      <c r="P109" s="219"/>
      <c r="Q109" s="219"/>
      <c r="R109" s="219"/>
      <c r="S109" s="219"/>
      <c r="T109" s="220"/>
      <c r="AT109" s="221" t="s">
        <v>168</v>
      </c>
      <c r="AU109" s="221" t="s">
        <v>81</v>
      </c>
      <c r="AV109" s="13" t="s">
        <v>81</v>
      </c>
      <c r="AW109" s="13" t="s">
        <v>34</v>
      </c>
      <c r="AX109" s="13" t="s">
        <v>73</v>
      </c>
      <c r="AY109" s="221" t="s">
        <v>157</v>
      </c>
    </row>
    <row r="110" spans="2:51" s="16" customFormat="1" ht="12">
      <c r="B110" s="243"/>
      <c r="C110" s="244"/>
      <c r="D110" s="207" t="s">
        <v>168</v>
      </c>
      <c r="E110" s="245" t="s">
        <v>21</v>
      </c>
      <c r="F110" s="246" t="s">
        <v>181</v>
      </c>
      <c r="G110" s="244"/>
      <c r="H110" s="247">
        <v>79.95</v>
      </c>
      <c r="I110" s="248"/>
      <c r="J110" s="244"/>
      <c r="K110" s="244"/>
      <c r="L110" s="249"/>
      <c r="M110" s="250"/>
      <c r="N110" s="251"/>
      <c r="O110" s="251"/>
      <c r="P110" s="251"/>
      <c r="Q110" s="251"/>
      <c r="R110" s="251"/>
      <c r="S110" s="251"/>
      <c r="T110" s="252"/>
      <c r="AT110" s="253" t="s">
        <v>168</v>
      </c>
      <c r="AU110" s="253" t="s">
        <v>81</v>
      </c>
      <c r="AV110" s="16" t="s">
        <v>164</v>
      </c>
      <c r="AW110" s="16" t="s">
        <v>34</v>
      </c>
      <c r="AX110" s="16" t="s">
        <v>79</v>
      </c>
      <c r="AY110" s="253" t="s">
        <v>157</v>
      </c>
    </row>
    <row r="111" spans="1:65" s="2" customFormat="1" ht="16.5" customHeight="1">
      <c r="A111" s="36"/>
      <c r="B111" s="37"/>
      <c r="C111" s="194" t="s">
        <v>96</v>
      </c>
      <c r="D111" s="194" t="s">
        <v>159</v>
      </c>
      <c r="E111" s="195" t="s">
        <v>1254</v>
      </c>
      <c r="F111" s="196" t="s">
        <v>1255</v>
      </c>
      <c r="G111" s="197" t="s">
        <v>172</v>
      </c>
      <c r="H111" s="198">
        <v>25.013</v>
      </c>
      <c r="I111" s="199"/>
      <c r="J111" s="200">
        <f>ROUND(I111*H111,2)</f>
        <v>0</v>
      </c>
      <c r="K111" s="196" t="s">
        <v>21</v>
      </c>
      <c r="L111" s="41"/>
      <c r="M111" s="201" t="s">
        <v>21</v>
      </c>
      <c r="N111" s="202" t="s">
        <v>44</v>
      </c>
      <c r="O111" s="66"/>
      <c r="P111" s="203">
        <f>O111*H111</f>
        <v>0</v>
      </c>
      <c r="Q111" s="203">
        <v>0</v>
      </c>
      <c r="R111" s="203">
        <f>Q111*H111</f>
        <v>0</v>
      </c>
      <c r="S111" s="203">
        <v>0</v>
      </c>
      <c r="T111" s="204">
        <f>S111*H111</f>
        <v>0</v>
      </c>
      <c r="U111" s="36"/>
      <c r="V111" s="36"/>
      <c r="W111" s="36"/>
      <c r="X111" s="36"/>
      <c r="Y111" s="36"/>
      <c r="Z111" s="36"/>
      <c r="AA111" s="36"/>
      <c r="AB111" s="36"/>
      <c r="AC111" s="36"/>
      <c r="AD111" s="36"/>
      <c r="AE111" s="36"/>
      <c r="AR111" s="205" t="s">
        <v>164</v>
      </c>
      <c r="AT111" s="205" t="s">
        <v>159</v>
      </c>
      <c r="AU111" s="205" t="s">
        <v>81</v>
      </c>
      <c r="AY111" s="19" t="s">
        <v>157</v>
      </c>
      <c r="BE111" s="206">
        <f>IF(N111="základní",J111,0)</f>
        <v>0</v>
      </c>
      <c r="BF111" s="206">
        <f>IF(N111="snížená",J111,0)</f>
        <v>0</v>
      </c>
      <c r="BG111" s="206">
        <f>IF(N111="zákl. přenesená",J111,0)</f>
        <v>0</v>
      </c>
      <c r="BH111" s="206">
        <f>IF(N111="sníž. přenesená",J111,0)</f>
        <v>0</v>
      </c>
      <c r="BI111" s="206">
        <f>IF(N111="nulová",J111,0)</f>
        <v>0</v>
      </c>
      <c r="BJ111" s="19" t="s">
        <v>79</v>
      </c>
      <c r="BK111" s="206">
        <f>ROUND(I111*H111,2)</f>
        <v>0</v>
      </c>
      <c r="BL111" s="19" t="s">
        <v>164</v>
      </c>
      <c r="BM111" s="205" t="s">
        <v>211</v>
      </c>
    </row>
    <row r="112" spans="2:51" s="13" customFormat="1" ht="12">
      <c r="B112" s="211"/>
      <c r="C112" s="212"/>
      <c r="D112" s="207" t="s">
        <v>168</v>
      </c>
      <c r="E112" s="213" t="s">
        <v>21</v>
      </c>
      <c r="F112" s="214" t="s">
        <v>1256</v>
      </c>
      <c r="G112" s="212"/>
      <c r="H112" s="215">
        <v>11.506</v>
      </c>
      <c r="I112" s="216"/>
      <c r="J112" s="212"/>
      <c r="K112" s="212"/>
      <c r="L112" s="217"/>
      <c r="M112" s="218"/>
      <c r="N112" s="219"/>
      <c r="O112" s="219"/>
      <c r="P112" s="219"/>
      <c r="Q112" s="219"/>
      <c r="R112" s="219"/>
      <c r="S112" s="219"/>
      <c r="T112" s="220"/>
      <c r="AT112" s="221" t="s">
        <v>168</v>
      </c>
      <c r="AU112" s="221" t="s">
        <v>81</v>
      </c>
      <c r="AV112" s="13" t="s">
        <v>81</v>
      </c>
      <c r="AW112" s="13" t="s">
        <v>34</v>
      </c>
      <c r="AX112" s="13" t="s">
        <v>73</v>
      </c>
      <c r="AY112" s="221" t="s">
        <v>157</v>
      </c>
    </row>
    <row r="113" spans="2:51" s="13" customFormat="1" ht="12">
      <c r="B113" s="211"/>
      <c r="C113" s="212"/>
      <c r="D113" s="207" t="s">
        <v>168</v>
      </c>
      <c r="E113" s="213" t="s">
        <v>21</v>
      </c>
      <c r="F113" s="214" t="s">
        <v>1257</v>
      </c>
      <c r="G113" s="212"/>
      <c r="H113" s="215">
        <v>13.507</v>
      </c>
      <c r="I113" s="216"/>
      <c r="J113" s="212"/>
      <c r="K113" s="212"/>
      <c r="L113" s="217"/>
      <c r="M113" s="218"/>
      <c r="N113" s="219"/>
      <c r="O113" s="219"/>
      <c r="P113" s="219"/>
      <c r="Q113" s="219"/>
      <c r="R113" s="219"/>
      <c r="S113" s="219"/>
      <c r="T113" s="220"/>
      <c r="AT113" s="221" t="s">
        <v>168</v>
      </c>
      <c r="AU113" s="221" t="s">
        <v>81</v>
      </c>
      <c r="AV113" s="13" t="s">
        <v>81</v>
      </c>
      <c r="AW113" s="13" t="s">
        <v>34</v>
      </c>
      <c r="AX113" s="13" t="s">
        <v>73</v>
      </c>
      <c r="AY113" s="221" t="s">
        <v>157</v>
      </c>
    </row>
    <row r="114" spans="2:51" s="16" customFormat="1" ht="12">
      <c r="B114" s="243"/>
      <c r="C114" s="244"/>
      <c r="D114" s="207" t="s">
        <v>168</v>
      </c>
      <c r="E114" s="245" t="s">
        <v>21</v>
      </c>
      <c r="F114" s="246" t="s">
        <v>941</v>
      </c>
      <c r="G114" s="244"/>
      <c r="H114" s="247">
        <v>25.012999999999998</v>
      </c>
      <c r="I114" s="248"/>
      <c r="J114" s="244"/>
      <c r="K114" s="244"/>
      <c r="L114" s="249"/>
      <c r="M114" s="250"/>
      <c r="N114" s="251"/>
      <c r="O114" s="251"/>
      <c r="P114" s="251"/>
      <c r="Q114" s="251"/>
      <c r="R114" s="251"/>
      <c r="S114" s="251"/>
      <c r="T114" s="252"/>
      <c r="AT114" s="253" t="s">
        <v>168</v>
      </c>
      <c r="AU114" s="253" t="s">
        <v>81</v>
      </c>
      <c r="AV114" s="16" t="s">
        <v>164</v>
      </c>
      <c r="AW114" s="16" t="s">
        <v>34</v>
      </c>
      <c r="AX114" s="16" t="s">
        <v>79</v>
      </c>
      <c r="AY114" s="253" t="s">
        <v>157</v>
      </c>
    </row>
    <row r="115" spans="1:65" s="2" customFormat="1" ht="16.5" customHeight="1">
      <c r="A115" s="36"/>
      <c r="B115" s="37"/>
      <c r="C115" s="194" t="s">
        <v>164</v>
      </c>
      <c r="D115" s="194" t="s">
        <v>159</v>
      </c>
      <c r="E115" s="195" t="s">
        <v>1258</v>
      </c>
      <c r="F115" s="196" t="s">
        <v>1259</v>
      </c>
      <c r="G115" s="197" t="s">
        <v>162</v>
      </c>
      <c r="H115" s="198">
        <v>41.568</v>
      </c>
      <c r="I115" s="199"/>
      <c r="J115" s="200">
        <f>ROUND(I115*H115,2)</f>
        <v>0</v>
      </c>
      <c r="K115" s="196" t="s">
        <v>21</v>
      </c>
      <c r="L115" s="41"/>
      <c r="M115" s="201" t="s">
        <v>21</v>
      </c>
      <c r="N115" s="202" t="s">
        <v>44</v>
      </c>
      <c r="O115" s="66"/>
      <c r="P115" s="203">
        <f>O115*H115</f>
        <v>0</v>
      </c>
      <c r="Q115" s="203">
        <v>0.00084</v>
      </c>
      <c r="R115" s="203">
        <f>Q115*H115</f>
        <v>0.03491712</v>
      </c>
      <c r="S115" s="203">
        <v>0</v>
      </c>
      <c r="T115" s="204">
        <f>S115*H115</f>
        <v>0</v>
      </c>
      <c r="U115" s="36"/>
      <c r="V115" s="36"/>
      <c r="W115" s="36"/>
      <c r="X115" s="36"/>
      <c r="Y115" s="36"/>
      <c r="Z115" s="36"/>
      <c r="AA115" s="36"/>
      <c r="AB115" s="36"/>
      <c r="AC115" s="36"/>
      <c r="AD115" s="36"/>
      <c r="AE115" s="36"/>
      <c r="AR115" s="205" t="s">
        <v>164</v>
      </c>
      <c r="AT115" s="205" t="s">
        <v>159</v>
      </c>
      <c r="AU115" s="205" t="s">
        <v>81</v>
      </c>
      <c r="AY115" s="19" t="s">
        <v>157</v>
      </c>
      <c r="BE115" s="206">
        <f>IF(N115="základní",J115,0)</f>
        <v>0</v>
      </c>
      <c r="BF115" s="206">
        <f>IF(N115="snížená",J115,0)</f>
        <v>0</v>
      </c>
      <c r="BG115" s="206">
        <f>IF(N115="zákl. přenesená",J115,0)</f>
        <v>0</v>
      </c>
      <c r="BH115" s="206">
        <f>IF(N115="sníž. přenesená",J115,0)</f>
        <v>0</v>
      </c>
      <c r="BI115" s="206">
        <f>IF(N115="nulová",J115,0)</f>
        <v>0</v>
      </c>
      <c r="BJ115" s="19" t="s">
        <v>79</v>
      </c>
      <c r="BK115" s="206">
        <f>ROUND(I115*H115,2)</f>
        <v>0</v>
      </c>
      <c r="BL115" s="19" t="s">
        <v>164</v>
      </c>
      <c r="BM115" s="205" t="s">
        <v>224</v>
      </c>
    </row>
    <row r="116" spans="2:51" s="13" customFormat="1" ht="12">
      <c r="B116" s="211"/>
      <c r="C116" s="212"/>
      <c r="D116" s="207" t="s">
        <v>168</v>
      </c>
      <c r="E116" s="213" t="s">
        <v>21</v>
      </c>
      <c r="F116" s="214" t="s">
        <v>1260</v>
      </c>
      <c r="G116" s="212"/>
      <c r="H116" s="215">
        <v>41.568</v>
      </c>
      <c r="I116" s="216"/>
      <c r="J116" s="212"/>
      <c r="K116" s="212"/>
      <c r="L116" s="217"/>
      <c r="M116" s="218"/>
      <c r="N116" s="219"/>
      <c r="O116" s="219"/>
      <c r="P116" s="219"/>
      <c r="Q116" s="219"/>
      <c r="R116" s="219"/>
      <c r="S116" s="219"/>
      <c r="T116" s="220"/>
      <c r="AT116" s="221" t="s">
        <v>168</v>
      </c>
      <c r="AU116" s="221" t="s">
        <v>81</v>
      </c>
      <c r="AV116" s="13" t="s">
        <v>81</v>
      </c>
      <c r="AW116" s="13" t="s">
        <v>34</v>
      </c>
      <c r="AX116" s="13" t="s">
        <v>73</v>
      </c>
      <c r="AY116" s="221" t="s">
        <v>157</v>
      </c>
    </row>
    <row r="117" spans="2:51" s="16" customFormat="1" ht="12">
      <c r="B117" s="243"/>
      <c r="C117" s="244"/>
      <c r="D117" s="207" t="s">
        <v>168</v>
      </c>
      <c r="E117" s="245" t="s">
        <v>21</v>
      </c>
      <c r="F117" s="246" t="s">
        <v>181</v>
      </c>
      <c r="G117" s="244"/>
      <c r="H117" s="247">
        <v>41.568</v>
      </c>
      <c r="I117" s="248"/>
      <c r="J117" s="244"/>
      <c r="K117" s="244"/>
      <c r="L117" s="249"/>
      <c r="M117" s="250"/>
      <c r="N117" s="251"/>
      <c r="O117" s="251"/>
      <c r="P117" s="251"/>
      <c r="Q117" s="251"/>
      <c r="R117" s="251"/>
      <c r="S117" s="251"/>
      <c r="T117" s="252"/>
      <c r="AT117" s="253" t="s">
        <v>168</v>
      </c>
      <c r="AU117" s="253" t="s">
        <v>81</v>
      </c>
      <c r="AV117" s="16" t="s">
        <v>164</v>
      </c>
      <c r="AW117" s="16" t="s">
        <v>34</v>
      </c>
      <c r="AX117" s="16" t="s">
        <v>79</v>
      </c>
      <c r="AY117" s="253" t="s">
        <v>157</v>
      </c>
    </row>
    <row r="118" spans="1:65" s="2" customFormat="1" ht="16.5" customHeight="1">
      <c r="A118" s="36"/>
      <c r="B118" s="37"/>
      <c r="C118" s="194" t="s">
        <v>180</v>
      </c>
      <c r="D118" s="194" t="s">
        <v>159</v>
      </c>
      <c r="E118" s="195" t="s">
        <v>1261</v>
      </c>
      <c r="F118" s="196" t="s">
        <v>1262</v>
      </c>
      <c r="G118" s="197" t="s">
        <v>162</v>
      </c>
      <c r="H118" s="198">
        <v>41.568</v>
      </c>
      <c r="I118" s="199"/>
      <c r="J118" s="200">
        <f>ROUND(I118*H118,2)</f>
        <v>0</v>
      </c>
      <c r="K118" s="196" t="s">
        <v>21</v>
      </c>
      <c r="L118" s="41"/>
      <c r="M118" s="201" t="s">
        <v>21</v>
      </c>
      <c r="N118" s="202" t="s">
        <v>44</v>
      </c>
      <c r="O118" s="66"/>
      <c r="P118" s="203">
        <f>O118*H118</f>
        <v>0</v>
      </c>
      <c r="Q118" s="203">
        <v>0</v>
      </c>
      <c r="R118" s="203">
        <f>Q118*H118</f>
        <v>0</v>
      </c>
      <c r="S118" s="203">
        <v>0</v>
      </c>
      <c r="T118" s="204">
        <f>S118*H118</f>
        <v>0</v>
      </c>
      <c r="U118" s="36"/>
      <c r="V118" s="36"/>
      <c r="W118" s="36"/>
      <c r="X118" s="36"/>
      <c r="Y118" s="36"/>
      <c r="Z118" s="36"/>
      <c r="AA118" s="36"/>
      <c r="AB118" s="36"/>
      <c r="AC118" s="36"/>
      <c r="AD118" s="36"/>
      <c r="AE118" s="36"/>
      <c r="AR118" s="205" t="s">
        <v>164</v>
      </c>
      <c r="AT118" s="205" t="s">
        <v>159</v>
      </c>
      <c r="AU118" s="205" t="s">
        <v>81</v>
      </c>
      <c r="AY118" s="19" t="s">
        <v>157</v>
      </c>
      <c r="BE118" s="206">
        <f>IF(N118="základní",J118,0)</f>
        <v>0</v>
      </c>
      <c r="BF118" s="206">
        <f>IF(N118="snížená",J118,0)</f>
        <v>0</v>
      </c>
      <c r="BG118" s="206">
        <f>IF(N118="zákl. přenesená",J118,0)</f>
        <v>0</v>
      </c>
      <c r="BH118" s="206">
        <f>IF(N118="sníž. přenesená",J118,0)</f>
        <v>0</v>
      </c>
      <c r="BI118" s="206">
        <f>IF(N118="nulová",J118,0)</f>
        <v>0</v>
      </c>
      <c r="BJ118" s="19" t="s">
        <v>79</v>
      </c>
      <c r="BK118" s="206">
        <f>ROUND(I118*H118,2)</f>
        <v>0</v>
      </c>
      <c r="BL118" s="19" t="s">
        <v>164</v>
      </c>
      <c r="BM118" s="205" t="s">
        <v>238</v>
      </c>
    </row>
    <row r="119" spans="1:65" s="2" customFormat="1" ht="16.5" customHeight="1">
      <c r="A119" s="36"/>
      <c r="B119" s="37"/>
      <c r="C119" s="194" t="s">
        <v>211</v>
      </c>
      <c r="D119" s="194" t="s">
        <v>159</v>
      </c>
      <c r="E119" s="195" t="s">
        <v>1263</v>
      </c>
      <c r="F119" s="196" t="s">
        <v>1264</v>
      </c>
      <c r="G119" s="197" t="s">
        <v>162</v>
      </c>
      <c r="H119" s="198">
        <v>40.28</v>
      </c>
      <c r="I119" s="199"/>
      <c r="J119" s="200">
        <f>ROUND(I119*H119,2)</f>
        <v>0</v>
      </c>
      <c r="K119" s="196" t="s">
        <v>21</v>
      </c>
      <c r="L119" s="41"/>
      <c r="M119" s="201" t="s">
        <v>21</v>
      </c>
      <c r="N119" s="202" t="s">
        <v>44</v>
      </c>
      <c r="O119" s="66"/>
      <c r="P119" s="203">
        <f>O119*H119</f>
        <v>0</v>
      </c>
      <c r="Q119" s="203">
        <v>0.0007</v>
      </c>
      <c r="R119" s="203">
        <f>Q119*H119</f>
        <v>0.028196</v>
      </c>
      <c r="S119" s="203">
        <v>0</v>
      </c>
      <c r="T119" s="204">
        <f>S119*H119</f>
        <v>0</v>
      </c>
      <c r="U119" s="36"/>
      <c r="V119" s="36"/>
      <c r="W119" s="36"/>
      <c r="X119" s="36"/>
      <c r="Y119" s="36"/>
      <c r="Z119" s="36"/>
      <c r="AA119" s="36"/>
      <c r="AB119" s="36"/>
      <c r="AC119" s="36"/>
      <c r="AD119" s="36"/>
      <c r="AE119" s="36"/>
      <c r="AR119" s="205" t="s">
        <v>164</v>
      </c>
      <c r="AT119" s="205" t="s">
        <v>159</v>
      </c>
      <c r="AU119" s="205" t="s">
        <v>81</v>
      </c>
      <c r="AY119" s="19" t="s">
        <v>157</v>
      </c>
      <c r="BE119" s="206">
        <f>IF(N119="základní",J119,0)</f>
        <v>0</v>
      </c>
      <c r="BF119" s="206">
        <f>IF(N119="snížená",J119,0)</f>
        <v>0</v>
      </c>
      <c r="BG119" s="206">
        <f>IF(N119="zákl. přenesená",J119,0)</f>
        <v>0</v>
      </c>
      <c r="BH119" s="206">
        <f>IF(N119="sníž. přenesená",J119,0)</f>
        <v>0</v>
      </c>
      <c r="BI119" s="206">
        <f>IF(N119="nulová",J119,0)</f>
        <v>0</v>
      </c>
      <c r="BJ119" s="19" t="s">
        <v>79</v>
      </c>
      <c r="BK119" s="206">
        <f>ROUND(I119*H119,2)</f>
        <v>0</v>
      </c>
      <c r="BL119" s="19" t="s">
        <v>164</v>
      </c>
      <c r="BM119" s="205" t="s">
        <v>251</v>
      </c>
    </row>
    <row r="120" spans="2:51" s="13" customFormat="1" ht="12">
      <c r="B120" s="211"/>
      <c r="C120" s="212"/>
      <c r="D120" s="207" t="s">
        <v>168</v>
      </c>
      <c r="E120" s="213" t="s">
        <v>21</v>
      </c>
      <c r="F120" s="214" t="s">
        <v>1265</v>
      </c>
      <c r="G120" s="212"/>
      <c r="H120" s="215">
        <v>40.28</v>
      </c>
      <c r="I120" s="216"/>
      <c r="J120" s="212"/>
      <c r="K120" s="212"/>
      <c r="L120" s="217"/>
      <c r="M120" s="218"/>
      <c r="N120" s="219"/>
      <c r="O120" s="219"/>
      <c r="P120" s="219"/>
      <c r="Q120" s="219"/>
      <c r="R120" s="219"/>
      <c r="S120" s="219"/>
      <c r="T120" s="220"/>
      <c r="AT120" s="221" t="s">
        <v>168</v>
      </c>
      <c r="AU120" s="221" t="s">
        <v>81</v>
      </c>
      <c r="AV120" s="13" t="s">
        <v>81</v>
      </c>
      <c r="AW120" s="13" t="s">
        <v>34</v>
      </c>
      <c r="AX120" s="13" t="s">
        <v>73</v>
      </c>
      <c r="AY120" s="221" t="s">
        <v>157</v>
      </c>
    </row>
    <row r="121" spans="2:51" s="16" customFormat="1" ht="12">
      <c r="B121" s="243"/>
      <c r="C121" s="244"/>
      <c r="D121" s="207" t="s">
        <v>168</v>
      </c>
      <c r="E121" s="245" t="s">
        <v>21</v>
      </c>
      <c r="F121" s="246" t="s">
        <v>181</v>
      </c>
      <c r="G121" s="244"/>
      <c r="H121" s="247">
        <v>40.28</v>
      </c>
      <c r="I121" s="248"/>
      <c r="J121" s="244"/>
      <c r="K121" s="244"/>
      <c r="L121" s="249"/>
      <c r="M121" s="250"/>
      <c r="N121" s="251"/>
      <c r="O121" s="251"/>
      <c r="P121" s="251"/>
      <c r="Q121" s="251"/>
      <c r="R121" s="251"/>
      <c r="S121" s="251"/>
      <c r="T121" s="252"/>
      <c r="AT121" s="253" t="s">
        <v>168</v>
      </c>
      <c r="AU121" s="253" t="s">
        <v>81</v>
      </c>
      <c r="AV121" s="16" t="s">
        <v>164</v>
      </c>
      <c r="AW121" s="16" t="s">
        <v>34</v>
      </c>
      <c r="AX121" s="16" t="s">
        <v>79</v>
      </c>
      <c r="AY121" s="253" t="s">
        <v>157</v>
      </c>
    </row>
    <row r="122" spans="1:65" s="2" customFormat="1" ht="16.5" customHeight="1">
      <c r="A122" s="36"/>
      <c r="B122" s="37"/>
      <c r="C122" s="194" t="s">
        <v>216</v>
      </c>
      <c r="D122" s="194" t="s">
        <v>159</v>
      </c>
      <c r="E122" s="195" t="s">
        <v>1266</v>
      </c>
      <c r="F122" s="196" t="s">
        <v>1267</v>
      </c>
      <c r="G122" s="197" t="s">
        <v>162</v>
      </c>
      <c r="H122" s="198">
        <v>40.28</v>
      </c>
      <c r="I122" s="199"/>
      <c r="J122" s="200">
        <f>ROUND(I122*H122,2)</f>
        <v>0</v>
      </c>
      <c r="K122" s="196" t="s">
        <v>21</v>
      </c>
      <c r="L122" s="41"/>
      <c r="M122" s="201" t="s">
        <v>21</v>
      </c>
      <c r="N122" s="202" t="s">
        <v>44</v>
      </c>
      <c r="O122" s="66"/>
      <c r="P122" s="203">
        <f>O122*H122</f>
        <v>0</v>
      </c>
      <c r="Q122" s="203">
        <v>0</v>
      </c>
      <c r="R122" s="203">
        <f>Q122*H122</f>
        <v>0</v>
      </c>
      <c r="S122" s="203">
        <v>0</v>
      </c>
      <c r="T122" s="204">
        <f>S122*H122</f>
        <v>0</v>
      </c>
      <c r="U122" s="36"/>
      <c r="V122" s="36"/>
      <c r="W122" s="36"/>
      <c r="X122" s="36"/>
      <c r="Y122" s="36"/>
      <c r="Z122" s="36"/>
      <c r="AA122" s="36"/>
      <c r="AB122" s="36"/>
      <c r="AC122" s="36"/>
      <c r="AD122" s="36"/>
      <c r="AE122" s="36"/>
      <c r="AR122" s="205" t="s">
        <v>164</v>
      </c>
      <c r="AT122" s="205" t="s">
        <v>159</v>
      </c>
      <c r="AU122" s="205" t="s">
        <v>81</v>
      </c>
      <c r="AY122" s="19" t="s">
        <v>157</v>
      </c>
      <c r="BE122" s="206">
        <f>IF(N122="základní",J122,0)</f>
        <v>0</v>
      </c>
      <c r="BF122" s="206">
        <f>IF(N122="snížená",J122,0)</f>
        <v>0</v>
      </c>
      <c r="BG122" s="206">
        <f>IF(N122="zákl. přenesená",J122,0)</f>
        <v>0</v>
      </c>
      <c r="BH122" s="206">
        <f>IF(N122="sníž. přenesená",J122,0)</f>
        <v>0</v>
      </c>
      <c r="BI122" s="206">
        <f>IF(N122="nulová",J122,0)</f>
        <v>0</v>
      </c>
      <c r="BJ122" s="19" t="s">
        <v>79</v>
      </c>
      <c r="BK122" s="206">
        <f>ROUND(I122*H122,2)</f>
        <v>0</v>
      </c>
      <c r="BL122" s="19" t="s">
        <v>164</v>
      </c>
      <c r="BM122" s="205" t="s">
        <v>270</v>
      </c>
    </row>
    <row r="123" spans="1:65" s="2" customFormat="1" ht="16.5" customHeight="1">
      <c r="A123" s="36"/>
      <c r="B123" s="37"/>
      <c r="C123" s="194" t="s">
        <v>224</v>
      </c>
      <c r="D123" s="194" t="s">
        <v>159</v>
      </c>
      <c r="E123" s="195" t="s">
        <v>1268</v>
      </c>
      <c r="F123" s="196" t="s">
        <v>1269</v>
      </c>
      <c r="G123" s="197" t="s">
        <v>172</v>
      </c>
      <c r="H123" s="198">
        <v>101.27</v>
      </c>
      <c r="I123" s="199"/>
      <c r="J123" s="200">
        <f>ROUND(I123*H123,2)</f>
        <v>0</v>
      </c>
      <c r="K123" s="196" t="s">
        <v>21</v>
      </c>
      <c r="L123" s="41"/>
      <c r="M123" s="201" t="s">
        <v>21</v>
      </c>
      <c r="N123" s="202" t="s">
        <v>44</v>
      </c>
      <c r="O123" s="66"/>
      <c r="P123" s="203">
        <f>O123*H123</f>
        <v>0</v>
      </c>
      <c r="Q123" s="203">
        <v>0.00046</v>
      </c>
      <c r="R123" s="203">
        <f>Q123*H123</f>
        <v>0.0465842</v>
      </c>
      <c r="S123" s="203">
        <v>0</v>
      </c>
      <c r="T123" s="204">
        <f>S123*H123</f>
        <v>0</v>
      </c>
      <c r="U123" s="36"/>
      <c r="V123" s="36"/>
      <c r="W123" s="36"/>
      <c r="X123" s="36"/>
      <c r="Y123" s="36"/>
      <c r="Z123" s="36"/>
      <c r="AA123" s="36"/>
      <c r="AB123" s="36"/>
      <c r="AC123" s="36"/>
      <c r="AD123" s="36"/>
      <c r="AE123" s="36"/>
      <c r="AR123" s="205" t="s">
        <v>164</v>
      </c>
      <c r="AT123" s="205" t="s">
        <v>159</v>
      </c>
      <c r="AU123" s="205" t="s">
        <v>81</v>
      </c>
      <c r="AY123" s="19" t="s">
        <v>157</v>
      </c>
      <c r="BE123" s="206">
        <f>IF(N123="základní",J123,0)</f>
        <v>0</v>
      </c>
      <c r="BF123" s="206">
        <f>IF(N123="snížená",J123,0)</f>
        <v>0</v>
      </c>
      <c r="BG123" s="206">
        <f>IF(N123="zákl. přenesená",J123,0)</f>
        <v>0</v>
      </c>
      <c r="BH123" s="206">
        <f>IF(N123="sníž. přenesená",J123,0)</f>
        <v>0</v>
      </c>
      <c r="BI123" s="206">
        <f>IF(N123="nulová",J123,0)</f>
        <v>0</v>
      </c>
      <c r="BJ123" s="19" t="s">
        <v>79</v>
      </c>
      <c r="BK123" s="206">
        <f>ROUND(I123*H123,2)</f>
        <v>0</v>
      </c>
      <c r="BL123" s="19" t="s">
        <v>164</v>
      </c>
      <c r="BM123" s="205" t="s">
        <v>281</v>
      </c>
    </row>
    <row r="124" spans="2:51" s="13" customFormat="1" ht="12">
      <c r="B124" s="211"/>
      <c r="C124" s="212"/>
      <c r="D124" s="207" t="s">
        <v>168</v>
      </c>
      <c r="E124" s="213" t="s">
        <v>21</v>
      </c>
      <c r="F124" s="214" t="s">
        <v>1270</v>
      </c>
      <c r="G124" s="212"/>
      <c r="H124" s="215">
        <v>101.27</v>
      </c>
      <c r="I124" s="216"/>
      <c r="J124" s="212"/>
      <c r="K124" s="212"/>
      <c r="L124" s="217"/>
      <c r="M124" s="218"/>
      <c r="N124" s="219"/>
      <c r="O124" s="219"/>
      <c r="P124" s="219"/>
      <c r="Q124" s="219"/>
      <c r="R124" s="219"/>
      <c r="S124" s="219"/>
      <c r="T124" s="220"/>
      <c r="AT124" s="221" t="s">
        <v>168</v>
      </c>
      <c r="AU124" s="221" t="s">
        <v>81</v>
      </c>
      <c r="AV124" s="13" t="s">
        <v>81</v>
      </c>
      <c r="AW124" s="13" t="s">
        <v>34</v>
      </c>
      <c r="AX124" s="13" t="s">
        <v>73</v>
      </c>
      <c r="AY124" s="221" t="s">
        <v>157</v>
      </c>
    </row>
    <row r="125" spans="2:51" s="16" customFormat="1" ht="12">
      <c r="B125" s="243"/>
      <c r="C125" s="244"/>
      <c r="D125" s="207" t="s">
        <v>168</v>
      </c>
      <c r="E125" s="245" t="s">
        <v>21</v>
      </c>
      <c r="F125" s="246" t="s">
        <v>181</v>
      </c>
      <c r="G125" s="244"/>
      <c r="H125" s="247">
        <v>101.27</v>
      </c>
      <c r="I125" s="248"/>
      <c r="J125" s="244"/>
      <c r="K125" s="244"/>
      <c r="L125" s="249"/>
      <c r="M125" s="250"/>
      <c r="N125" s="251"/>
      <c r="O125" s="251"/>
      <c r="P125" s="251"/>
      <c r="Q125" s="251"/>
      <c r="R125" s="251"/>
      <c r="S125" s="251"/>
      <c r="T125" s="252"/>
      <c r="AT125" s="253" t="s">
        <v>168</v>
      </c>
      <c r="AU125" s="253" t="s">
        <v>81</v>
      </c>
      <c r="AV125" s="16" t="s">
        <v>164</v>
      </c>
      <c r="AW125" s="16" t="s">
        <v>34</v>
      </c>
      <c r="AX125" s="16" t="s">
        <v>79</v>
      </c>
      <c r="AY125" s="253" t="s">
        <v>157</v>
      </c>
    </row>
    <row r="126" spans="1:65" s="2" customFormat="1" ht="16.5" customHeight="1">
      <c r="A126" s="36"/>
      <c r="B126" s="37"/>
      <c r="C126" s="194" t="s">
        <v>232</v>
      </c>
      <c r="D126" s="194" t="s">
        <v>159</v>
      </c>
      <c r="E126" s="195" t="s">
        <v>1271</v>
      </c>
      <c r="F126" s="196" t="s">
        <v>1272</v>
      </c>
      <c r="G126" s="197" t="s">
        <v>172</v>
      </c>
      <c r="H126" s="198">
        <v>101.27</v>
      </c>
      <c r="I126" s="199"/>
      <c r="J126" s="200">
        <f>ROUND(I126*H126,2)</f>
        <v>0</v>
      </c>
      <c r="K126" s="196" t="s">
        <v>21</v>
      </c>
      <c r="L126" s="41"/>
      <c r="M126" s="201" t="s">
        <v>21</v>
      </c>
      <c r="N126" s="202" t="s">
        <v>44</v>
      </c>
      <c r="O126" s="66"/>
      <c r="P126" s="203">
        <f>O126*H126</f>
        <v>0</v>
      </c>
      <c r="Q126" s="203">
        <v>0</v>
      </c>
      <c r="R126" s="203">
        <f>Q126*H126</f>
        <v>0</v>
      </c>
      <c r="S126" s="203">
        <v>0</v>
      </c>
      <c r="T126" s="204">
        <f>S126*H126</f>
        <v>0</v>
      </c>
      <c r="U126" s="36"/>
      <c r="V126" s="36"/>
      <c r="W126" s="36"/>
      <c r="X126" s="36"/>
      <c r="Y126" s="36"/>
      <c r="Z126" s="36"/>
      <c r="AA126" s="36"/>
      <c r="AB126" s="36"/>
      <c r="AC126" s="36"/>
      <c r="AD126" s="36"/>
      <c r="AE126" s="36"/>
      <c r="AR126" s="205" t="s">
        <v>164</v>
      </c>
      <c r="AT126" s="205" t="s">
        <v>159</v>
      </c>
      <c r="AU126" s="205" t="s">
        <v>81</v>
      </c>
      <c r="AY126" s="19" t="s">
        <v>157</v>
      </c>
      <c r="BE126" s="206">
        <f>IF(N126="základní",J126,0)</f>
        <v>0</v>
      </c>
      <c r="BF126" s="206">
        <f>IF(N126="snížená",J126,0)</f>
        <v>0</v>
      </c>
      <c r="BG126" s="206">
        <f>IF(N126="zákl. přenesená",J126,0)</f>
        <v>0</v>
      </c>
      <c r="BH126" s="206">
        <f>IF(N126="sníž. přenesená",J126,0)</f>
        <v>0</v>
      </c>
      <c r="BI126" s="206">
        <f>IF(N126="nulová",J126,0)</f>
        <v>0</v>
      </c>
      <c r="BJ126" s="19" t="s">
        <v>79</v>
      </c>
      <c r="BK126" s="206">
        <f>ROUND(I126*H126,2)</f>
        <v>0</v>
      </c>
      <c r="BL126" s="19" t="s">
        <v>164</v>
      </c>
      <c r="BM126" s="205" t="s">
        <v>299</v>
      </c>
    </row>
    <row r="127" spans="1:65" s="2" customFormat="1" ht="16.5" customHeight="1">
      <c r="A127" s="36"/>
      <c r="B127" s="37"/>
      <c r="C127" s="194" t="s">
        <v>238</v>
      </c>
      <c r="D127" s="194" t="s">
        <v>159</v>
      </c>
      <c r="E127" s="195" t="s">
        <v>1273</v>
      </c>
      <c r="F127" s="196" t="s">
        <v>1274</v>
      </c>
      <c r="G127" s="197" t="s">
        <v>172</v>
      </c>
      <c r="H127" s="198">
        <v>13.507</v>
      </c>
      <c r="I127" s="199"/>
      <c r="J127" s="200">
        <f>ROUND(I127*H127,2)</f>
        <v>0</v>
      </c>
      <c r="K127" s="196" t="s">
        <v>21</v>
      </c>
      <c r="L127" s="41"/>
      <c r="M127" s="201" t="s">
        <v>21</v>
      </c>
      <c r="N127" s="202" t="s">
        <v>44</v>
      </c>
      <c r="O127" s="66"/>
      <c r="P127" s="203">
        <f>O127*H127</f>
        <v>0</v>
      </c>
      <c r="Q127" s="203">
        <v>0</v>
      </c>
      <c r="R127" s="203">
        <f>Q127*H127</f>
        <v>0</v>
      </c>
      <c r="S127" s="203">
        <v>0</v>
      </c>
      <c r="T127" s="204">
        <f>S127*H127</f>
        <v>0</v>
      </c>
      <c r="U127" s="36"/>
      <c r="V127" s="36"/>
      <c r="W127" s="36"/>
      <c r="X127" s="36"/>
      <c r="Y127" s="36"/>
      <c r="Z127" s="36"/>
      <c r="AA127" s="36"/>
      <c r="AB127" s="36"/>
      <c r="AC127" s="36"/>
      <c r="AD127" s="36"/>
      <c r="AE127" s="36"/>
      <c r="AR127" s="205" t="s">
        <v>164</v>
      </c>
      <c r="AT127" s="205" t="s">
        <v>159</v>
      </c>
      <c r="AU127" s="205" t="s">
        <v>81</v>
      </c>
      <c r="AY127" s="19" t="s">
        <v>157</v>
      </c>
      <c r="BE127" s="206">
        <f>IF(N127="základní",J127,0)</f>
        <v>0</v>
      </c>
      <c r="BF127" s="206">
        <f>IF(N127="snížená",J127,0)</f>
        <v>0</v>
      </c>
      <c r="BG127" s="206">
        <f>IF(N127="zákl. přenesená",J127,0)</f>
        <v>0</v>
      </c>
      <c r="BH127" s="206">
        <f>IF(N127="sníž. přenesená",J127,0)</f>
        <v>0</v>
      </c>
      <c r="BI127" s="206">
        <f>IF(N127="nulová",J127,0)</f>
        <v>0</v>
      </c>
      <c r="BJ127" s="19" t="s">
        <v>79</v>
      </c>
      <c r="BK127" s="206">
        <f>ROUND(I127*H127,2)</f>
        <v>0</v>
      </c>
      <c r="BL127" s="19" t="s">
        <v>164</v>
      </c>
      <c r="BM127" s="205" t="s">
        <v>210</v>
      </c>
    </row>
    <row r="128" spans="2:51" s="13" customFormat="1" ht="12">
      <c r="B128" s="211"/>
      <c r="C128" s="212"/>
      <c r="D128" s="207" t="s">
        <v>168</v>
      </c>
      <c r="E128" s="213" t="s">
        <v>21</v>
      </c>
      <c r="F128" s="214" t="s">
        <v>1257</v>
      </c>
      <c r="G128" s="212"/>
      <c r="H128" s="215">
        <v>13.507</v>
      </c>
      <c r="I128" s="216"/>
      <c r="J128" s="212"/>
      <c r="K128" s="212"/>
      <c r="L128" s="217"/>
      <c r="M128" s="218"/>
      <c r="N128" s="219"/>
      <c r="O128" s="219"/>
      <c r="P128" s="219"/>
      <c r="Q128" s="219"/>
      <c r="R128" s="219"/>
      <c r="S128" s="219"/>
      <c r="T128" s="220"/>
      <c r="AT128" s="221" t="s">
        <v>168</v>
      </c>
      <c r="AU128" s="221" t="s">
        <v>81</v>
      </c>
      <c r="AV128" s="13" t="s">
        <v>81</v>
      </c>
      <c r="AW128" s="13" t="s">
        <v>34</v>
      </c>
      <c r="AX128" s="13" t="s">
        <v>73</v>
      </c>
      <c r="AY128" s="221" t="s">
        <v>157</v>
      </c>
    </row>
    <row r="129" spans="2:51" s="16" customFormat="1" ht="12">
      <c r="B129" s="243"/>
      <c r="C129" s="244"/>
      <c r="D129" s="207" t="s">
        <v>168</v>
      </c>
      <c r="E129" s="245" t="s">
        <v>21</v>
      </c>
      <c r="F129" s="246" t="s">
        <v>181</v>
      </c>
      <c r="G129" s="244"/>
      <c r="H129" s="247">
        <v>13.507</v>
      </c>
      <c r="I129" s="248"/>
      <c r="J129" s="244"/>
      <c r="K129" s="244"/>
      <c r="L129" s="249"/>
      <c r="M129" s="250"/>
      <c r="N129" s="251"/>
      <c r="O129" s="251"/>
      <c r="P129" s="251"/>
      <c r="Q129" s="251"/>
      <c r="R129" s="251"/>
      <c r="S129" s="251"/>
      <c r="T129" s="252"/>
      <c r="AT129" s="253" t="s">
        <v>168</v>
      </c>
      <c r="AU129" s="253" t="s">
        <v>81</v>
      </c>
      <c r="AV129" s="16" t="s">
        <v>164</v>
      </c>
      <c r="AW129" s="16" t="s">
        <v>34</v>
      </c>
      <c r="AX129" s="16" t="s">
        <v>79</v>
      </c>
      <c r="AY129" s="253" t="s">
        <v>157</v>
      </c>
    </row>
    <row r="130" spans="1:65" s="2" customFormat="1" ht="16.5" customHeight="1">
      <c r="A130" s="36"/>
      <c r="B130" s="37"/>
      <c r="C130" s="194" t="s">
        <v>244</v>
      </c>
      <c r="D130" s="194" t="s">
        <v>159</v>
      </c>
      <c r="E130" s="195" t="s">
        <v>1275</v>
      </c>
      <c r="F130" s="196" t="s">
        <v>1276</v>
      </c>
      <c r="G130" s="197" t="s">
        <v>172</v>
      </c>
      <c r="H130" s="198">
        <v>59.956</v>
      </c>
      <c r="I130" s="199"/>
      <c r="J130" s="200">
        <f>ROUND(I130*H130,2)</f>
        <v>0</v>
      </c>
      <c r="K130" s="196" t="s">
        <v>21</v>
      </c>
      <c r="L130" s="41"/>
      <c r="M130" s="201" t="s">
        <v>21</v>
      </c>
      <c r="N130" s="202" t="s">
        <v>44</v>
      </c>
      <c r="O130" s="66"/>
      <c r="P130" s="203">
        <f>O130*H130</f>
        <v>0</v>
      </c>
      <c r="Q130" s="203">
        <v>0</v>
      </c>
      <c r="R130" s="203">
        <f>Q130*H130</f>
        <v>0</v>
      </c>
      <c r="S130" s="203">
        <v>0</v>
      </c>
      <c r="T130" s="204">
        <f>S130*H130</f>
        <v>0</v>
      </c>
      <c r="U130" s="36"/>
      <c r="V130" s="36"/>
      <c r="W130" s="36"/>
      <c r="X130" s="36"/>
      <c r="Y130" s="36"/>
      <c r="Z130" s="36"/>
      <c r="AA130" s="36"/>
      <c r="AB130" s="36"/>
      <c r="AC130" s="36"/>
      <c r="AD130" s="36"/>
      <c r="AE130" s="36"/>
      <c r="AR130" s="205" t="s">
        <v>164</v>
      </c>
      <c r="AT130" s="205" t="s">
        <v>159</v>
      </c>
      <c r="AU130" s="205" t="s">
        <v>81</v>
      </c>
      <c r="AY130" s="19" t="s">
        <v>157</v>
      </c>
      <c r="BE130" s="206">
        <f>IF(N130="základní",J130,0)</f>
        <v>0</v>
      </c>
      <c r="BF130" s="206">
        <f>IF(N130="snížená",J130,0)</f>
        <v>0</v>
      </c>
      <c r="BG130" s="206">
        <f>IF(N130="zákl. přenesená",J130,0)</f>
        <v>0</v>
      </c>
      <c r="BH130" s="206">
        <f>IF(N130="sníž. přenesená",J130,0)</f>
        <v>0</v>
      </c>
      <c r="BI130" s="206">
        <f>IF(N130="nulová",J130,0)</f>
        <v>0</v>
      </c>
      <c r="BJ130" s="19" t="s">
        <v>79</v>
      </c>
      <c r="BK130" s="206">
        <f>ROUND(I130*H130,2)</f>
        <v>0</v>
      </c>
      <c r="BL130" s="19" t="s">
        <v>164</v>
      </c>
      <c r="BM130" s="205" t="s">
        <v>322</v>
      </c>
    </row>
    <row r="131" spans="2:51" s="13" customFormat="1" ht="12">
      <c r="B131" s="211"/>
      <c r="C131" s="212"/>
      <c r="D131" s="207" t="s">
        <v>168</v>
      </c>
      <c r="E131" s="213" t="s">
        <v>21</v>
      </c>
      <c r="F131" s="214" t="s">
        <v>1277</v>
      </c>
      <c r="G131" s="212"/>
      <c r="H131" s="215">
        <v>39.672</v>
      </c>
      <c r="I131" s="216"/>
      <c r="J131" s="212"/>
      <c r="K131" s="212"/>
      <c r="L131" s="217"/>
      <c r="M131" s="218"/>
      <c r="N131" s="219"/>
      <c r="O131" s="219"/>
      <c r="P131" s="219"/>
      <c r="Q131" s="219"/>
      <c r="R131" s="219"/>
      <c r="S131" s="219"/>
      <c r="T131" s="220"/>
      <c r="AT131" s="221" t="s">
        <v>168</v>
      </c>
      <c r="AU131" s="221" t="s">
        <v>81</v>
      </c>
      <c r="AV131" s="13" t="s">
        <v>81</v>
      </c>
      <c r="AW131" s="13" t="s">
        <v>34</v>
      </c>
      <c r="AX131" s="13" t="s">
        <v>73</v>
      </c>
      <c r="AY131" s="221" t="s">
        <v>157</v>
      </c>
    </row>
    <row r="132" spans="2:51" s="13" customFormat="1" ht="12">
      <c r="B132" s="211"/>
      <c r="C132" s="212"/>
      <c r="D132" s="207" t="s">
        <v>168</v>
      </c>
      <c r="E132" s="213" t="s">
        <v>21</v>
      </c>
      <c r="F132" s="214" t="s">
        <v>1256</v>
      </c>
      <c r="G132" s="212"/>
      <c r="H132" s="215">
        <v>11.506</v>
      </c>
      <c r="I132" s="216"/>
      <c r="J132" s="212"/>
      <c r="K132" s="212"/>
      <c r="L132" s="217"/>
      <c r="M132" s="218"/>
      <c r="N132" s="219"/>
      <c r="O132" s="219"/>
      <c r="P132" s="219"/>
      <c r="Q132" s="219"/>
      <c r="R132" s="219"/>
      <c r="S132" s="219"/>
      <c r="T132" s="220"/>
      <c r="AT132" s="221" t="s">
        <v>168</v>
      </c>
      <c r="AU132" s="221" t="s">
        <v>81</v>
      </c>
      <c r="AV132" s="13" t="s">
        <v>81</v>
      </c>
      <c r="AW132" s="13" t="s">
        <v>34</v>
      </c>
      <c r="AX132" s="13" t="s">
        <v>73</v>
      </c>
      <c r="AY132" s="221" t="s">
        <v>157</v>
      </c>
    </row>
    <row r="133" spans="2:51" s="13" customFormat="1" ht="12">
      <c r="B133" s="211"/>
      <c r="C133" s="212"/>
      <c r="D133" s="207" t="s">
        <v>168</v>
      </c>
      <c r="E133" s="213" t="s">
        <v>21</v>
      </c>
      <c r="F133" s="214" t="s">
        <v>1278</v>
      </c>
      <c r="G133" s="212"/>
      <c r="H133" s="215">
        <v>8.778</v>
      </c>
      <c r="I133" s="216"/>
      <c r="J133" s="212"/>
      <c r="K133" s="212"/>
      <c r="L133" s="217"/>
      <c r="M133" s="218"/>
      <c r="N133" s="219"/>
      <c r="O133" s="219"/>
      <c r="P133" s="219"/>
      <c r="Q133" s="219"/>
      <c r="R133" s="219"/>
      <c r="S133" s="219"/>
      <c r="T133" s="220"/>
      <c r="AT133" s="221" t="s">
        <v>168</v>
      </c>
      <c r="AU133" s="221" t="s">
        <v>81</v>
      </c>
      <c r="AV133" s="13" t="s">
        <v>81</v>
      </c>
      <c r="AW133" s="13" t="s">
        <v>34</v>
      </c>
      <c r="AX133" s="13" t="s">
        <v>73</v>
      </c>
      <c r="AY133" s="221" t="s">
        <v>157</v>
      </c>
    </row>
    <row r="134" spans="2:51" s="16" customFormat="1" ht="12">
      <c r="B134" s="243"/>
      <c r="C134" s="244"/>
      <c r="D134" s="207" t="s">
        <v>168</v>
      </c>
      <c r="E134" s="245" t="s">
        <v>21</v>
      </c>
      <c r="F134" s="246" t="s">
        <v>941</v>
      </c>
      <c r="G134" s="244"/>
      <c r="H134" s="247">
        <v>59.955999999999996</v>
      </c>
      <c r="I134" s="248"/>
      <c r="J134" s="244"/>
      <c r="K134" s="244"/>
      <c r="L134" s="249"/>
      <c r="M134" s="250"/>
      <c r="N134" s="251"/>
      <c r="O134" s="251"/>
      <c r="P134" s="251"/>
      <c r="Q134" s="251"/>
      <c r="R134" s="251"/>
      <c r="S134" s="251"/>
      <c r="T134" s="252"/>
      <c r="AT134" s="253" t="s">
        <v>168</v>
      </c>
      <c r="AU134" s="253" t="s">
        <v>81</v>
      </c>
      <c r="AV134" s="16" t="s">
        <v>164</v>
      </c>
      <c r="AW134" s="16" t="s">
        <v>34</v>
      </c>
      <c r="AX134" s="16" t="s">
        <v>79</v>
      </c>
      <c r="AY134" s="253" t="s">
        <v>157</v>
      </c>
    </row>
    <row r="135" spans="1:65" s="2" customFormat="1" ht="16.5" customHeight="1">
      <c r="A135" s="36"/>
      <c r="B135" s="37"/>
      <c r="C135" s="194" t="s">
        <v>251</v>
      </c>
      <c r="D135" s="194" t="s">
        <v>159</v>
      </c>
      <c r="E135" s="195" t="s">
        <v>1279</v>
      </c>
      <c r="F135" s="196" t="s">
        <v>1280</v>
      </c>
      <c r="G135" s="197" t="s">
        <v>172</v>
      </c>
      <c r="H135" s="198">
        <v>3.498</v>
      </c>
      <c r="I135" s="199"/>
      <c r="J135" s="200">
        <f>ROUND(I135*H135,2)</f>
        <v>0</v>
      </c>
      <c r="K135" s="196" t="s">
        <v>21</v>
      </c>
      <c r="L135" s="41"/>
      <c r="M135" s="201" t="s">
        <v>21</v>
      </c>
      <c r="N135" s="202" t="s">
        <v>44</v>
      </c>
      <c r="O135" s="66"/>
      <c r="P135" s="203">
        <f>O135*H135</f>
        <v>0</v>
      </c>
      <c r="Q135" s="203">
        <v>0</v>
      </c>
      <c r="R135" s="203">
        <f>Q135*H135</f>
        <v>0</v>
      </c>
      <c r="S135" s="203">
        <v>0</v>
      </c>
      <c r="T135" s="204">
        <f>S135*H135</f>
        <v>0</v>
      </c>
      <c r="U135" s="36"/>
      <c r="V135" s="36"/>
      <c r="W135" s="36"/>
      <c r="X135" s="36"/>
      <c r="Y135" s="36"/>
      <c r="Z135" s="36"/>
      <c r="AA135" s="36"/>
      <c r="AB135" s="36"/>
      <c r="AC135" s="36"/>
      <c r="AD135" s="36"/>
      <c r="AE135" s="36"/>
      <c r="AR135" s="205" t="s">
        <v>164</v>
      </c>
      <c r="AT135" s="205" t="s">
        <v>159</v>
      </c>
      <c r="AU135" s="205" t="s">
        <v>81</v>
      </c>
      <c r="AY135" s="19" t="s">
        <v>157</v>
      </c>
      <c r="BE135" s="206">
        <f>IF(N135="základní",J135,0)</f>
        <v>0</v>
      </c>
      <c r="BF135" s="206">
        <f>IF(N135="snížená",J135,0)</f>
        <v>0</v>
      </c>
      <c r="BG135" s="206">
        <f>IF(N135="zákl. přenesená",J135,0)</f>
        <v>0</v>
      </c>
      <c r="BH135" s="206">
        <f>IF(N135="sníž. přenesená",J135,0)</f>
        <v>0</v>
      </c>
      <c r="BI135" s="206">
        <f>IF(N135="nulová",J135,0)</f>
        <v>0</v>
      </c>
      <c r="BJ135" s="19" t="s">
        <v>79</v>
      </c>
      <c r="BK135" s="206">
        <f>ROUND(I135*H135,2)</f>
        <v>0</v>
      </c>
      <c r="BL135" s="19" t="s">
        <v>164</v>
      </c>
      <c r="BM135" s="205" t="s">
        <v>338</v>
      </c>
    </row>
    <row r="136" spans="2:51" s="13" customFormat="1" ht="12">
      <c r="B136" s="211"/>
      <c r="C136" s="212"/>
      <c r="D136" s="207" t="s">
        <v>168</v>
      </c>
      <c r="E136" s="213" t="s">
        <v>21</v>
      </c>
      <c r="F136" s="214" t="s">
        <v>1281</v>
      </c>
      <c r="G136" s="212"/>
      <c r="H136" s="215">
        <v>3.498</v>
      </c>
      <c r="I136" s="216"/>
      <c r="J136" s="212"/>
      <c r="K136" s="212"/>
      <c r="L136" s="217"/>
      <c r="M136" s="218"/>
      <c r="N136" s="219"/>
      <c r="O136" s="219"/>
      <c r="P136" s="219"/>
      <c r="Q136" s="219"/>
      <c r="R136" s="219"/>
      <c r="S136" s="219"/>
      <c r="T136" s="220"/>
      <c r="AT136" s="221" t="s">
        <v>168</v>
      </c>
      <c r="AU136" s="221" t="s">
        <v>81</v>
      </c>
      <c r="AV136" s="13" t="s">
        <v>81</v>
      </c>
      <c r="AW136" s="13" t="s">
        <v>34</v>
      </c>
      <c r="AX136" s="13" t="s">
        <v>73</v>
      </c>
      <c r="AY136" s="221" t="s">
        <v>157</v>
      </c>
    </row>
    <row r="137" spans="2:51" s="16" customFormat="1" ht="12">
      <c r="B137" s="243"/>
      <c r="C137" s="244"/>
      <c r="D137" s="207" t="s">
        <v>168</v>
      </c>
      <c r="E137" s="245" t="s">
        <v>21</v>
      </c>
      <c r="F137" s="246" t="s">
        <v>181</v>
      </c>
      <c r="G137" s="244"/>
      <c r="H137" s="247">
        <v>3.498</v>
      </c>
      <c r="I137" s="248"/>
      <c r="J137" s="244"/>
      <c r="K137" s="244"/>
      <c r="L137" s="249"/>
      <c r="M137" s="250"/>
      <c r="N137" s="251"/>
      <c r="O137" s="251"/>
      <c r="P137" s="251"/>
      <c r="Q137" s="251"/>
      <c r="R137" s="251"/>
      <c r="S137" s="251"/>
      <c r="T137" s="252"/>
      <c r="AT137" s="253" t="s">
        <v>168</v>
      </c>
      <c r="AU137" s="253" t="s">
        <v>81</v>
      </c>
      <c r="AV137" s="16" t="s">
        <v>164</v>
      </c>
      <c r="AW137" s="16" t="s">
        <v>34</v>
      </c>
      <c r="AX137" s="16" t="s">
        <v>79</v>
      </c>
      <c r="AY137" s="253" t="s">
        <v>157</v>
      </c>
    </row>
    <row r="138" spans="1:65" s="2" customFormat="1" ht="16.5" customHeight="1">
      <c r="A138" s="36"/>
      <c r="B138" s="37"/>
      <c r="C138" s="194" t="s">
        <v>264</v>
      </c>
      <c r="D138" s="194" t="s">
        <v>159</v>
      </c>
      <c r="E138" s="195" t="s">
        <v>1282</v>
      </c>
      <c r="F138" s="196" t="s">
        <v>1283</v>
      </c>
      <c r="G138" s="197" t="s">
        <v>172</v>
      </c>
      <c r="H138" s="198">
        <v>59.956</v>
      </c>
      <c r="I138" s="199"/>
      <c r="J138" s="200">
        <f>ROUND(I138*H138,2)</f>
        <v>0</v>
      </c>
      <c r="K138" s="196" t="s">
        <v>21</v>
      </c>
      <c r="L138" s="41"/>
      <c r="M138" s="201" t="s">
        <v>21</v>
      </c>
      <c r="N138" s="202" t="s">
        <v>44</v>
      </c>
      <c r="O138" s="66"/>
      <c r="P138" s="203">
        <f>O138*H138</f>
        <v>0</v>
      </c>
      <c r="Q138" s="203">
        <v>0</v>
      </c>
      <c r="R138" s="203">
        <f>Q138*H138</f>
        <v>0</v>
      </c>
      <c r="S138" s="203">
        <v>0</v>
      </c>
      <c r="T138" s="204">
        <f>S138*H138</f>
        <v>0</v>
      </c>
      <c r="U138" s="36"/>
      <c r="V138" s="36"/>
      <c r="W138" s="36"/>
      <c r="X138" s="36"/>
      <c r="Y138" s="36"/>
      <c r="Z138" s="36"/>
      <c r="AA138" s="36"/>
      <c r="AB138" s="36"/>
      <c r="AC138" s="36"/>
      <c r="AD138" s="36"/>
      <c r="AE138" s="36"/>
      <c r="AR138" s="205" t="s">
        <v>164</v>
      </c>
      <c r="AT138" s="205" t="s">
        <v>159</v>
      </c>
      <c r="AU138" s="205" t="s">
        <v>81</v>
      </c>
      <c r="AY138" s="19" t="s">
        <v>157</v>
      </c>
      <c r="BE138" s="206">
        <f>IF(N138="základní",J138,0)</f>
        <v>0</v>
      </c>
      <c r="BF138" s="206">
        <f>IF(N138="snížená",J138,0)</f>
        <v>0</v>
      </c>
      <c r="BG138" s="206">
        <f>IF(N138="zákl. přenesená",J138,0)</f>
        <v>0</v>
      </c>
      <c r="BH138" s="206">
        <f>IF(N138="sníž. přenesená",J138,0)</f>
        <v>0</v>
      </c>
      <c r="BI138" s="206">
        <f>IF(N138="nulová",J138,0)</f>
        <v>0</v>
      </c>
      <c r="BJ138" s="19" t="s">
        <v>79</v>
      </c>
      <c r="BK138" s="206">
        <f>ROUND(I138*H138,2)</f>
        <v>0</v>
      </c>
      <c r="BL138" s="19" t="s">
        <v>164</v>
      </c>
      <c r="BM138" s="205" t="s">
        <v>350</v>
      </c>
    </row>
    <row r="139" spans="2:51" s="13" customFormat="1" ht="12">
      <c r="B139" s="211"/>
      <c r="C139" s="212"/>
      <c r="D139" s="207" t="s">
        <v>168</v>
      </c>
      <c r="E139" s="213" t="s">
        <v>21</v>
      </c>
      <c r="F139" s="214" t="s">
        <v>1284</v>
      </c>
      <c r="G139" s="212"/>
      <c r="H139" s="215">
        <v>59.956</v>
      </c>
      <c r="I139" s="216"/>
      <c r="J139" s="212"/>
      <c r="K139" s="212"/>
      <c r="L139" s="217"/>
      <c r="M139" s="218"/>
      <c r="N139" s="219"/>
      <c r="O139" s="219"/>
      <c r="P139" s="219"/>
      <c r="Q139" s="219"/>
      <c r="R139" s="219"/>
      <c r="S139" s="219"/>
      <c r="T139" s="220"/>
      <c r="AT139" s="221" t="s">
        <v>168</v>
      </c>
      <c r="AU139" s="221" t="s">
        <v>81</v>
      </c>
      <c r="AV139" s="13" t="s">
        <v>81</v>
      </c>
      <c r="AW139" s="13" t="s">
        <v>34</v>
      </c>
      <c r="AX139" s="13" t="s">
        <v>73</v>
      </c>
      <c r="AY139" s="221" t="s">
        <v>157</v>
      </c>
    </row>
    <row r="140" spans="2:51" s="16" customFormat="1" ht="12">
      <c r="B140" s="243"/>
      <c r="C140" s="244"/>
      <c r="D140" s="207" t="s">
        <v>168</v>
      </c>
      <c r="E140" s="245" t="s">
        <v>21</v>
      </c>
      <c r="F140" s="246" t="s">
        <v>181</v>
      </c>
      <c r="G140" s="244"/>
      <c r="H140" s="247">
        <v>59.956</v>
      </c>
      <c r="I140" s="248"/>
      <c r="J140" s="244"/>
      <c r="K140" s="244"/>
      <c r="L140" s="249"/>
      <c r="M140" s="250"/>
      <c r="N140" s="251"/>
      <c r="O140" s="251"/>
      <c r="P140" s="251"/>
      <c r="Q140" s="251"/>
      <c r="R140" s="251"/>
      <c r="S140" s="251"/>
      <c r="T140" s="252"/>
      <c r="AT140" s="253" t="s">
        <v>168</v>
      </c>
      <c r="AU140" s="253" t="s">
        <v>81</v>
      </c>
      <c r="AV140" s="16" t="s">
        <v>164</v>
      </c>
      <c r="AW140" s="16" t="s">
        <v>34</v>
      </c>
      <c r="AX140" s="16" t="s">
        <v>79</v>
      </c>
      <c r="AY140" s="253" t="s">
        <v>157</v>
      </c>
    </row>
    <row r="141" spans="1:65" s="2" customFormat="1" ht="16.5" customHeight="1">
      <c r="A141" s="36"/>
      <c r="B141" s="37"/>
      <c r="C141" s="194" t="s">
        <v>270</v>
      </c>
      <c r="D141" s="194" t="s">
        <v>159</v>
      </c>
      <c r="E141" s="195" t="s">
        <v>252</v>
      </c>
      <c r="F141" s="196" t="s">
        <v>1285</v>
      </c>
      <c r="G141" s="197" t="s">
        <v>172</v>
      </c>
      <c r="H141" s="198">
        <v>24.348</v>
      </c>
      <c r="I141" s="199"/>
      <c r="J141" s="200">
        <f>ROUND(I141*H141,2)</f>
        <v>0</v>
      </c>
      <c r="K141" s="196" t="s">
        <v>21</v>
      </c>
      <c r="L141" s="41"/>
      <c r="M141" s="201" t="s">
        <v>21</v>
      </c>
      <c r="N141" s="202" t="s">
        <v>44</v>
      </c>
      <c r="O141" s="66"/>
      <c r="P141" s="203">
        <f>O141*H141</f>
        <v>0</v>
      </c>
      <c r="Q141" s="203">
        <v>0</v>
      </c>
      <c r="R141" s="203">
        <f>Q141*H141</f>
        <v>0</v>
      </c>
      <c r="S141" s="203">
        <v>0</v>
      </c>
      <c r="T141" s="204">
        <f>S141*H141</f>
        <v>0</v>
      </c>
      <c r="U141" s="36"/>
      <c r="V141" s="36"/>
      <c r="W141" s="36"/>
      <c r="X141" s="36"/>
      <c r="Y141" s="36"/>
      <c r="Z141" s="36"/>
      <c r="AA141" s="36"/>
      <c r="AB141" s="36"/>
      <c r="AC141" s="36"/>
      <c r="AD141" s="36"/>
      <c r="AE141" s="36"/>
      <c r="AR141" s="205" t="s">
        <v>164</v>
      </c>
      <c r="AT141" s="205" t="s">
        <v>159</v>
      </c>
      <c r="AU141" s="205" t="s">
        <v>81</v>
      </c>
      <c r="AY141" s="19" t="s">
        <v>157</v>
      </c>
      <c r="BE141" s="206">
        <f>IF(N141="základní",J141,0)</f>
        <v>0</v>
      </c>
      <c r="BF141" s="206">
        <f>IF(N141="snížená",J141,0)</f>
        <v>0</v>
      </c>
      <c r="BG141" s="206">
        <f>IF(N141="zákl. přenesená",J141,0)</f>
        <v>0</v>
      </c>
      <c r="BH141" s="206">
        <f>IF(N141="sníž. přenesená",J141,0)</f>
        <v>0</v>
      </c>
      <c r="BI141" s="206">
        <f>IF(N141="nulová",J141,0)</f>
        <v>0</v>
      </c>
      <c r="BJ141" s="19" t="s">
        <v>79</v>
      </c>
      <c r="BK141" s="206">
        <f>ROUND(I141*H141,2)</f>
        <v>0</v>
      </c>
      <c r="BL141" s="19" t="s">
        <v>164</v>
      </c>
      <c r="BM141" s="205" t="s">
        <v>370</v>
      </c>
    </row>
    <row r="142" spans="2:51" s="13" customFormat="1" ht="12">
      <c r="B142" s="211"/>
      <c r="C142" s="212"/>
      <c r="D142" s="207" t="s">
        <v>168</v>
      </c>
      <c r="E142" s="213" t="s">
        <v>21</v>
      </c>
      <c r="F142" s="214" t="s">
        <v>1286</v>
      </c>
      <c r="G142" s="212"/>
      <c r="H142" s="215">
        <v>24.348</v>
      </c>
      <c r="I142" s="216"/>
      <c r="J142" s="212"/>
      <c r="K142" s="212"/>
      <c r="L142" s="217"/>
      <c r="M142" s="218"/>
      <c r="N142" s="219"/>
      <c r="O142" s="219"/>
      <c r="P142" s="219"/>
      <c r="Q142" s="219"/>
      <c r="R142" s="219"/>
      <c r="S142" s="219"/>
      <c r="T142" s="220"/>
      <c r="AT142" s="221" t="s">
        <v>168</v>
      </c>
      <c r="AU142" s="221" t="s">
        <v>81</v>
      </c>
      <c r="AV142" s="13" t="s">
        <v>81</v>
      </c>
      <c r="AW142" s="13" t="s">
        <v>34</v>
      </c>
      <c r="AX142" s="13" t="s">
        <v>73</v>
      </c>
      <c r="AY142" s="221" t="s">
        <v>157</v>
      </c>
    </row>
    <row r="143" spans="2:51" s="16" customFormat="1" ht="12">
      <c r="B143" s="243"/>
      <c r="C143" s="244"/>
      <c r="D143" s="207" t="s">
        <v>168</v>
      </c>
      <c r="E143" s="245" t="s">
        <v>21</v>
      </c>
      <c r="F143" s="246" t="s">
        <v>181</v>
      </c>
      <c r="G143" s="244"/>
      <c r="H143" s="247">
        <v>24.348</v>
      </c>
      <c r="I143" s="248"/>
      <c r="J143" s="244"/>
      <c r="K143" s="244"/>
      <c r="L143" s="249"/>
      <c r="M143" s="250"/>
      <c r="N143" s="251"/>
      <c r="O143" s="251"/>
      <c r="P143" s="251"/>
      <c r="Q143" s="251"/>
      <c r="R143" s="251"/>
      <c r="S143" s="251"/>
      <c r="T143" s="252"/>
      <c r="AT143" s="253" t="s">
        <v>168</v>
      </c>
      <c r="AU143" s="253" t="s">
        <v>81</v>
      </c>
      <c r="AV143" s="16" t="s">
        <v>164</v>
      </c>
      <c r="AW143" s="16" t="s">
        <v>34</v>
      </c>
      <c r="AX143" s="16" t="s">
        <v>79</v>
      </c>
      <c r="AY143" s="253" t="s">
        <v>157</v>
      </c>
    </row>
    <row r="144" spans="1:65" s="2" customFormat="1" ht="16.5" customHeight="1">
      <c r="A144" s="36"/>
      <c r="B144" s="37"/>
      <c r="C144" s="194" t="s">
        <v>8</v>
      </c>
      <c r="D144" s="194" t="s">
        <v>159</v>
      </c>
      <c r="E144" s="195" t="s">
        <v>1287</v>
      </c>
      <c r="F144" s="196" t="s">
        <v>1288</v>
      </c>
      <c r="G144" s="197" t="s">
        <v>172</v>
      </c>
      <c r="H144" s="198">
        <v>20.659</v>
      </c>
      <c r="I144" s="199"/>
      <c r="J144" s="200">
        <f>ROUND(I144*H144,2)</f>
        <v>0</v>
      </c>
      <c r="K144" s="196" t="s">
        <v>21</v>
      </c>
      <c r="L144" s="41"/>
      <c r="M144" s="201" t="s">
        <v>21</v>
      </c>
      <c r="N144" s="202" t="s">
        <v>44</v>
      </c>
      <c r="O144" s="66"/>
      <c r="P144" s="203">
        <f>O144*H144</f>
        <v>0</v>
      </c>
      <c r="Q144" s="203">
        <v>0</v>
      </c>
      <c r="R144" s="203">
        <f>Q144*H144</f>
        <v>0</v>
      </c>
      <c r="S144" s="203">
        <v>0</v>
      </c>
      <c r="T144" s="204">
        <f>S144*H144</f>
        <v>0</v>
      </c>
      <c r="U144" s="36"/>
      <c r="V144" s="36"/>
      <c r="W144" s="36"/>
      <c r="X144" s="36"/>
      <c r="Y144" s="36"/>
      <c r="Z144" s="36"/>
      <c r="AA144" s="36"/>
      <c r="AB144" s="36"/>
      <c r="AC144" s="36"/>
      <c r="AD144" s="36"/>
      <c r="AE144" s="36"/>
      <c r="AR144" s="205" t="s">
        <v>164</v>
      </c>
      <c r="AT144" s="205" t="s">
        <v>159</v>
      </c>
      <c r="AU144" s="205" t="s">
        <v>81</v>
      </c>
      <c r="AY144" s="19" t="s">
        <v>157</v>
      </c>
      <c r="BE144" s="206">
        <f>IF(N144="základní",J144,0)</f>
        <v>0</v>
      </c>
      <c r="BF144" s="206">
        <f>IF(N144="snížená",J144,0)</f>
        <v>0</v>
      </c>
      <c r="BG144" s="206">
        <f>IF(N144="zákl. přenesená",J144,0)</f>
        <v>0</v>
      </c>
      <c r="BH144" s="206">
        <f>IF(N144="sníž. přenesená",J144,0)</f>
        <v>0</v>
      </c>
      <c r="BI144" s="206">
        <f>IF(N144="nulová",J144,0)</f>
        <v>0</v>
      </c>
      <c r="BJ144" s="19" t="s">
        <v>79</v>
      </c>
      <c r="BK144" s="206">
        <f>ROUND(I144*H144,2)</f>
        <v>0</v>
      </c>
      <c r="BL144" s="19" t="s">
        <v>164</v>
      </c>
      <c r="BM144" s="205" t="s">
        <v>308</v>
      </c>
    </row>
    <row r="145" spans="2:51" s="13" customFormat="1" ht="12">
      <c r="B145" s="211"/>
      <c r="C145" s="212"/>
      <c r="D145" s="207" t="s">
        <v>168</v>
      </c>
      <c r="E145" s="213" t="s">
        <v>21</v>
      </c>
      <c r="F145" s="214" t="s">
        <v>1289</v>
      </c>
      <c r="G145" s="212"/>
      <c r="H145" s="215">
        <v>20.659</v>
      </c>
      <c r="I145" s="216"/>
      <c r="J145" s="212"/>
      <c r="K145" s="212"/>
      <c r="L145" s="217"/>
      <c r="M145" s="218"/>
      <c r="N145" s="219"/>
      <c r="O145" s="219"/>
      <c r="P145" s="219"/>
      <c r="Q145" s="219"/>
      <c r="R145" s="219"/>
      <c r="S145" s="219"/>
      <c r="T145" s="220"/>
      <c r="AT145" s="221" t="s">
        <v>168</v>
      </c>
      <c r="AU145" s="221" t="s">
        <v>81</v>
      </c>
      <c r="AV145" s="13" t="s">
        <v>81</v>
      </c>
      <c r="AW145" s="13" t="s">
        <v>34</v>
      </c>
      <c r="AX145" s="13" t="s">
        <v>73</v>
      </c>
      <c r="AY145" s="221" t="s">
        <v>157</v>
      </c>
    </row>
    <row r="146" spans="2:51" s="16" customFormat="1" ht="12">
      <c r="B146" s="243"/>
      <c r="C146" s="244"/>
      <c r="D146" s="207" t="s">
        <v>168</v>
      </c>
      <c r="E146" s="245" t="s">
        <v>21</v>
      </c>
      <c r="F146" s="246" t="s">
        <v>181</v>
      </c>
      <c r="G146" s="244"/>
      <c r="H146" s="247">
        <v>20.659</v>
      </c>
      <c r="I146" s="248"/>
      <c r="J146" s="244"/>
      <c r="K146" s="244"/>
      <c r="L146" s="249"/>
      <c r="M146" s="250"/>
      <c r="N146" s="251"/>
      <c r="O146" s="251"/>
      <c r="P146" s="251"/>
      <c r="Q146" s="251"/>
      <c r="R146" s="251"/>
      <c r="S146" s="251"/>
      <c r="T146" s="252"/>
      <c r="AT146" s="253" t="s">
        <v>168</v>
      </c>
      <c r="AU146" s="253" t="s">
        <v>81</v>
      </c>
      <c r="AV146" s="16" t="s">
        <v>164</v>
      </c>
      <c r="AW146" s="16" t="s">
        <v>34</v>
      </c>
      <c r="AX146" s="16" t="s">
        <v>79</v>
      </c>
      <c r="AY146" s="253" t="s">
        <v>157</v>
      </c>
    </row>
    <row r="147" spans="1:65" s="2" customFormat="1" ht="16.5" customHeight="1">
      <c r="A147" s="36"/>
      <c r="B147" s="37"/>
      <c r="C147" s="194" t="s">
        <v>281</v>
      </c>
      <c r="D147" s="194" t="s">
        <v>159</v>
      </c>
      <c r="E147" s="195" t="s">
        <v>1290</v>
      </c>
      <c r="F147" s="196" t="s">
        <v>1291</v>
      </c>
      <c r="G147" s="197" t="s">
        <v>172</v>
      </c>
      <c r="H147" s="198">
        <v>20.659</v>
      </c>
      <c r="I147" s="199"/>
      <c r="J147" s="200">
        <f>ROUND(I147*H147,2)</f>
        <v>0</v>
      </c>
      <c r="K147" s="196" t="s">
        <v>21</v>
      </c>
      <c r="L147" s="41"/>
      <c r="M147" s="201" t="s">
        <v>21</v>
      </c>
      <c r="N147" s="202" t="s">
        <v>44</v>
      </c>
      <c r="O147" s="66"/>
      <c r="P147" s="203">
        <f>O147*H147</f>
        <v>0</v>
      </c>
      <c r="Q147" s="203">
        <v>0</v>
      </c>
      <c r="R147" s="203">
        <f>Q147*H147</f>
        <v>0</v>
      </c>
      <c r="S147" s="203">
        <v>0</v>
      </c>
      <c r="T147" s="204">
        <f>S147*H147</f>
        <v>0</v>
      </c>
      <c r="U147" s="36"/>
      <c r="V147" s="36"/>
      <c r="W147" s="36"/>
      <c r="X147" s="36"/>
      <c r="Y147" s="36"/>
      <c r="Z147" s="36"/>
      <c r="AA147" s="36"/>
      <c r="AB147" s="36"/>
      <c r="AC147" s="36"/>
      <c r="AD147" s="36"/>
      <c r="AE147" s="36"/>
      <c r="AR147" s="205" t="s">
        <v>164</v>
      </c>
      <c r="AT147" s="205" t="s">
        <v>159</v>
      </c>
      <c r="AU147" s="205" t="s">
        <v>81</v>
      </c>
      <c r="AY147" s="19" t="s">
        <v>157</v>
      </c>
      <c r="BE147" s="206">
        <f>IF(N147="základní",J147,0)</f>
        <v>0</v>
      </c>
      <c r="BF147" s="206">
        <f>IF(N147="snížená",J147,0)</f>
        <v>0</v>
      </c>
      <c r="BG147" s="206">
        <f>IF(N147="zákl. přenesená",J147,0)</f>
        <v>0</v>
      </c>
      <c r="BH147" s="206">
        <f>IF(N147="sníž. přenesená",J147,0)</f>
        <v>0</v>
      </c>
      <c r="BI147" s="206">
        <f>IF(N147="nulová",J147,0)</f>
        <v>0</v>
      </c>
      <c r="BJ147" s="19" t="s">
        <v>79</v>
      </c>
      <c r="BK147" s="206">
        <f>ROUND(I147*H147,2)</f>
        <v>0</v>
      </c>
      <c r="BL147" s="19" t="s">
        <v>164</v>
      </c>
      <c r="BM147" s="205" t="s">
        <v>391</v>
      </c>
    </row>
    <row r="148" spans="1:65" s="2" customFormat="1" ht="16.5" customHeight="1">
      <c r="A148" s="36"/>
      <c r="B148" s="37"/>
      <c r="C148" s="194" t="s">
        <v>289</v>
      </c>
      <c r="D148" s="194" t="s">
        <v>159</v>
      </c>
      <c r="E148" s="195" t="s">
        <v>1292</v>
      </c>
      <c r="F148" s="196" t="s">
        <v>1293</v>
      </c>
      <c r="G148" s="197" t="s">
        <v>162</v>
      </c>
      <c r="H148" s="198">
        <v>133.33</v>
      </c>
      <c r="I148" s="199"/>
      <c r="J148" s="200">
        <f>ROUND(I148*H148,2)</f>
        <v>0</v>
      </c>
      <c r="K148" s="196" t="s">
        <v>21</v>
      </c>
      <c r="L148" s="41"/>
      <c r="M148" s="201" t="s">
        <v>21</v>
      </c>
      <c r="N148" s="202" t="s">
        <v>44</v>
      </c>
      <c r="O148" s="66"/>
      <c r="P148" s="203">
        <f>O148*H148</f>
        <v>0</v>
      </c>
      <c r="Q148" s="203">
        <v>0</v>
      </c>
      <c r="R148" s="203">
        <f>Q148*H148</f>
        <v>0</v>
      </c>
      <c r="S148" s="203">
        <v>0</v>
      </c>
      <c r="T148" s="204">
        <f>S148*H148</f>
        <v>0</v>
      </c>
      <c r="U148" s="36"/>
      <c r="V148" s="36"/>
      <c r="W148" s="36"/>
      <c r="X148" s="36"/>
      <c r="Y148" s="36"/>
      <c r="Z148" s="36"/>
      <c r="AA148" s="36"/>
      <c r="AB148" s="36"/>
      <c r="AC148" s="36"/>
      <c r="AD148" s="36"/>
      <c r="AE148" s="36"/>
      <c r="AR148" s="205" t="s">
        <v>164</v>
      </c>
      <c r="AT148" s="205" t="s">
        <v>159</v>
      </c>
      <c r="AU148" s="205" t="s">
        <v>81</v>
      </c>
      <c r="AY148" s="19" t="s">
        <v>157</v>
      </c>
      <c r="BE148" s="206">
        <f>IF(N148="základní",J148,0)</f>
        <v>0</v>
      </c>
      <c r="BF148" s="206">
        <f>IF(N148="snížená",J148,0)</f>
        <v>0</v>
      </c>
      <c r="BG148" s="206">
        <f>IF(N148="zákl. přenesená",J148,0)</f>
        <v>0</v>
      </c>
      <c r="BH148" s="206">
        <f>IF(N148="sníž. přenesená",J148,0)</f>
        <v>0</v>
      </c>
      <c r="BI148" s="206">
        <f>IF(N148="nulová",J148,0)</f>
        <v>0</v>
      </c>
      <c r="BJ148" s="19" t="s">
        <v>79</v>
      </c>
      <c r="BK148" s="206">
        <f>ROUND(I148*H148,2)</f>
        <v>0</v>
      </c>
      <c r="BL148" s="19" t="s">
        <v>164</v>
      </c>
      <c r="BM148" s="205" t="s">
        <v>405</v>
      </c>
    </row>
    <row r="149" spans="2:51" s="13" customFormat="1" ht="12">
      <c r="B149" s="211"/>
      <c r="C149" s="212"/>
      <c r="D149" s="207" t="s">
        <v>168</v>
      </c>
      <c r="E149" s="213" t="s">
        <v>21</v>
      </c>
      <c r="F149" s="214" t="s">
        <v>1294</v>
      </c>
      <c r="G149" s="212"/>
      <c r="H149" s="215">
        <v>106.6</v>
      </c>
      <c r="I149" s="216"/>
      <c r="J149" s="212"/>
      <c r="K149" s="212"/>
      <c r="L149" s="217"/>
      <c r="M149" s="218"/>
      <c r="N149" s="219"/>
      <c r="O149" s="219"/>
      <c r="P149" s="219"/>
      <c r="Q149" s="219"/>
      <c r="R149" s="219"/>
      <c r="S149" s="219"/>
      <c r="T149" s="220"/>
      <c r="AT149" s="221" t="s">
        <v>168</v>
      </c>
      <c r="AU149" s="221" t="s">
        <v>81</v>
      </c>
      <c r="AV149" s="13" t="s">
        <v>81</v>
      </c>
      <c r="AW149" s="13" t="s">
        <v>34</v>
      </c>
      <c r="AX149" s="13" t="s">
        <v>73</v>
      </c>
      <c r="AY149" s="221" t="s">
        <v>157</v>
      </c>
    </row>
    <row r="150" spans="2:51" s="13" customFormat="1" ht="12">
      <c r="B150" s="211"/>
      <c r="C150" s="212"/>
      <c r="D150" s="207" t="s">
        <v>168</v>
      </c>
      <c r="E150" s="213" t="s">
        <v>21</v>
      </c>
      <c r="F150" s="214" t="s">
        <v>1295</v>
      </c>
      <c r="G150" s="212"/>
      <c r="H150" s="215">
        <v>26.73</v>
      </c>
      <c r="I150" s="216"/>
      <c r="J150" s="212"/>
      <c r="K150" s="212"/>
      <c r="L150" s="217"/>
      <c r="M150" s="218"/>
      <c r="N150" s="219"/>
      <c r="O150" s="219"/>
      <c r="P150" s="219"/>
      <c r="Q150" s="219"/>
      <c r="R150" s="219"/>
      <c r="S150" s="219"/>
      <c r="T150" s="220"/>
      <c r="AT150" s="221" t="s">
        <v>168</v>
      </c>
      <c r="AU150" s="221" t="s">
        <v>81</v>
      </c>
      <c r="AV150" s="13" t="s">
        <v>81</v>
      </c>
      <c r="AW150" s="13" t="s">
        <v>34</v>
      </c>
      <c r="AX150" s="13" t="s">
        <v>73</v>
      </c>
      <c r="AY150" s="221" t="s">
        <v>157</v>
      </c>
    </row>
    <row r="151" spans="2:51" s="16" customFormat="1" ht="12">
      <c r="B151" s="243"/>
      <c r="C151" s="244"/>
      <c r="D151" s="207" t="s">
        <v>168</v>
      </c>
      <c r="E151" s="245" t="s">
        <v>21</v>
      </c>
      <c r="F151" s="246" t="s">
        <v>941</v>
      </c>
      <c r="G151" s="244"/>
      <c r="H151" s="247">
        <v>133.32999999999998</v>
      </c>
      <c r="I151" s="248"/>
      <c r="J151" s="244"/>
      <c r="K151" s="244"/>
      <c r="L151" s="249"/>
      <c r="M151" s="250"/>
      <c r="N151" s="251"/>
      <c r="O151" s="251"/>
      <c r="P151" s="251"/>
      <c r="Q151" s="251"/>
      <c r="R151" s="251"/>
      <c r="S151" s="251"/>
      <c r="T151" s="252"/>
      <c r="AT151" s="253" t="s">
        <v>168</v>
      </c>
      <c r="AU151" s="253" t="s">
        <v>81</v>
      </c>
      <c r="AV151" s="16" t="s">
        <v>164</v>
      </c>
      <c r="AW151" s="16" t="s">
        <v>34</v>
      </c>
      <c r="AX151" s="16" t="s">
        <v>79</v>
      </c>
      <c r="AY151" s="253" t="s">
        <v>157</v>
      </c>
    </row>
    <row r="152" spans="1:65" s="2" customFormat="1" ht="16.5" customHeight="1">
      <c r="A152" s="36"/>
      <c r="B152" s="37"/>
      <c r="C152" s="194" t="s">
        <v>299</v>
      </c>
      <c r="D152" s="194" t="s">
        <v>159</v>
      </c>
      <c r="E152" s="195" t="s">
        <v>1296</v>
      </c>
      <c r="F152" s="196" t="s">
        <v>1297</v>
      </c>
      <c r="G152" s="197" t="s">
        <v>162</v>
      </c>
      <c r="H152" s="198">
        <v>133.33</v>
      </c>
      <c r="I152" s="199"/>
      <c r="J152" s="200">
        <f>ROUND(I152*H152,2)</f>
        <v>0</v>
      </c>
      <c r="K152" s="196" t="s">
        <v>21</v>
      </c>
      <c r="L152" s="41"/>
      <c r="M152" s="201" t="s">
        <v>21</v>
      </c>
      <c r="N152" s="202" t="s">
        <v>44</v>
      </c>
      <c r="O152" s="66"/>
      <c r="P152" s="203">
        <f>O152*H152</f>
        <v>0</v>
      </c>
      <c r="Q152" s="203">
        <v>0</v>
      </c>
      <c r="R152" s="203">
        <f>Q152*H152</f>
        <v>0</v>
      </c>
      <c r="S152" s="203">
        <v>0</v>
      </c>
      <c r="T152" s="204">
        <f>S152*H152</f>
        <v>0</v>
      </c>
      <c r="U152" s="36"/>
      <c r="V152" s="36"/>
      <c r="W152" s="36"/>
      <c r="X152" s="36"/>
      <c r="Y152" s="36"/>
      <c r="Z152" s="36"/>
      <c r="AA152" s="36"/>
      <c r="AB152" s="36"/>
      <c r="AC152" s="36"/>
      <c r="AD152" s="36"/>
      <c r="AE152" s="36"/>
      <c r="AR152" s="205" t="s">
        <v>164</v>
      </c>
      <c r="AT152" s="205" t="s">
        <v>159</v>
      </c>
      <c r="AU152" s="205" t="s">
        <v>81</v>
      </c>
      <c r="AY152" s="19" t="s">
        <v>157</v>
      </c>
      <c r="BE152" s="206">
        <f>IF(N152="základní",J152,0)</f>
        <v>0</v>
      </c>
      <c r="BF152" s="206">
        <f>IF(N152="snížená",J152,0)</f>
        <v>0</v>
      </c>
      <c r="BG152" s="206">
        <f>IF(N152="zákl. přenesená",J152,0)</f>
        <v>0</v>
      </c>
      <c r="BH152" s="206">
        <f>IF(N152="sníž. přenesená",J152,0)</f>
        <v>0</v>
      </c>
      <c r="BI152" s="206">
        <f>IF(N152="nulová",J152,0)</f>
        <v>0</v>
      </c>
      <c r="BJ152" s="19" t="s">
        <v>79</v>
      </c>
      <c r="BK152" s="206">
        <f>ROUND(I152*H152,2)</f>
        <v>0</v>
      </c>
      <c r="BL152" s="19" t="s">
        <v>164</v>
      </c>
      <c r="BM152" s="205" t="s">
        <v>425</v>
      </c>
    </row>
    <row r="153" spans="2:51" s="13" customFormat="1" ht="12">
      <c r="B153" s="211"/>
      <c r="C153" s="212"/>
      <c r="D153" s="207" t="s">
        <v>168</v>
      </c>
      <c r="E153" s="213" t="s">
        <v>21</v>
      </c>
      <c r="F153" s="214" t="s">
        <v>1294</v>
      </c>
      <c r="G153" s="212"/>
      <c r="H153" s="215">
        <v>106.6</v>
      </c>
      <c r="I153" s="216"/>
      <c r="J153" s="212"/>
      <c r="K153" s="212"/>
      <c r="L153" s="217"/>
      <c r="M153" s="218"/>
      <c r="N153" s="219"/>
      <c r="O153" s="219"/>
      <c r="P153" s="219"/>
      <c r="Q153" s="219"/>
      <c r="R153" s="219"/>
      <c r="S153" s="219"/>
      <c r="T153" s="220"/>
      <c r="AT153" s="221" t="s">
        <v>168</v>
      </c>
      <c r="AU153" s="221" t="s">
        <v>81</v>
      </c>
      <c r="AV153" s="13" t="s">
        <v>81</v>
      </c>
      <c r="AW153" s="13" t="s">
        <v>34</v>
      </c>
      <c r="AX153" s="13" t="s">
        <v>73</v>
      </c>
      <c r="AY153" s="221" t="s">
        <v>157</v>
      </c>
    </row>
    <row r="154" spans="2:51" s="13" customFormat="1" ht="12">
      <c r="B154" s="211"/>
      <c r="C154" s="212"/>
      <c r="D154" s="207" t="s">
        <v>168</v>
      </c>
      <c r="E154" s="213" t="s">
        <v>21</v>
      </c>
      <c r="F154" s="214" t="s">
        <v>1295</v>
      </c>
      <c r="G154" s="212"/>
      <c r="H154" s="215">
        <v>26.73</v>
      </c>
      <c r="I154" s="216"/>
      <c r="J154" s="212"/>
      <c r="K154" s="212"/>
      <c r="L154" s="217"/>
      <c r="M154" s="218"/>
      <c r="N154" s="219"/>
      <c r="O154" s="219"/>
      <c r="P154" s="219"/>
      <c r="Q154" s="219"/>
      <c r="R154" s="219"/>
      <c r="S154" s="219"/>
      <c r="T154" s="220"/>
      <c r="AT154" s="221" t="s">
        <v>168</v>
      </c>
      <c r="AU154" s="221" t="s">
        <v>81</v>
      </c>
      <c r="AV154" s="13" t="s">
        <v>81</v>
      </c>
      <c r="AW154" s="13" t="s">
        <v>34</v>
      </c>
      <c r="AX154" s="13" t="s">
        <v>73</v>
      </c>
      <c r="AY154" s="221" t="s">
        <v>157</v>
      </c>
    </row>
    <row r="155" spans="2:51" s="16" customFormat="1" ht="12">
      <c r="B155" s="243"/>
      <c r="C155" s="244"/>
      <c r="D155" s="207" t="s">
        <v>168</v>
      </c>
      <c r="E155" s="245" t="s">
        <v>21</v>
      </c>
      <c r="F155" s="246" t="s">
        <v>941</v>
      </c>
      <c r="G155" s="244"/>
      <c r="H155" s="247">
        <v>133.32999999999998</v>
      </c>
      <c r="I155" s="248"/>
      <c r="J155" s="244"/>
      <c r="K155" s="244"/>
      <c r="L155" s="249"/>
      <c r="M155" s="250"/>
      <c r="N155" s="251"/>
      <c r="O155" s="251"/>
      <c r="P155" s="251"/>
      <c r="Q155" s="251"/>
      <c r="R155" s="251"/>
      <c r="S155" s="251"/>
      <c r="T155" s="252"/>
      <c r="AT155" s="253" t="s">
        <v>168</v>
      </c>
      <c r="AU155" s="253" t="s">
        <v>81</v>
      </c>
      <c r="AV155" s="16" t="s">
        <v>164</v>
      </c>
      <c r="AW155" s="16" t="s">
        <v>34</v>
      </c>
      <c r="AX155" s="16" t="s">
        <v>79</v>
      </c>
      <c r="AY155" s="253" t="s">
        <v>157</v>
      </c>
    </row>
    <row r="156" spans="1:65" s="2" customFormat="1" ht="16.5" customHeight="1">
      <c r="A156" s="36"/>
      <c r="B156" s="37"/>
      <c r="C156" s="254" t="s">
        <v>309</v>
      </c>
      <c r="D156" s="254" t="s">
        <v>271</v>
      </c>
      <c r="E156" s="255" t="s">
        <v>1298</v>
      </c>
      <c r="F156" s="256" t="s">
        <v>1299</v>
      </c>
      <c r="G156" s="257" t="s">
        <v>738</v>
      </c>
      <c r="H156" s="258">
        <v>2</v>
      </c>
      <c r="I156" s="259"/>
      <c r="J156" s="260">
        <f>ROUND(I156*H156,2)</f>
        <v>0</v>
      </c>
      <c r="K156" s="256" t="s">
        <v>21</v>
      </c>
      <c r="L156" s="261"/>
      <c r="M156" s="262" t="s">
        <v>21</v>
      </c>
      <c r="N156" s="263" t="s">
        <v>44</v>
      </c>
      <c r="O156" s="66"/>
      <c r="P156" s="203">
        <f>O156*H156</f>
        <v>0</v>
      </c>
      <c r="Q156" s="203">
        <v>0.001</v>
      </c>
      <c r="R156" s="203">
        <f>Q156*H156</f>
        <v>0.002</v>
      </c>
      <c r="S156" s="203">
        <v>0</v>
      </c>
      <c r="T156" s="204">
        <f>S156*H156</f>
        <v>0</v>
      </c>
      <c r="U156" s="36"/>
      <c r="V156" s="36"/>
      <c r="W156" s="36"/>
      <c r="X156" s="36"/>
      <c r="Y156" s="36"/>
      <c r="Z156" s="36"/>
      <c r="AA156" s="36"/>
      <c r="AB156" s="36"/>
      <c r="AC156" s="36"/>
      <c r="AD156" s="36"/>
      <c r="AE156" s="36"/>
      <c r="AR156" s="205" t="s">
        <v>224</v>
      </c>
      <c r="AT156" s="205" t="s">
        <v>271</v>
      </c>
      <c r="AU156" s="205" t="s">
        <v>81</v>
      </c>
      <c r="AY156" s="19" t="s">
        <v>157</v>
      </c>
      <c r="BE156" s="206">
        <f>IF(N156="základní",J156,0)</f>
        <v>0</v>
      </c>
      <c r="BF156" s="206">
        <f>IF(N156="snížená",J156,0)</f>
        <v>0</v>
      </c>
      <c r="BG156" s="206">
        <f>IF(N156="zákl. přenesená",J156,0)</f>
        <v>0</v>
      </c>
      <c r="BH156" s="206">
        <f>IF(N156="sníž. přenesená",J156,0)</f>
        <v>0</v>
      </c>
      <c r="BI156" s="206">
        <f>IF(N156="nulová",J156,0)</f>
        <v>0</v>
      </c>
      <c r="BJ156" s="19" t="s">
        <v>79</v>
      </c>
      <c r="BK156" s="206">
        <f>ROUND(I156*H156,2)</f>
        <v>0</v>
      </c>
      <c r="BL156" s="19" t="s">
        <v>164</v>
      </c>
      <c r="BM156" s="205" t="s">
        <v>436</v>
      </c>
    </row>
    <row r="157" spans="2:51" s="13" customFormat="1" ht="12">
      <c r="B157" s="211"/>
      <c r="C157" s="212"/>
      <c r="D157" s="207" t="s">
        <v>168</v>
      </c>
      <c r="E157" s="213" t="s">
        <v>21</v>
      </c>
      <c r="F157" s="214" t="s">
        <v>1300</v>
      </c>
      <c r="G157" s="212"/>
      <c r="H157" s="215">
        <v>2</v>
      </c>
      <c r="I157" s="216"/>
      <c r="J157" s="212"/>
      <c r="K157" s="212"/>
      <c r="L157" s="217"/>
      <c r="M157" s="218"/>
      <c r="N157" s="219"/>
      <c r="O157" s="219"/>
      <c r="P157" s="219"/>
      <c r="Q157" s="219"/>
      <c r="R157" s="219"/>
      <c r="S157" s="219"/>
      <c r="T157" s="220"/>
      <c r="AT157" s="221" t="s">
        <v>168</v>
      </c>
      <c r="AU157" s="221" t="s">
        <v>81</v>
      </c>
      <c r="AV157" s="13" t="s">
        <v>81</v>
      </c>
      <c r="AW157" s="13" t="s">
        <v>34</v>
      </c>
      <c r="AX157" s="13" t="s">
        <v>73</v>
      </c>
      <c r="AY157" s="221" t="s">
        <v>157</v>
      </c>
    </row>
    <row r="158" spans="2:51" s="16" customFormat="1" ht="12">
      <c r="B158" s="243"/>
      <c r="C158" s="244"/>
      <c r="D158" s="207" t="s">
        <v>168</v>
      </c>
      <c r="E158" s="245" t="s">
        <v>21</v>
      </c>
      <c r="F158" s="246" t="s">
        <v>181</v>
      </c>
      <c r="G158" s="244"/>
      <c r="H158" s="247">
        <v>2</v>
      </c>
      <c r="I158" s="248"/>
      <c r="J158" s="244"/>
      <c r="K158" s="244"/>
      <c r="L158" s="249"/>
      <c r="M158" s="250"/>
      <c r="N158" s="251"/>
      <c r="O158" s="251"/>
      <c r="P158" s="251"/>
      <c r="Q158" s="251"/>
      <c r="R158" s="251"/>
      <c r="S158" s="251"/>
      <c r="T158" s="252"/>
      <c r="AT158" s="253" t="s">
        <v>168</v>
      </c>
      <c r="AU158" s="253" t="s">
        <v>81</v>
      </c>
      <c r="AV158" s="16" t="s">
        <v>164</v>
      </c>
      <c r="AW158" s="16" t="s">
        <v>34</v>
      </c>
      <c r="AX158" s="16" t="s">
        <v>79</v>
      </c>
      <c r="AY158" s="253" t="s">
        <v>157</v>
      </c>
    </row>
    <row r="159" spans="1:65" s="2" customFormat="1" ht="16.5" customHeight="1">
      <c r="A159" s="36"/>
      <c r="B159" s="37"/>
      <c r="C159" s="194" t="s">
        <v>210</v>
      </c>
      <c r="D159" s="194" t="s">
        <v>159</v>
      </c>
      <c r="E159" s="195" t="s">
        <v>1301</v>
      </c>
      <c r="F159" s="196" t="s">
        <v>1302</v>
      </c>
      <c r="G159" s="197" t="s">
        <v>162</v>
      </c>
      <c r="H159" s="198">
        <v>22.26</v>
      </c>
      <c r="I159" s="199"/>
      <c r="J159" s="200">
        <f>ROUND(I159*H159,2)</f>
        <v>0</v>
      </c>
      <c r="K159" s="196" t="s">
        <v>21</v>
      </c>
      <c r="L159" s="41"/>
      <c r="M159" s="201" t="s">
        <v>21</v>
      </c>
      <c r="N159" s="202" t="s">
        <v>44</v>
      </c>
      <c r="O159" s="66"/>
      <c r="P159" s="203">
        <f>O159*H159</f>
        <v>0</v>
      </c>
      <c r="Q159" s="203">
        <v>0</v>
      </c>
      <c r="R159" s="203">
        <f>Q159*H159</f>
        <v>0</v>
      </c>
      <c r="S159" s="203">
        <v>0</v>
      </c>
      <c r="T159" s="204">
        <f>S159*H159</f>
        <v>0</v>
      </c>
      <c r="U159" s="36"/>
      <c r="V159" s="36"/>
      <c r="W159" s="36"/>
      <c r="X159" s="36"/>
      <c r="Y159" s="36"/>
      <c r="Z159" s="36"/>
      <c r="AA159" s="36"/>
      <c r="AB159" s="36"/>
      <c r="AC159" s="36"/>
      <c r="AD159" s="36"/>
      <c r="AE159" s="36"/>
      <c r="AR159" s="205" t="s">
        <v>164</v>
      </c>
      <c r="AT159" s="205" t="s">
        <v>159</v>
      </c>
      <c r="AU159" s="205" t="s">
        <v>81</v>
      </c>
      <c r="AY159" s="19" t="s">
        <v>157</v>
      </c>
      <c r="BE159" s="206">
        <f>IF(N159="základní",J159,0)</f>
        <v>0</v>
      </c>
      <c r="BF159" s="206">
        <f>IF(N159="snížená",J159,0)</f>
        <v>0</v>
      </c>
      <c r="BG159" s="206">
        <f>IF(N159="zákl. přenesená",J159,0)</f>
        <v>0</v>
      </c>
      <c r="BH159" s="206">
        <f>IF(N159="sníž. přenesená",J159,0)</f>
        <v>0</v>
      </c>
      <c r="BI159" s="206">
        <f>IF(N159="nulová",J159,0)</f>
        <v>0</v>
      </c>
      <c r="BJ159" s="19" t="s">
        <v>79</v>
      </c>
      <c r="BK159" s="206">
        <f>ROUND(I159*H159,2)</f>
        <v>0</v>
      </c>
      <c r="BL159" s="19" t="s">
        <v>164</v>
      </c>
      <c r="BM159" s="205" t="s">
        <v>446</v>
      </c>
    </row>
    <row r="160" spans="2:51" s="13" customFormat="1" ht="12">
      <c r="B160" s="211"/>
      <c r="C160" s="212"/>
      <c r="D160" s="207" t="s">
        <v>168</v>
      </c>
      <c r="E160" s="213" t="s">
        <v>21</v>
      </c>
      <c r="F160" s="214" t="s">
        <v>1303</v>
      </c>
      <c r="G160" s="212"/>
      <c r="H160" s="215">
        <v>22.26</v>
      </c>
      <c r="I160" s="216"/>
      <c r="J160" s="212"/>
      <c r="K160" s="212"/>
      <c r="L160" s="217"/>
      <c r="M160" s="218"/>
      <c r="N160" s="219"/>
      <c r="O160" s="219"/>
      <c r="P160" s="219"/>
      <c r="Q160" s="219"/>
      <c r="R160" s="219"/>
      <c r="S160" s="219"/>
      <c r="T160" s="220"/>
      <c r="AT160" s="221" t="s">
        <v>168</v>
      </c>
      <c r="AU160" s="221" t="s">
        <v>81</v>
      </c>
      <c r="AV160" s="13" t="s">
        <v>81</v>
      </c>
      <c r="AW160" s="13" t="s">
        <v>34</v>
      </c>
      <c r="AX160" s="13" t="s">
        <v>73</v>
      </c>
      <c r="AY160" s="221" t="s">
        <v>157</v>
      </c>
    </row>
    <row r="161" spans="2:51" s="16" customFormat="1" ht="12">
      <c r="B161" s="243"/>
      <c r="C161" s="244"/>
      <c r="D161" s="207" t="s">
        <v>168</v>
      </c>
      <c r="E161" s="245" t="s">
        <v>21</v>
      </c>
      <c r="F161" s="246" t="s">
        <v>181</v>
      </c>
      <c r="G161" s="244"/>
      <c r="H161" s="247">
        <v>22.26</v>
      </c>
      <c r="I161" s="248"/>
      <c r="J161" s="244"/>
      <c r="K161" s="244"/>
      <c r="L161" s="249"/>
      <c r="M161" s="250"/>
      <c r="N161" s="251"/>
      <c r="O161" s="251"/>
      <c r="P161" s="251"/>
      <c r="Q161" s="251"/>
      <c r="R161" s="251"/>
      <c r="S161" s="251"/>
      <c r="T161" s="252"/>
      <c r="AT161" s="253" t="s">
        <v>168</v>
      </c>
      <c r="AU161" s="253" t="s">
        <v>81</v>
      </c>
      <c r="AV161" s="16" t="s">
        <v>164</v>
      </c>
      <c r="AW161" s="16" t="s">
        <v>34</v>
      </c>
      <c r="AX161" s="16" t="s">
        <v>79</v>
      </c>
      <c r="AY161" s="253" t="s">
        <v>157</v>
      </c>
    </row>
    <row r="162" spans="1:65" s="2" customFormat="1" ht="16.5" customHeight="1">
      <c r="A162" s="36"/>
      <c r="B162" s="37"/>
      <c r="C162" s="194" t="s">
        <v>7</v>
      </c>
      <c r="D162" s="194" t="s">
        <v>159</v>
      </c>
      <c r="E162" s="195" t="s">
        <v>1304</v>
      </c>
      <c r="F162" s="196" t="s">
        <v>1305</v>
      </c>
      <c r="G162" s="197" t="s">
        <v>162</v>
      </c>
      <c r="H162" s="198">
        <v>28.89</v>
      </c>
      <c r="I162" s="199"/>
      <c r="J162" s="200">
        <f>ROUND(I162*H162,2)</f>
        <v>0</v>
      </c>
      <c r="K162" s="196" t="s">
        <v>21</v>
      </c>
      <c r="L162" s="41"/>
      <c r="M162" s="201" t="s">
        <v>21</v>
      </c>
      <c r="N162" s="202" t="s">
        <v>44</v>
      </c>
      <c r="O162" s="66"/>
      <c r="P162" s="203">
        <f>O162*H162</f>
        <v>0</v>
      </c>
      <c r="Q162" s="203">
        <v>0</v>
      </c>
      <c r="R162" s="203">
        <f>Q162*H162</f>
        <v>0</v>
      </c>
      <c r="S162" s="203">
        <v>0</v>
      </c>
      <c r="T162" s="204">
        <f>S162*H162</f>
        <v>0</v>
      </c>
      <c r="U162" s="36"/>
      <c r="V162" s="36"/>
      <c r="W162" s="36"/>
      <c r="X162" s="36"/>
      <c r="Y162" s="36"/>
      <c r="Z162" s="36"/>
      <c r="AA162" s="36"/>
      <c r="AB162" s="36"/>
      <c r="AC162" s="36"/>
      <c r="AD162" s="36"/>
      <c r="AE162" s="36"/>
      <c r="AR162" s="205" t="s">
        <v>164</v>
      </c>
      <c r="AT162" s="205" t="s">
        <v>159</v>
      </c>
      <c r="AU162" s="205" t="s">
        <v>81</v>
      </c>
      <c r="AY162" s="19" t="s">
        <v>157</v>
      </c>
      <c r="BE162" s="206">
        <f>IF(N162="základní",J162,0)</f>
        <v>0</v>
      </c>
      <c r="BF162" s="206">
        <f>IF(N162="snížená",J162,0)</f>
        <v>0</v>
      </c>
      <c r="BG162" s="206">
        <f>IF(N162="zákl. přenesená",J162,0)</f>
        <v>0</v>
      </c>
      <c r="BH162" s="206">
        <f>IF(N162="sníž. přenesená",J162,0)</f>
        <v>0</v>
      </c>
      <c r="BI162" s="206">
        <f>IF(N162="nulová",J162,0)</f>
        <v>0</v>
      </c>
      <c r="BJ162" s="19" t="s">
        <v>79</v>
      </c>
      <c r="BK162" s="206">
        <f>ROUND(I162*H162,2)</f>
        <v>0</v>
      </c>
      <c r="BL162" s="19" t="s">
        <v>164</v>
      </c>
      <c r="BM162" s="205" t="s">
        <v>458</v>
      </c>
    </row>
    <row r="163" spans="2:51" s="13" customFormat="1" ht="12">
      <c r="B163" s="211"/>
      <c r="C163" s="212"/>
      <c r="D163" s="207" t="s">
        <v>168</v>
      </c>
      <c r="E163" s="213" t="s">
        <v>21</v>
      </c>
      <c r="F163" s="214" t="s">
        <v>1306</v>
      </c>
      <c r="G163" s="212"/>
      <c r="H163" s="215">
        <v>28.89</v>
      </c>
      <c r="I163" s="216"/>
      <c r="J163" s="212"/>
      <c r="K163" s="212"/>
      <c r="L163" s="217"/>
      <c r="M163" s="218"/>
      <c r="N163" s="219"/>
      <c r="O163" s="219"/>
      <c r="P163" s="219"/>
      <c r="Q163" s="219"/>
      <c r="R163" s="219"/>
      <c r="S163" s="219"/>
      <c r="T163" s="220"/>
      <c r="AT163" s="221" t="s">
        <v>168</v>
      </c>
      <c r="AU163" s="221" t="s">
        <v>81</v>
      </c>
      <c r="AV163" s="13" t="s">
        <v>81</v>
      </c>
      <c r="AW163" s="13" t="s">
        <v>34</v>
      </c>
      <c r="AX163" s="13" t="s">
        <v>73</v>
      </c>
      <c r="AY163" s="221" t="s">
        <v>157</v>
      </c>
    </row>
    <row r="164" spans="2:51" s="16" customFormat="1" ht="12">
      <c r="B164" s="243"/>
      <c r="C164" s="244"/>
      <c r="D164" s="207" t="s">
        <v>168</v>
      </c>
      <c r="E164" s="245" t="s">
        <v>21</v>
      </c>
      <c r="F164" s="246" t="s">
        <v>181</v>
      </c>
      <c r="G164" s="244"/>
      <c r="H164" s="247">
        <v>28.89</v>
      </c>
      <c r="I164" s="248"/>
      <c r="J164" s="244"/>
      <c r="K164" s="244"/>
      <c r="L164" s="249"/>
      <c r="M164" s="250"/>
      <c r="N164" s="251"/>
      <c r="O164" s="251"/>
      <c r="P164" s="251"/>
      <c r="Q164" s="251"/>
      <c r="R164" s="251"/>
      <c r="S164" s="251"/>
      <c r="T164" s="252"/>
      <c r="AT164" s="253" t="s">
        <v>168</v>
      </c>
      <c r="AU164" s="253" t="s">
        <v>81</v>
      </c>
      <c r="AV164" s="16" t="s">
        <v>164</v>
      </c>
      <c r="AW164" s="16" t="s">
        <v>34</v>
      </c>
      <c r="AX164" s="16" t="s">
        <v>79</v>
      </c>
      <c r="AY164" s="253" t="s">
        <v>157</v>
      </c>
    </row>
    <row r="165" spans="1:65" s="2" customFormat="1" ht="16.5" customHeight="1">
      <c r="A165" s="36"/>
      <c r="B165" s="37"/>
      <c r="C165" s="254" t="s">
        <v>322</v>
      </c>
      <c r="D165" s="254" t="s">
        <v>271</v>
      </c>
      <c r="E165" s="255" t="s">
        <v>1307</v>
      </c>
      <c r="F165" s="256" t="s">
        <v>1308</v>
      </c>
      <c r="G165" s="257" t="s">
        <v>247</v>
      </c>
      <c r="H165" s="258">
        <v>19.356</v>
      </c>
      <c r="I165" s="259"/>
      <c r="J165" s="260">
        <f>ROUND(I165*H165,2)</f>
        <v>0</v>
      </c>
      <c r="K165" s="256" t="s">
        <v>21</v>
      </c>
      <c r="L165" s="261"/>
      <c r="M165" s="262" t="s">
        <v>21</v>
      </c>
      <c r="N165" s="263" t="s">
        <v>44</v>
      </c>
      <c r="O165" s="66"/>
      <c r="P165" s="203">
        <f>O165*H165</f>
        <v>0</v>
      </c>
      <c r="Q165" s="203">
        <v>1</v>
      </c>
      <c r="R165" s="203">
        <f>Q165*H165</f>
        <v>19.356</v>
      </c>
      <c r="S165" s="203">
        <v>0</v>
      </c>
      <c r="T165" s="204">
        <f>S165*H165</f>
        <v>0</v>
      </c>
      <c r="U165" s="36"/>
      <c r="V165" s="36"/>
      <c r="W165" s="36"/>
      <c r="X165" s="36"/>
      <c r="Y165" s="36"/>
      <c r="Z165" s="36"/>
      <c r="AA165" s="36"/>
      <c r="AB165" s="36"/>
      <c r="AC165" s="36"/>
      <c r="AD165" s="36"/>
      <c r="AE165" s="36"/>
      <c r="AR165" s="205" t="s">
        <v>224</v>
      </c>
      <c r="AT165" s="205" t="s">
        <v>271</v>
      </c>
      <c r="AU165" s="205" t="s">
        <v>81</v>
      </c>
      <c r="AY165" s="19" t="s">
        <v>157</v>
      </c>
      <c r="BE165" s="206">
        <f>IF(N165="základní",J165,0)</f>
        <v>0</v>
      </c>
      <c r="BF165" s="206">
        <f>IF(N165="snížená",J165,0)</f>
        <v>0</v>
      </c>
      <c r="BG165" s="206">
        <f>IF(N165="zákl. přenesená",J165,0)</f>
        <v>0</v>
      </c>
      <c r="BH165" s="206">
        <f>IF(N165="sníž. přenesená",J165,0)</f>
        <v>0</v>
      </c>
      <c r="BI165" s="206">
        <f>IF(N165="nulová",J165,0)</f>
        <v>0</v>
      </c>
      <c r="BJ165" s="19" t="s">
        <v>79</v>
      </c>
      <c r="BK165" s="206">
        <f>ROUND(I165*H165,2)</f>
        <v>0</v>
      </c>
      <c r="BL165" s="19" t="s">
        <v>164</v>
      </c>
      <c r="BM165" s="205" t="s">
        <v>468</v>
      </c>
    </row>
    <row r="166" spans="2:51" s="13" customFormat="1" ht="12">
      <c r="B166" s="211"/>
      <c r="C166" s="212"/>
      <c r="D166" s="207" t="s">
        <v>168</v>
      </c>
      <c r="E166" s="213" t="s">
        <v>21</v>
      </c>
      <c r="F166" s="214" t="s">
        <v>1309</v>
      </c>
      <c r="G166" s="212"/>
      <c r="H166" s="215">
        <v>19.356</v>
      </c>
      <c r="I166" s="216"/>
      <c r="J166" s="212"/>
      <c r="K166" s="212"/>
      <c r="L166" s="217"/>
      <c r="M166" s="218"/>
      <c r="N166" s="219"/>
      <c r="O166" s="219"/>
      <c r="P166" s="219"/>
      <c r="Q166" s="219"/>
      <c r="R166" s="219"/>
      <c r="S166" s="219"/>
      <c r="T166" s="220"/>
      <c r="AT166" s="221" t="s">
        <v>168</v>
      </c>
      <c r="AU166" s="221" t="s">
        <v>81</v>
      </c>
      <c r="AV166" s="13" t="s">
        <v>81</v>
      </c>
      <c r="AW166" s="13" t="s">
        <v>34</v>
      </c>
      <c r="AX166" s="13" t="s">
        <v>73</v>
      </c>
      <c r="AY166" s="221" t="s">
        <v>157</v>
      </c>
    </row>
    <row r="167" spans="2:51" s="16" customFormat="1" ht="12">
      <c r="B167" s="243"/>
      <c r="C167" s="244"/>
      <c r="D167" s="207" t="s">
        <v>168</v>
      </c>
      <c r="E167" s="245" t="s">
        <v>21</v>
      </c>
      <c r="F167" s="246" t="s">
        <v>181</v>
      </c>
      <c r="G167" s="244"/>
      <c r="H167" s="247">
        <v>19.356</v>
      </c>
      <c r="I167" s="248"/>
      <c r="J167" s="244"/>
      <c r="K167" s="244"/>
      <c r="L167" s="249"/>
      <c r="M167" s="250"/>
      <c r="N167" s="251"/>
      <c r="O167" s="251"/>
      <c r="P167" s="251"/>
      <c r="Q167" s="251"/>
      <c r="R167" s="251"/>
      <c r="S167" s="251"/>
      <c r="T167" s="252"/>
      <c r="AT167" s="253" t="s">
        <v>168</v>
      </c>
      <c r="AU167" s="253" t="s">
        <v>81</v>
      </c>
      <c r="AV167" s="16" t="s">
        <v>164</v>
      </c>
      <c r="AW167" s="16" t="s">
        <v>34</v>
      </c>
      <c r="AX167" s="16" t="s">
        <v>79</v>
      </c>
      <c r="AY167" s="253" t="s">
        <v>157</v>
      </c>
    </row>
    <row r="168" spans="2:63" s="12" customFormat="1" ht="22.9" customHeight="1">
      <c r="B168" s="178"/>
      <c r="C168" s="179"/>
      <c r="D168" s="180" t="s">
        <v>72</v>
      </c>
      <c r="E168" s="192" t="s">
        <v>81</v>
      </c>
      <c r="F168" s="192" t="s">
        <v>263</v>
      </c>
      <c r="G168" s="179"/>
      <c r="H168" s="179"/>
      <c r="I168" s="182"/>
      <c r="J168" s="193">
        <f>BK168</f>
        <v>0</v>
      </c>
      <c r="K168" s="179"/>
      <c r="L168" s="184"/>
      <c r="M168" s="185"/>
      <c r="N168" s="186"/>
      <c r="O168" s="186"/>
      <c r="P168" s="187">
        <f>SUM(P169:P171)</f>
        <v>0</v>
      </c>
      <c r="Q168" s="186"/>
      <c r="R168" s="187">
        <f>SUM(R169:R171)</f>
        <v>18.42048</v>
      </c>
      <c r="S168" s="186"/>
      <c r="T168" s="188">
        <f>SUM(T169:T171)</f>
        <v>0</v>
      </c>
      <c r="AR168" s="189" t="s">
        <v>79</v>
      </c>
      <c r="AT168" s="190" t="s">
        <v>72</v>
      </c>
      <c r="AU168" s="190" t="s">
        <v>79</v>
      </c>
      <c r="AY168" s="189" t="s">
        <v>157</v>
      </c>
      <c r="BK168" s="191">
        <f>SUM(BK169:BK171)</f>
        <v>0</v>
      </c>
    </row>
    <row r="169" spans="1:65" s="2" customFormat="1" ht="16.5" customHeight="1">
      <c r="A169" s="36"/>
      <c r="B169" s="37"/>
      <c r="C169" s="194" t="s">
        <v>330</v>
      </c>
      <c r="D169" s="194" t="s">
        <v>159</v>
      </c>
      <c r="E169" s="195" t="s">
        <v>1310</v>
      </c>
      <c r="F169" s="196" t="s">
        <v>1311</v>
      </c>
      <c r="G169" s="197" t="s">
        <v>172</v>
      </c>
      <c r="H169" s="198">
        <v>8.528</v>
      </c>
      <c r="I169" s="199"/>
      <c r="J169" s="200">
        <f>ROUND(I169*H169,2)</f>
        <v>0</v>
      </c>
      <c r="K169" s="196" t="s">
        <v>21</v>
      </c>
      <c r="L169" s="41"/>
      <c r="M169" s="201" t="s">
        <v>21</v>
      </c>
      <c r="N169" s="202" t="s">
        <v>44</v>
      </c>
      <c r="O169" s="66"/>
      <c r="P169" s="203">
        <f>O169*H169</f>
        <v>0</v>
      </c>
      <c r="Q169" s="203">
        <v>2.16</v>
      </c>
      <c r="R169" s="203">
        <f>Q169*H169</f>
        <v>18.42048</v>
      </c>
      <c r="S169" s="203">
        <v>0</v>
      </c>
      <c r="T169" s="204">
        <f>S169*H169</f>
        <v>0</v>
      </c>
      <c r="U169" s="36"/>
      <c r="V169" s="36"/>
      <c r="W169" s="36"/>
      <c r="X169" s="36"/>
      <c r="Y169" s="36"/>
      <c r="Z169" s="36"/>
      <c r="AA169" s="36"/>
      <c r="AB169" s="36"/>
      <c r="AC169" s="36"/>
      <c r="AD169" s="36"/>
      <c r="AE169" s="36"/>
      <c r="AR169" s="205" t="s">
        <v>164</v>
      </c>
      <c r="AT169" s="205" t="s">
        <v>159</v>
      </c>
      <c r="AU169" s="205" t="s">
        <v>81</v>
      </c>
      <c r="AY169" s="19" t="s">
        <v>157</v>
      </c>
      <c r="BE169" s="206">
        <f>IF(N169="základní",J169,0)</f>
        <v>0</v>
      </c>
      <c r="BF169" s="206">
        <f>IF(N169="snížená",J169,0)</f>
        <v>0</v>
      </c>
      <c r="BG169" s="206">
        <f>IF(N169="zákl. přenesená",J169,0)</f>
        <v>0</v>
      </c>
      <c r="BH169" s="206">
        <f>IF(N169="sníž. přenesená",J169,0)</f>
        <v>0</v>
      </c>
      <c r="BI169" s="206">
        <f>IF(N169="nulová",J169,0)</f>
        <v>0</v>
      </c>
      <c r="BJ169" s="19" t="s">
        <v>79</v>
      </c>
      <c r="BK169" s="206">
        <f>ROUND(I169*H169,2)</f>
        <v>0</v>
      </c>
      <c r="BL169" s="19" t="s">
        <v>164</v>
      </c>
      <c r="BM169" s="205" t="s">
        <v>478</v>
      </c>
    </row>
    <row r="170" spans="2:51" s="13" customFormat="1" ht="12">
      <c r="B170" s="211"/>
      <c r="C170" s="212"/>
      <c r="D170" s="207" t="s">
        <v>168</v>
      </c>
      <c r="E170" s="213" t="s">
        <v>21</v>
      </c>
      <c r="F170" s="214" t="s">
        <v>1312</v>
      </c>
      <c r="G170" s="212"/>
      <c r="H170" s="215">
        <v>8.528</v>
      </c>
      <c r="I170" s="216"/>
      <c r="J170" s="212"/>
      <c r="K170" s="212"/>
      <c r="L170" s="217"/>
      <c r="M170" s="218"/>
      <c r="N170" s="219"/>
      <c r="O170" s="219"/>
      <c r="P170" s="219"/>
      <c r="Q170" s="219"/>
      <c r="R170" s="219"/>
      <c r="S170" s="219"/>
      <c r="T170" s="220"/>
      <c r="AT170" s="221" t="s">
        <v>168</v>
      </c>
      <c r="AU170" s="221" t="s">
        <v>81</v>
      </c>
      <c r="AV170" s="13" t="s">
        <v>81</v>
      </c>
      <c r="AW170" s="13" t="s">
        <v>34</v>
      </c>
      <c r="AX170" s="13" t="s">
        <v>73</v>
      </c>
      <c r="AY170" s="221" t="s">
        <v>157</v>
      </c>
    </row>
    <row r="171" spans="2:51" s="16" customFormat="1" ht="12">
      <c r="B171" s="243"/>
      <c r="C171" s="244"/>
      <c r="D171" s="207" t="s">
        <v>168</v>
      </c>
      <c r="E171" s="245" t="s">
        <v>21</v>
      </c>
      <c r="F171" s="246" t="s">
        <v>181</v>
      </c>
      <c r="G171" s="244"/>
      <c r="H171" s="247">
        <v>8.528</v>
      </c>
      <c r="I171" s="248"/>
      <c r="J171" s="244"/>
      <c r="K171" s="244"/>
      <c r="L171" s="249"/>
      <c r="M171" s="250"/>
      <c r="N171" s="251"/>
      <c r="O171" s="251"/>
      <c r="P171" s="251"/>
      <c r="Q171" s="251"/>
      <c r="R171" s="251"/>
      <c r="S171" s="251"/>
      <c r="T171" s="252"/>
      <c r="AT171" s="253" t="s">
        <v>168</v>
      </c>
      <c r="AU171" s="253" t="s">
        <v>81</v>
      </c>
      <c r="AV171" s="16" t="s">
        <v>164</v>
      </c>
      <c r="AW171" s="16" t="s">
        <v>34</v>
      </c>
      <c r="AX171" s="16" t="s">
        <v>79</v>
      </c>
      <c r="AY171" s="253" t="s">
        <v>157</v>
      </c>
    </row>
    <row r="172" spans="2:63" s="12" customFormat="1" ht="22.9" customHeight="1">
      <c r="B172" s="178"/>
      <c r="C172" s="179"/>
      <c r="D172" s="180" t="s">
        <v>72</v>
      </c>
      <c r="E172" s="192" t="s">
        <v>164</v>
      </c>
      <c r="F172" s="192" t="s">
        <v>417</v>
      </c>
      <c r="G172" s="179"/>
      <c r="H172" s="179"/>
      <c r="I172" s="182"/>
      <c r="J172" s="193">
        <f>BK172</f>
        <v>0</v>
      </c>
      <c r="K172" s="179"/>
      <c r="L172" s="184"/>
      <c r="M172" s="185"/>
      <c r="N172" s="186"/>
      <c r="O172" s="186"/>
      <c r="P172" s="187">
        <f>SUM(P173:P179)</f>
        <v>0</v>
      </c>
      <c r="Q172" s="186"/>
      <c r="R172" s="187">
        <f>SUM(R173:R179)</f>
        <v>1.06183</v>
      </c>
      <c r="S172" s="186"/>
      <c r="T172" s="188">
        <f>SUM(T173:T179)</f>
        <v>0</v>
      </c>
      <c r="AR172" s="189" t="s">
        <v>79</v>
      </c>
      <c r="AT172" s="190" t="s">
        <v>72</v>
      </c>
      <c r="AU172" s="190" t="s">
        <v>79</v>
      </c>
      <c r="AY172" s="189" t="s">
        <v>157</v>
      </c>
      <c r="BK172" s="191">
        <f>SUM(BK173:BK179)</f>
        <v>0</v>
      </c>
    </row>
    <row r="173" spans="1:65" s="2" customFormat="1" ht="16.5" customHeight="1">
      <c r="A173" s="36"/>
      <c r="B173" s="37"/>
      <c r="C173" s="194" t="s">
        <v>338</v>
      </c>
      <c r="D173" s="194" t="s">
        <v>159</v>
      </c>
      <c r="E173" s="195" t="s">
        <v>1313</v>
      </c>
      <c r="F173" s="196" t="s">
        <v>1314</v>
      </c>
      <c r="G173" s="197" t="s">
        <v>172</v>
      </c>
      <c r="H173" s="198">
        <v>9.68</v>
      </c>
      <c r="I173" s="199"/>
      <c r="J173" s="200">
        <f>ROUND(I173*H173,2)</f>
        <v>0</v>
      </c>
      <c r="K173" s="196" t="s">
        <v>21</v>
      </c>
      <c r="L173" s="41"/>
      <c r="M173" s="201" t="s">
        <v>21</v>
      </c>
      <c r="N173" s="202" t="s">
        <v>44</v>
      </c>
      <c r="O173" s="66"/>
      <c r="P173" s="203">
        <f>O173*H173</f>
        <v>0</v>
      </c>
      <c r="Q173" s="203">
        <v>0</v>
      </c>
      <c r="R173" s="203">
        <f>Q173*H173</f>
        <v>0</v>
      </c>
      <c r="S173" s="203">
        <v>0</v>
      </c>
      <c r="T173" s="204">
        <f>S173*H173</f>
        <v>0</v>
      </c>
      <c r="U173" s="36"/>
      <c r="V173" s="36"/>
      <c r="W173" s="36"/>
      <c r="X173" s="36"/>
      <c r="Y173" s="36"/>
      <c r="Z173" s="36"/>
      <c r="AA173" s="36"/>
      <c r="AB173" s="36"/>
      <c r="AC173" s="36"/>
      <c r="AD173" s="36"/>
      <c r="AE173" s="36"/>
      <c r="AR173" s="205" t="s">
        <v>164</v>
      </c>
      <c r="AT173" s="205" t="s">
        <v>159</v>
      </c>
      <c r="AU173" s="205" t="s">
        <v>81</v>
      </c>
      <c r="AY173" s="19" t="s">
        <v>157</v>
      </c>
      <c r="BE173" s="206">
        <f>IF(N173="základní",J173,0)</f>
        <v>0</v>
      </c>
      <c r="BF173" s="206">
        <f>IF(N173="snížená",J173,0)</f>
        <v>0</v>
      </c>
      <c r="BG173" s="206">
        <f>IF(N173="zákl. přenesená",J173,0)</f>
        <v>0</v>
      </c>
      <c r="BH173" s="206">
        <f>IF(N173="sníž. přenesená",J173,0)</f>
        <v>0</v>
      </c>
      <c r="BI173" s="206">
        <f>IF(N173="nulová",J173,0)</f>
        <v>0</v>
      </c>
      <c r="BJ173" s="19" t="s">
        <v>79</v>
      </c>
      <c r="BK173" s="206">
        <f>ROUND(I173*H173,2)</f>
        <v>0</v>
      </c>
      <c r="BL173" s="19" t="s">
        <v>164</v>
      </c>
      <c r="BM173" s="205" t="s">
        <v>491</v>
      </c>
    </row>
    <row r="174" spans="2:51" s="13" customFormat="1" ht="12">
      <c r="B174" s="211"/>
      <c r="C174" s="212"/>
      <c r="D174" s="207" t="s">
        <v>168</v>
      </c>
      <c r="E174" s="213" t="s">
        <v>21</v>
      </c>
      <c r="F174" s="214" t="s">
        <v>1315</v>
      </c>
      <c r="G174" s="212"/>
      <c r="H174" s="215">
        <v>1.1</v>
      </c>
      <c r="I174" s="216"/>
      <c r="J174" s="212"/>
      <c r="K174" s="212"/>
      <c r="L174" s="217"/>
      <c r="M174" s="218"/>
      <c r="N174" s="219"/>
      <c r="O174" s="219"/>
      <c r="P174" s="219"/>
      <c r="Q174" s="219"/>
      <c r="R174" s="219"/>
      <c r="S174" s="219"/>
      <c r="T174" s="220"/>
      <c r="AT174" s="221" t="s">
        <v>168</v>
      </c>
      <c r="AU174" s="221" t="s">
        <v>81</v>
      </c>
      <c r="AV174" s="13" t="s">
        <v>81</v>
      </c>
      <c r="AW174" s="13" t="s">
        <v>34</v>
      </c>
      <c r="AX174" s="13" t="s">
        <v>73</v>
      </c>
      <c r="AY174" s="221" t="s">
        <v>157</v>
      </c>
    </row>
    <row r="175" spans="2:51" s="13" customFormat="1" ht="12">
      <c r="B175" s="211"/>
      <c r="C175" s="212"/>
      <c r="D175" s="207" t="s">
        <v>168</v>
      </c>
      <c r="E175" s="213" t="s">
        <v>21</v>
      </c>
      <c r="F175" s="214" t="s">
        <v>1316</v>
      </c>
      <c r="G175" s="212"/>
      <c r="H175" s="215">
        <v>8.58</v>
      </c>
      <c r="I175" s="216"/>
      <c r="J175" s="212"/>
      <c r="K175" s="212"/>
      <c r="L175" s="217"/>
      <c r="M175" s="218"/>
      <c r="N175" s="219"/>
      <c r="O175" s="219"/>
      <c r="P175" s="219"/>
      <c r="Q175" s="219"/>
      <c r="R175" s="219"/>
      <c r="S175" s="219"/>
      <c r="T175" s="220"/>
      <c r="AT175" s="221" t="s">
        <v>168</v>
      </c>
      <c r="AU175" s="221" t="s">
        <v>81</v>
      </c>
      <c r="AV175" s="13" t="s">
        <v>81</v>
      </c>
      <c r="AW175" s="13" t="s">
        <v>34</v>
      </c>
      <c r="AX175" s="13" t="s">
        <v>73</v>
      </c>
      <c r="AY175" s="221" t="s">
        <v>157</v>
      </c>
    </row>
    <row r="176" spans="2:51" s="16" customFormat="1" ht="12">
      <c r="B176" s="243"/>
      <c r="C176" s="244"/>
      <c r="D176" s="207" t="s">
        <v>168</v>
      </c>
      <c r="E176" s="245" t="s">
        <v>21</v>
      </c>
      <c r="F176" s="246" t="s">
        <v>941</v>
      </c>
      <c r="G176" s="244"/>
      <c r="H176" s="247">
        <v>9.68</v>
      </c>
      <c r="I176" s="248"/>
      <c r="J176" s="244"/>
      <c r="K176" s="244"/>
      <c r="L176" s="249"/>
      <c r="M176" s="250"/>
      <c r="N176" s="251"/>
      <c r="O176" s="251"/>
      <c r="P176" s="251"/>
      <c r="Q176" s="251"/>
      <c r="R176" s="251"/>
      <c r="S176" s="251"/>
      <c r="T176" s="252"/>
      <c r="AT176" s="253" t="s">
        <v>168</v>
      </c>
      <c r="AU176" s="253" t="s">
        <v>81</v>
      </c>
      <c r="AV176" s="16" t="s">
        <v>164</v>
      </c>
      <c r="AW176" s="16" t="s">
        <v>34</v>
      </c>
      <c r="AX176" s="16" t="s">
        <v>79</v>
      </c>
      <c r="AY176" s="253" t="s">
        <v>157</v>
      </c>
    </row>
    <row r="177" spans="1:65" s="2" customFormat="1" ht="16.5" customHeight="1">
      <c r="A177" s="36"/>
      <c r="B177" s="37"/>
      <c r="C177" s="194" t="s">
        <v>345</v>
      </c>
      <c r="D177" s="194" t="s">
        <v>159</v>
      </c>
      <c r="E177" s="195" t="s">
        <v>1317</v>
      </c>
      <c r="F177" s="196" t="s">
        <v>1318</v>
      </c>
      <c r="G177" s="197" t="s">
        <v>162</v>
      </c>
      <c r="H177" s="198">
        <v>2.45</v>
      </c>
      <c r="I177" s="199"/>
      <c r="J177" s="200">
        <f>ROUND(I177*H177,2)</f>
        <v>0</v>
      </c>
      <c r="K177" s="196" t="s">
        <v>21</v>
      </c>
      <c r="L177" s="41"/>
      <c r="M177" s="201" t="s">
        <v>21</v>
      </c>
      <c r="N177" s="202" t="s">
        <v>44</v>
      </c>
      <c r="O177" s="66"/>
      <c r="P177" s="203">
        <f>O177*H177</f>
        <v>0</v>
      </c>
      <c r="Q177" s="203">
        <v>0.4334</v>
      </c>
      <c r="R177" s="203">
        <f>Q177*H177</f>
        <v>1.06183</v>
      </c>
      <c r="S177" s="203">
        <v>0</v>
      </c>
      <c r="T177" s="204">
        <f>S177*H177</f>
        <v>0</v>
      </c>
      <c r="U177" s="36"/>
      <c r="V177" s="36"/>
      <c r="W177" s="36"/>
      <c r="X177" s="36"/>
      <c r="Y177" s="36"/>
      <c r="Z177" s="36"/>
      <c r="AA177" s="36"/>
      <c r="AB177" s="36"/>
      <c r="AC177" s="36"/>
      <c r="AD177" s="36"/>
      <c r="AE177" s="36"/>
      <c r="AR177" s="205" t="s">
        <v>164</v>
      </c>
      <c r="AT177" s="205" t="s">
        <v>159</v>
      </c>
      <c r="AU177" s="205" t="s">
        <v>81</v>
      </c>
      <c r="AY177" s="19" t="s">
        <v>157</v>
      </c>
      <c r="BE177" s="206">
        <f>IF(N177="základní",J177,0)</f>
        <v>0</v>
      </c>
      <c r="BF177" s="206">
        <f>IF(N177="snížená",J177,0)</f>
        <v>0</v>
      </c>
      <c r="BG177" s="206">
        <f>IF(N177="zákl. přenesená",J177,0)</f>
        <v>0</v>
      </c>
      <c r="BH177" s="206">
        <f>IF(N177="sníž. přenesená",J177,0)</f>
        <v>0</v>
      </c>
      <c r="BI177" s="206">
        <f>IF(N177="nulová",J177,0)</f>
        <v>0</v>
      </c>
      <c r="BJ177" s="19" t="s">
        <v>79</v>
      </c>
      <c r="BK177" s="206">
        <f>ROUND(I177*H177,2)</f>
        <v>0</v>
      </c>
      <c r="BL177" s="19" t="s">
        <v>164</v>
      </c>
      <c r="BM177" s="205" t="s">
        <v>505</v>
      </c>
    </row>
    <row r="178" spans="2:51" s="13" customFormat="1" ht="12">
      <c r="B178" s="211"/>
      <c r="C178" s="212"/>
      <c r="D178" s="207" t="s">
        <v>168</v>
      </c>
      <c r="E178" s="213" t="s">
        <v>21</v>
      </c>
      <c r="F178" s="214" t="s">
        <v>1319</v>
      </c>
      <c r="G178" s="212"/>
      <c r="H178" s="215">
        <v>2.45</v>
      </c>
      <c r="I178" s="216"/>
      <c r="J178" s="212"/>
      <c r="K178" s="212"/>
      <c r="L178" s="217"/>
      <c r="M178" s="218"/>
      <c r="N178" s="219"/>
      <c r="O178" s="219"/>
      <c r="P178" s="219"/>
      <c r="Q178" s="219"/>
      <c r="R178" s="219"/>
      <c r="S178" s="219"/>
      <c r="T178" s="220"/>
      <c r="AT178" s="221" t="s">
        <v>168</v>
      </c>
      <c r="AU178" s="221" t="s">
        <v>81</v>
      </c>
      <c r="AV178" s="13" t="s">
        <v>81</v>
      </c>
      <c r="AW178" s="13" t="s">
        <v>34</v>
      </c>
      <c r="AX178" s="13" t="s">
        <v>73</v>
      </c>
      <c r="AY178" s="221" t="s">
        <v>157</v>
      </c>
    </row>
    <row r="179" spans="2:51" s="16" customFormat="1" ht="12">
      <c r="B179" s="243"/>
      <c r="C179" s="244"/>
      <c r="D179" s="207" t="s">
        <v>168</v>
      </c>
      <c r="E179" s="245" t="s">
        <v>21</v>
      </c>
      <c r="F179" s="246" t="s">
        <v>181</v>
      </c>
      <c r="G179" s="244"/>
      <c r="H179" s="247">
        <v>2.45</v>
      </c>
      <c r="I179" s="248"/>
      <c r="J179" s="244"/>
      <c r="K179" s="244"/>
      <c r="L179" s="249"/>
      <c r="M179" s="250"/>
      <c r="N179" s="251"/>
      <c r="O179" s="251"/>
      <c r="P179" s="251"/>
      <c r="Q179" s="251"/>
      <c r="R179" s="251"/>
      <c r="S179" s="251"/>
      <c r="T179" s="252"/>
      <c r="AT179" s="253" t="s">
        <v>168</v>
      </c>
      <c r="AU179" s="253" t="s">
        <v>81</v>
      </c>
      <c r="AV179" s="16" t="s">
        <v>164</v>
      </c>
      <c r="AW179" s="16" t="s">
        <v>34</v>
      </c>
      <c r="AX179" s="16" t="s">
        <v>79</v>
      </c>
      <c r="AY179" s="253" t="s">
        <v>157</v>
      </c>
    </row>
    <row r="180" spans="2:63" s="12" customFormat="1" ht="22.9" customHeight="1">
      <c r="B180" s="178"/>
      <c r="C180" s="179"/>
      <c r="D180" s="180" t="s">
        <v>72</v>
      </c>
      <c r="E180" s="192" t="s">
        <v>224</v>
      </c>
      <c r="F180" s="192" t="s">
        <v>1320</v>
      </c>
      <c r="G180" s="179"/>
      <c r="H180" s="179"/>
      <c r="I180" s="182"/>
      <c r="J180" s="193">
        <f>BK180</f>
        <v>0</v>
      </c>
      <c r="K180" s="179"/>
      <c r="L180" s="184"/>
      <c r="M180" s="185"/>
      <c r="N180" s="186"/>
      <c r="O180" s="186"/>
      <c r="P180" s="187">
        <f>SUM(P181:P233)</f>
        <v>0</v>
      </c>
      <c r="Q180" s="186"/>
      <c r="R180" s="187">
        <f>SUM(R181:R233)</f>
        <v>0.44941499999999995</v>
      </c>
      <c r="S180" s="186"/>
      <c r="T180" s="188">
        <f>SUM(T181:T233)</f>
        <v>0</v>
      </c>
      <c r="AR180" s="189" t="s">
        <v>79</v>
      </c>
      <c r="AT180" s="190" t="s">
        <v>72</v>
      </c>
      <c r="AU180" s="190" t="s">
        <v>79</v>
      </c>
      <c r="AY180" s="189" t="s">
        <v>157</v>
      </c>
      <c r="BK180" s="191">
        <f>SUM(BK181:BK233)</f>
        <v>0</v>
      </c>
    </row>
    <row r="181" spans="1:65" s="2" customFormat="1" ht="16.5" customHeight="1">
      <c r="A181" s="36"/>
      <c r="B181" s="37"/>
      <c r="C181" s="194" t="s">
        <v>350</v>
      </c>
      <c r="D181" s="194" t="s">
        <v>159</v>
      </c>
      <c r="E181" s="195" t="s">
        <v>1321</v>
      </c>
      <c r="F181" s="196" t="s">
        <v>1322</v>
      </c>
      <c r="G181" s="197" t="s">
        <v>284</v>
      </c>
      <c r="H181" s="198">
        <v>19.5</v>
      </c>
      <c r="I181" s="199"/>
      <c r="J181" s="200">
        <f>ROUND(I181*H181,2)</f>
        <v>0</v>
      </c>
      <c r="K181" s="196" t="s">
        <v>21</v>
      </c>
      <c r="L181" s="41"/>
      <c r="M181" s="201" t="s">
        <v>21</v>
      </c>
      <c r="N181" s="202" t="s">
        <v>44</v>
      </c>
      <c r="O181" s="66"/>
      <c r="P181" s="203">
        <f>O181*H181</f>
        <v>0</v>
      </c>
      <c r="Q181" s="203">
        <v>0.00274</v>
      </c>
      <c r="R181" s="203">
        <f>Q181*H181</f>
        <v>0.05343</v>
      </c>
      <c r="S181" s="203">
        <v>0</v>
      </c>
      <c r="T181" s="204">
        <f>S181*H181</f>
        <v>0</v>
      </c>
      <c r="U181" s="36"/>
      <c r="V181" s="36"/>
      <c r="W181" s="36"/>
      <c r="X181" s="36"/>
      <c r="Y181" s="36"/>
      <c r="Z181" s="36"/>
      <c r="AA181" s="36"/>
      <c r="AB181" s="36"/>
      <c r="AC181" s="36"/>
      <c r="AD181" s="36"/>
      <c r="AE181" s="36"/>
      <c r="AR181" s="205" t="s">
        <v>164</v>
      </c>
      <c r="AT181" s="205" t="s">
        <v>159</v>
      </c>
      <c r="AU181" s="205" t="s">
        <v>81</v>
      </c>
      <c r="AY181" s="19" t="s">
        <v>157</v>
      </c>
      <c r="BE181" s="206">
        <f>IF(N181="základní",J181,0)</f>
        <v>0</v>
      </c>
      <c r="BF181" s="206">
        <f>IF(N181="snížená",J181,0)</f>
        <v>0</v>
      </c>
      <c r="BG181" s="206">
        <f>IF(N181="zákl. přenesená",J181,0)</f>
        <v>0</v>
      </c>
      <c r="BH181" s="206">
        <f>IF(N181="sníž. přenesená",J181,0)</f>
        <v>0</v>
      </c>
      <c r="BI181" s="206">
        <f>IF(N181="nulová",J181,0)</f>
        <v>0</v>
      </c>
      <c r="BJ181" s="19" t="s">
        <v>79</v>
      </c>
      <c r="BK181" s="206">
        <f>ROUND(I181*H181,2)</f>
        <v>0</v>
      </c>
      <c r="BL181" s="19" t="s">
        <v>164</v>
      </c>
      <c r="BM181" s="205" t="s">
        <v>523</v>
      </c>
    </row>
    <row r="182" spans="2:51" s="13" customFormat="1" ht="12">
      <c r="B182" s="211"/>
      <c r="C182" s="212"/>
      <c r="D182" s="207" t="s">
        <v>168</v>
      </c>
      <c r="E182" s="213" t="s">
        <v>21</v>
      </c>
      <c r="F182" s="214" t="s">
        <v>1323</v>
      </c>
      <c r="G182" s="212"/>
      <c r="H182" s="215">
        <v>19.5</v>
      </c>
      <c r="I182" s="216"/>
      <c r="J182" s="212"/>
      <c r="K182" s="212"/>
      <c r="L182" s="217"/>
      <c r="M182" s="218"/>
      <c r="N182" s="219"/>
      <c r="O182" s="219"/>
      <c r="P182" s="219"/>
      <c r="Q182" s="219"/>
      <c r="R182" s="219"/>
      <c r="S182" s="219"/>
      <c r="T182" s="220"/>
      <c r="AT182" s="221" t="s">
        <v>168</v>
      </c>
      <c r="AU182" s="221" t="s">
        <v>81</v>
      </c>
      <c r="AV182" s="13" t="s">
        <v>81</v>
      </c>
      <c r="AW182" s="13" t="s">
        <v>34</v>
      </c>
      <c r="AX182" s="13" t="s">
        <v>73</v>
      </c>
      <c r="AY182" s="221" t="s">
        <v>157</v>
      </c>
    </row>
    <row r="183" spans="2:51" s="16" customFormat="1" ht="12">
      <c r="B183" s="243"/>
      <c r="C183" s="244"/>
      <c r="D183" s="207" t="s">
        <v>168</v>
      </c>
      <c r="E183" s="245" t="s">
        <v>21</v>
      </c>
      <c r="F183" s="246" t="s">
        <v>181</v>
      </c>
      <c r="G183" s="244"/>
      <c r="H183" s="247">
        <v>19.5</v>
      </c>
      <c r="I183" s="248"/>
      <c r="J183" s="244"/>
      <c r="K183" s="244"/>
      <c r="L183" s="249"/>
      <c r="M183" s="250"/>
      <c r="N183" s="251"/>
      <c r="O183" s="251"/>
      <c r="P183" s="251"/>
      <c r="Q183" s="251"/>
      <c r="R183" s="251"/>
      <c r="S183" s="251"/>
      <c r="T183" s="252"/>
      <c r="AT183" s="253" t="s">
        <v>168</v>
      </c>
      <c r="AU183" s="253" t="s">
        <v>81</v>
      </c>
      <c r="AV183" s="16" t="s">
        <v>164</v>
      </c>
      <c r="AW183" s="16" t="s">
        <v>34</v>
      </c>
      <c r="AX183" s="16" t="s">
        <v>79</v>
      </c>
      <c r="AY183" s="253" t="s">
        <v>157</v>
      </c>
    </row>
    <row r="184" spans="1:65" s="2" customFormat="1" ht="16.5" customHeight="1">
      <c r="A184" s="36"/>
      <c r="B184" s="37"/>
      <c r="C184" s="194" t="s">
        <v>356</v>
      </c>
      <c r="D184" s="194" t="s">
        <v>159</v>
      </c>
      <c r="E184" s="195" t="s">
        <v>1324</v>
      </c>
      <c r="F184" s="196" t="s">
        <v>1325</v>
      </c>
      <c r="G184" s="197" t="s">
        <v>421</v>
      </c>
      <c r="H184" s="198">
        <v>1</v>
      </c>
      <c r="I184" s="199"/>
      <c r="J184" s="200">
        <f>ROUND(I184*H184,2)</f>
        <v>0</v>
      </c>
      <c r="K184" s="196" t="s">
        <v>21</v>
      </c>
      <c r="L184" s="41"/>
      <c r="M184" s="201" t="s">
        <v>21</v>
      </c>
      <c r="N184" s="202" t="s">
        <v>44</v>
      </c>
      <c r="O184" s="66"/>
      <c r="P184" s="203">
        <f>O184*H184</f>
        <v>0</v>
      </c>
      <c r="Q184" s="203">
        <v>0</v>
      </c>
      <c r="R184" s="203">
        <f>Q184*H184</f>
        <v>0</v>
      </c>
      <c r="S184" s="203">
        <v>0</v>
      </c>
      <c r="T184" s="204">
        <f>S184*H184</f>
        <v>0</v>
      </c>
      <c r="U184" s="36"/>
      <c r="V184" s="36"/>
      <c r="W184" s="36"/>
      <c r="X184" s="36"/>
      <c r="Y184" s="36"/>
      <c r="Z184" s="36"/>
      <c r="AA184" s="36"/>
      <c r="AB184" s="36"/>
      <c r="AC184" s="36"/>
      <c r="AD184" s="36"/>
      <c r="AE184" s="36"/>
      <c r="AR184" s="205" t="s">
        <v>164</v>
      </c>
      <c r="AT184" s="205" t="s">
        <v>159</v>
      </c>
      <c r="AU184" s="205" t="s">
        <v>81</v>
      </c>
      <c r="AY184" s="19" t="s">
        <v>157</v>
      </c>
      <c r="BE184" s="206">
        <f>IF(N184="základní",J184,0)</f>
        <v>0</v>
      </c>
      <c r="BF184" s="206">
        <f>IF(N184="snížená",J184,0)</f>
        <v>0</v>
      </c>
      <c r="BG184" s="206">
        <f>IF(N184="zákl. přenesená",J184,0)</f>
        <v>0</v>
      </c>
      <c r="BH184" s="206">
        <f>IF(N184="sníž. přenesená",J184,0)</f>
        <v>0</v>
      </c>
      <c r="BI184" s="206">
        <f>IF(N184="nulová",J184,0)</f>
        <v>0</v>
      </c>
      <c r="BJ184" s="19" t="s">
        <v>79</v>
      </c>
      <c r="BK184" s="206">
        <f>ROUND(I184*H184,2)</f>
        <v>0</v>
      </c>
      <c r="BL184" s="19" t="s">
        <v>164</v>
      </c>
      <c r="BM184" s="205" t="s">
        <v>538</v>
      </c>
    </row>
    <row r="185" spans="2:51" s="13" customFormat="1" ht="12">
      <c r="B185" s="211"/>
      <c r="C185" s="212"/>
      <c r="D185" s="207" t="s">
        <v>168</v>
      </c>
      <c r="E185" s="213" t="s">
        <v>21</v>
      </c>
      <c r="F185" s="214" t="s">
        <v>1326</v>
      </c>
      <c r="G185" s="212"/>
      <c r="H185" s="215">
        <v>1</v>
      </c>
      <c r="I185" s="216"/>
      <c r="J185" s="212"/>
      <c r="K185" s="212"/>
      <c r="L185" s="217"/>
      <c r="M185" s="218"/>
      <c r="N185" s="219"/>
      <c r="O185" s="219"/>
      <c r="P185" s="219"/>
      <c r="Q185" s="219"/>
      <c r="R185" s="219"/>
      <c r="S185" s="219"/>
      <c r="T185" s="220"/>
      <c r="AT185" s="221" t="s">
        <v>168</v>
      </c>
      <c r="AU185" s="221" t="s">
        <v>81</v>
      </c>
      <c r="AV185" s="13" t="s">
        <v>81</v>
      </c>
      <c r="AW185" s="13" t="s">
        <v>34</v>
      </c>
      <c r="AX185" s="13" t="s">
        <v>73</v>
      </c>
      <c r="AY185" s="221" t="s">
        <v>157</v>
      </c>
    </row>
    <row r="186" spans="2:51" s="16" customFormat="1" ht="12">
      <c r="B186" s="243"/>
      <c r="C186" s="244"/>
      <c r="D186" s="207" t="s">
        <v>168</v>
      </c>
      <c r="E186" s="245" t="s">
        <v>21</v>
      </c>
      <c r="F186" s="246" t="s">
        <v>181</v>
      </c>
      <c r="G186" s="244"/>
      <c r="H186" s="247">
        <v>1</v>
      </c>
      <c r="I186" s="248"/>
      <c r="J186" s="244"/>
      <c r="K186" s="244"/>
      <c r="L186" s="249"/>
      <c r="M186" s="250"/>
      <c r="N186" s="251"/>
      <c r="O186" s="251"/>
      <c r="P186" s="251"/>
      <c r="Q186" s="251"/>
      <c r="R186" s="251"/>
      <c r="S186" s="251"/>
      <c r="T186" s="252"/>
      <c r="AT186" s="253" t="s">
        <v>168</v>
      </c>
      <c r="AU186" s="253" t="s">
        <v>81</v>
      </c>
      <c r="AV186" s="16" t="s">
        <v>164</v>
      </c>
      <c r="AW186" s="16" t="s">
        <v>34</v>
      </c>
      <c r="AX186" s="16" t="s">
        <v>79</v>
      </c>
      <c r="AY186" s="253" t="s">
        <v>157</v>
      </c>
    </row>
    <row r="187" spans="1:65" s="2" customFormat="1" ht="16.5" customHeight="1">
      <c r="A187" s="36"/>
      <c r="B187" s="37"/>
      <c r="C187" s="254" t="s">
        <v>370</v>
      </c>
      <c r="D187" s="254" t="s">
        <v>271</v>
      </c>
      <c r="E187" s="255" t="s">
        <v>1327</v>
      </c>
      <c r="F187" s="256" t="s">
        <v>1328</v>
      </c>
      <c r="G187" s="257" t="s">
        <v>421</v>
      </c>
      <c r="H187" s="258">
        <v>1</v>
      </c>
      <c r="I187" s="259"/>
      <c r="J187" s="260">
        <f>ROUND(I187*H187,2)</f>
        <v>0</v>
      </c>
      <c r="K187" s="256" t="s">
        <v>21</v>
      </c>
      <c r="L187" s="261"/>
      <c r="M187" s="262" t="s">
        <v>21</v>
      </c>
      <c r="N187" s="263" t="s">
        <v>44</v>
      </c>
      <c r="O187" s="66"/>
      <c r="P187" s="203">
        <f>O187*H187</f>
        <v>0</v>
      </c>
      <c r="Q187" s="203">
        <v>0.0018</v>
      </c>
      <c r="R187" s="203">
        <f>Q187*H187</f>
        <v>0.0018</v>
      </c>
      <c r="S187" s="203">
        <v>0</v>
      </c>
      <c r="T187" s="204">
        <f>S187*H187</f>
        <v>0</v>
      </c>
      <c r="U187" s="36"/>
      <c r="V187" s="36"/>
      <c r="W187" s="36"/>
      <c r="X187" s="36"/>
      <c r="Y187" s="36"/>
      <c r="Z187" s="36"/>
      <c r="AA187" s="36"/>
      <c r="AB187" s="36"/>
      <c r="AC187" s="36"/>
      <c r="AD187" s="36"/>
      <c r="AE187" s="36"/>
      <c r="AR187" s="205" t="s">
        <v>224</v>
      </c>
      <c r="AT187" s="205" t="s">
        <v>271</v>
      </c>
      <c r="AU187" s="205" t="s">
        <v>81</v>
      </c>
      <c r="AY187" s="19" t="s">
        <v>157</v>
      </c>
      <c r="BE187" s="206">
        <f>IF(N187="základní",J187,0)</f>
        <v>0</v>
      </c>
      <c r="BF187" s="206">
        <f>IF(N187="snížená",J187,0)</f>
        <v>0</v>
      </c>
      <c r="BG187" s="206">
        <f>IF(N187="zákl. přenesená",J187,0)</f>
        <v>0</v>
      </c>
      <c r="BH187" s="206">
        <f>IF(N187="sníž. přenesená",J187,0)</f>
        <v>0</v>
      </c>
      <c r="BI187" s="206">
        <f>IF(N187="nulová",J187,0)</f>
        <v>0</v>
      </c>
      <c r="BJ187" s="19" t="s">
        <v>79</v>
      </c>
      <c r="BK187" s="206">
        <f>ROUND(I187*H187,2)</f>
        <v>0</v>
      </c>
      <c r="BL187" s="19" t="s">
        <v>164</v>
      </c>
      <c r="BM187" s="205" t="s">
        <v>549</v>
      </c>
    </row>
    <row r="188" spans="1:65" s="2" customFormat="1" ht="16.5" customHeight="1">
      <c r="A188" s="36"/>
      <c r="B188" s="37"/>
      <c r="C188" s="194" t="s">
        <v>376</v>
      </c>
      <c r="D188" s="194" t="s">
        <v>159</v>
      </c>
      <c r="E188" s="195" t="s">
        <v>1329</v>
      </c>
      <c r="F188" s="196" t="s">
        <v>1330</v>
      </c>
      <c r="G188" s="197" t="s">
        <v>421</v>
      </c>
      <c r="H188" s="198">
        <v>2</v>
      </c>
      <c r="I188" s="199"/>
      <c r="J188" s="200">
        <f>ROUND(I188*H188,2)</f>
        <v>0</v>
      </c>
      <c r="K188" s="196" t="s">
        <v>21</v>
      </c>
      <c r="L188" s="41"/>
      <c r="M188" s="201" t="s">
        <v>21</v>
      </c>
      <c r="N188" s="202" t="s">
        <v>44</v>
      </c>
      <c r="O188" s="66"/>
      <c r="P188" s="203">
        <f>O188*H188</f>
        <v>0</v>
      </c>
      <c r="Q188" s="203">
        <v>0</v>
      </c>
      <c r="R188" s="203">
        <f>Q188*H188</f>
        <v>0</v>
      </c>
      <c r="S188" s="203">
        <v>0</v>
      </c>
      <c r="T188" s="204">
        <f>S188*H188</f>
        <v>0</v>
      </c>
      <c r="U188" s="36"/>
      <c r="V188" s="36"/>
      <c r="W188" s="36"/>
      <c r="X188" s="36"/>
      <c r="Y188" s="36"/>
      <c r="Z188" s="36"/>
      <c r="AA188" s="36"/>
      <c r="AB188" s="36"/>
      <c r="AC188" s="36"/>
      <c r="AD188" s="36"/>
      <c r="AE188" s="36"/>
      <c r="AR188" s="205" t="s">
        <v>164</v>
      </c>
      <c r="AT188" s="205" t="s">
        <v>159</v>
      </c>
      <c r="AU188" s="205" t="s">
        <v>81</v>
      </c>
      <c r="AY188" s="19" t="s">
        <v>157</v>
      </c>
      <c r="BE188" s="206">
        <f>IF(N188="základní",J188,0)</f>
        <v>0</v>
      </c>
      <c r="BF188" s="206">
        <f>IF(N188="snížená",J188,0)</f>
        <v>0</v>
      </c>
      <c r="BG188" s="206">
        <f>IF(N188="zákl. přenesená",J188,0)</f>
        <v>0</v>
      </c>
      <c r="BH188" s="206">
        <f>IF(N188="sníž. přenesená",J188,0)</f>
        <v>0</v>
      </c>
      <c r="BI188" s="206">
        <f>IF(N188="nulová",J188,0)</f>
        <v>0</v>
      </c>
      <c r="BJ188" s="19" t="s">
        <v>79</v>
      </c>
      <c r="BK188" s="206">
        <f>ROUND(I188*H188,2)</f>
        <v>0</v>
      </c>
      <c r="BL188" s="19" t="s">
        <v>164</v>
      </c>
      <c r="BM188" s="205" t="s">
        <v>561</v>
      </c>
    </row>
    <row r="189" spans="1:65" s="2" customFormat="1" ht="16.5" customHeight="1">
      <c r="A189" s="36"/>
      <c r="B189" s="37"/>
      <c r="C189" s="254" t="s">
        <v>308</v>
      </c>
      <c r="D189" s="254" t="s">
        <v>271</v>
      </c>
      <c r="E189" s="255" t="s">
        <v>1331</v>
      </c>
      <c r="F189" s="256" t="s">
        <v>1332</v>
      </c>
      <c r="G189" s="257" t="s">
        <v>421</v>
      </c>
      <c r="H189" s="258">
        <v>2</v>
      </c>
      <c r="I189" s="259"/>
      <c r="J189" s="260">
        <f>ROUND(I189*H189,2)</f>
        <v>0</v>
      </c>
      <c r="K189" s="256" t="s">
        <v>21</v>
      </c>
      <c r="L189" s="261"/>
      <c r="M189" s="262" t="s">
        <v>21</v>
      </c>
      <c r="N189" s="263" t="s">
        <v>44</v>
      </c>
      <c r="O189" s="66"/>
      <c r="P189" s="203">
        <f>O189*H189</f>
        <v>0</v>
      </c>
      <c r="Q189" s="203">
        <v>0.00029</v>
      </c>
      <c r="R189" s="203">
        <f>Q189*H189</f>
        <v>0.00058</v>
      </c>
      <c r="S189" s="203">
        <v>0</v>
      </c>
      <c r="T189" s="204">
        <f>S189*H189</f>
        <v>0</v>
      </c>
      <c r="U189" s="36"/>
      <c r="V189" s="36"/>
      <c r="W189" s="36"/>
      <c r="X189" s="36"/>
      <c r="Y189" s="36"/>
      <c r="Z189" s="36"/>
      <c r="AA189" s="36"/>
      <c r="AB189" s="36"/>
      <c r="AC189" s="36"/>
      <c r="AD189" s="36"/>
      <c r="AE189" s="36"/>
      <c r="AR189" s="205" t="s">
        <v>224</v>
      </c>
      <c r="AT189" s="205" t="s">
        <v>271</v>
      </c>
      <c r="AU189" s="205" t="s">
        <v>81</v>
      </c>
      <c r="AY189" s="19" t="s">
        <v>157</v>
      </c>
      <c r="BE189" s="206">
        <f>IF(N189="základní",J189,0)</f>
        <v>0</v>
      </c>
      <c r="BF189" s="206">
        <f>IF(N189="snížená",J189,0)</f>
        <v>0</v>
      </c>
      <c r="BG189" s="206">
        <f>IF(N189="zákl. přenesená",J189,0)</f>
        <v>0</v>
      </c>
      <c r="BH189" s="206">
        <f>IF(N189="sníž. přenesená",J189,0)</f>
        <v>0</v>
      </c>
      <c r="BI189" s="206">
        <f>IF(N189="nulová",J189,0)</f>
        <v>0</v>
      </c>
      <c r="BJ189" s="19" t="s">
        <v>79</v>
      </c>
      <c r="BK189" s="206">
        <f>ROUND(I189*H189,2)</f>
        <v>0</v>
      </c>
      <c r="BL189" s="19" t="s">
        <v>164</v>
      </c>
      <c r="BM189" s="205" t="s">
        <v>571</v>
      </c>
    </row>
    <row r="190" spans="2:51" s="13" customFormat="1" ht="12">
      <c r="B190" s="211"/>
      <c r="C190" s="212"/>
      <c r="D190" s="207" t="s">
        <v>168</v>
      </c>
      <c r="E190" s="213" t="s">
        <v>21</v>
      </c>
      <c r="F190" s="214" t="s">
        <v>1333</v>
      </c>
      <c r="G190" s="212"/>
      <c r="H190" s="215">
        <v>2</v>
      </c>
      <c r="I190" s="216"/>
      <c r="J190" s="212"/>
      <c r="K190" s="212"/>
      <c r="L190" s="217"/>
      <c r="M190" s="218"/>
      <c r="N190" s="219"/>
      <c r="O190" s="219"/>
      <c r="P190" s="219"/>
      <c r="Q190" s="219"/>
      <c r="R190" s="219"/>
      <c r="S190" s="219"/>
      <c r="T190" s="220"/>
      <c r="AT190" s="221" t="s">
        <v>168</v>
      </c>
      <c r="AU190" s="221" t="s">
        <v>81</v>
      </c>
      <c r="AV190" s="13" t="s">
        <v>81</v>
      </c>
      <c r="AW190" s="13" t="s">
        <v>34</v>
      </c>
      <c r="AX190" s="13" t="s">
        <v>73</v>
      </c>
      <c r="AY190" s="221" t="s">
        <v>157</v>
      </c>
    </row>
    <row r="191" spans="2:51" s="16" customFormat="1" ht="12">
      <c r="B191" s="243"/>
      <c r="C191" s="244"/>
      <c r="D191" s="207" t="s">
        <v>168</v>
      </c>
      <c r="E191" s="245" t="s">
        <v>21</v>
      </c>
      <c r="F191" s="246" t="s">
        <v>181</v>
      </c>
      <c r="G191" s="244"/>
      <c r="H191" s="247">
        <v>2</v>
      </c>
      <c r="I191" s="248"/>
      <c r="J191" s="244"/>
      <c r="K191" s="244"/>
      <c r="L191" s="249"/>
      <c r="M191" s="250"/>
      <c r="N191" s="251"/>
      <c r="O191" s="251"/>
      <c r="P191" s="251"/>
      <c r="Q191" s="251"/>
      <c r="R191" s="251"/>
      <c r="S191" s="251"/>
      <c r="T191" s="252"/>
      <c r="AT191" s="253" t="s">
        <v>168</v>
      </c>
      <c r="AU191" s="253" t="s">
        <v>81</v>
      </c>
      <c r="AV191" s="16" t="s">
        <v>164</v>
      </c>
      <c r="AW191" s="16" t="s">
        <v>34</v>
      </c>
      <c r="AX191" s="16" t="s">
        <v>79</v>
      </c>
      <c r="AY191" s="253" t="s">
        <v>157</v>
      </c>
    </row>
    <row r="192" spans="1:65" s="2" customFormat="1" ht="16.5" customHeight="1">
      <c r="A192" s="36"/>
      <c r="B192" s="37"/>
      <c r="C192" s="194" t="s">
        <v>387</v>
      </c>
      <c r="D192" s="194" t="s">
        <v>159</v>
      </c>
      <c r="E192" s="195" t="s">
        <v>1334</v>
      </c>
      <c r="F192" s="196" t="s">
        <v>1335</v>
      </c>
      <c r="G192" s="197" t="s">
        <v>284</v>
      </c>
      <c r="H192" s="198">
        <v>19.5</v>
      </c>
      <c r="I192" s="199"/>
      <c r="J192" s="200">
        <f>ROUND(I192*H192,2)</f>
        <v>0</v>
      </c>
      <c r="K192" s="196" t="s">
        <v>21</v>
      </c>
      <c r="L192" s="41"/>
      <c r="M192" s="201" t="s">
        <v>21</v>
      </c>
      <c r="N192" s="202" t="s">
        <v>44</v>
      </c>
      <c r="O192" s="66"/>
      <c r="P192" s="203">
        <f>O192*H192</f>
        <v>0</v>
      </c>
      <c r="Q192" s="203">
        <v>0</v>
      </c>
      <c r="R192" s="203">
        <f>Q192*H192</f>
        <v>0</v>
      </c>
      <c r="S192" s="203">
        <v>0</v>
      </c>
      <c r="T192" s="204">
        <f>S192*H192</f>
        <v>0</v>
      </c>
      <c r="U192" s="36"/>
      <c r="V192" s="36"/>
      <c r="W192" s="36"/>
      <c r="X192" s="36"/>
      <c r="Y192" s="36"/>
      <c r="Z192" s="36"/>
      <c r="AA192" s="36"/>
      <c r="AB192" s="36"/>
      <c r="AC192" s="36"/>
      <c r="AD192" s="36"/>
      <c r="AE192" s="36"/>
      <c r="AR192" s="205" t="s">
        <v>164</v>
      </c>
      <c r="AT192" s="205" t="s">
        <v>159</v>
      </c>
      <c r="AU192" s="205" t="s">
        <v>81</v>
      </c>
      <c r="AY192" s="19" t="s">
        <v>157</v>
      </c>
      <c r="BE192" s="206">
        <f>IF(N192="základní",J192,0)</f>
        <v>0</v>
      </c>
      <c r="BF192" s="206">
        <f>IF(N192="snížená",J192,0)</f>
        <v>0</v>
      </c>
      <c r="BG192" s="206">
        <f>IF(N192="zákl. přenesená",J192,0)</f>
        <v>0</v>
      </c>
      <c r="BH192" s="206">
        <f>IF(N192="sníž. přenesená",J192,0)</f>
        <v>0</v>
      </c>
      <c r="BI192" s="206">
        <f>IF(N192="nulová",J192,0)</f>
        <v>0</v>
      </c>
      <c r="BJ192" s="19" t="s">
        <v>79</v>
      </c>
      <c r="BK192" s="206">
        <f>ROUND(I192*H192,2)</f>
        <v>0</v>
      </c>
      <c r="BL192" s="19" t="s">
        <v>164</v>
      </c>
      <c r="BM192" s="205" t="s">
        <v>584</v>
      </c>
    </row>
    <row r="193" spans="2:51" s="13" customFormat="1" ht="12">
      <c r="B193" s="211"/>
      <c r="C193" s="212"/>
      <c r="D193" s="207" t="s">
        <v>168</v>
      </c>
      <c r="E193" s="213" t="s">
        <v>21</v>
      </c>
      <c r="F193" s="214" t="s">
        <v>1323</v>
      </c>
      <c r="G193" s="212"/>
      <c r="H193" s="215">
        <v>19.5</v>
      </c>
      <c r="I193" s="216"/>
      <c r="J193" s="212"/>
      <c r="K193" s="212"/>
      <c r="L193" s="217"/>
      <c r="M193" s="218"/>
      <c r="N193" s="219"/>
      <c r="O193" s="219"/>
      <c r="P193" s="219"/>
      <c r="Q193" s="219"/>
      <c r="R193" s="219"/>
      <c r="S193" s="219"/>
      <c r="T193" s="220"/>
      <c r="AT193" s="221" t="s">
        <v>168</v>
      </c>
      <c r="AU193" s="221" t="s">
        <v>81</v>
      </c>
      <c r="AV193" s="13" t="s">
        <v>81</v>
      </c>
      <c r="AW193" s="13" t="s">
        <v>34</v>
      </c>
      <c r="AX193" s="13" t="s">
        <v>73</v>
      </c>
      <c r="AY193" s="221" t="s">
        <v>157</v>
      </c>
    </row>
    <row r="194" spans="2:51" s="16" customFormat="1" ht="12">
      <c r="B194" s="243"/>
      <c r="C194" s="244"/>
      <c r="D194" s="207" t="s">
        <v>168</v>
      </c>
      <c r="E194" s="245" t="s">
        <v>21</v>
      </c>
      <c r="F194" s="246" t="s">
        <v>181</v>
      </c>
      <c r="G194" s="244"/>
      <c r="H194" s="247">
        <v>19.5</v>
      </c>
      <c r="I194" s="248"/>
      <c r="J194" s="244"/>
      <c r="K194" s="244"/>
      <c r="L194" s="249"/>
      <c r="M194" s="250"/>
      <c r="N194" s="251"/>
      <c r="O194" s="251"/>
      <c r="P194" s="251"/>
      <c r="Q194" s="251"/>
      <c r="R194" s="251"/>
      <c r="S194" s="251"/>
      <c r="T194" s="252"/>
      <c r="AT194" s="253" t="s">
        <v>168</v>
      </c>
      <c r="AU194" s="253" t="s">
        <v>81</v>
      </c>
      <c r="AV194" s="16" t="s">
        <v>164</v>
      </c>
      <c r="AW194" s="16" t="s">
        <v>34</v>
      </c>
      <c r="AX194" s="16" t="s">
        <v>79</v>
      </c>
      <c r="AY194" s="253" t="s">
        <v>157</v>
      </c>
    </row>
    <row r="195" spans="1:65" s="2" customFormat="1" ht="16.5" customHeight="1">
      <c r="A195" s="36"/>
      <c r="B195" s="37"/>
      <c r="C195" s="194" t="s">
        <v>391</v>
      </c>
      <c r="D195" s="194" t="s">
        <v>159</v>
      </c>
      <c r="E195" s="195" t="s">
        <v>1336</v>
      </c>
      <c r="F195" s="196" t="s">
        <v>1337</v>
      </c>
      <c r="G195" s="197" t="s">
        <v>421</v>
      </c>
      <c r="H195" s="198">
        <v>1</v>
      </c>
      <c r="I195" s="199"/>
      <c r="J195" s="200">
        <f>ROUND(I195*H195,2)</f>
        <v>0</v>
      </c>
      <c r="K195" s="196" t="s">
        <v>21</v>
      </c>
      <c r="L195" s="41"/>
      <c r="M195" s="201" t="s">
        <v>21</v>
      </c>
      <c r="N195" s="202" t="s">
        <v>44</v>
      </c>
      <c r="O195" s="66"/>
      <c r="P195" s="203">
        <f>O195*H195</f>
        <v>0</v>
      </c>
      <c r="Q195" s="203">
        <v>0.0062</v>
      </c>
      <c r="R195" s="203">
        <f>Q195*H195</f>
        <v>0.0062</v>
      </c>
      <c r="S195" s="203">
        <v>0</v>
      </c>
      <c r="T195" s="204">
        <f>S195*H195</f>
        <v>0</v>
      </c>
      <c r="U195" s="36"/>
      <c r="V195" s="36"/>
      <c r="W195" s="36"/>
      <c r="X195" s="36"/>
      <c r="Y195" s="36"/>
      <c r="Z195" s="36"/>
      <c r="AA195" s="36"/>
      <c r="AB195" s="36"/>
      <c r="AC195" s="36"/>
      <c r="AD195" s="36"/>
      <c r="AE195" s="36"/>
      <c r="AR195" s="205" t="s">
        <v>164</v>
      </c>
      <c r="AT195" s="205" t="s">
        <v>159</v>
      </c>
      <c r="AU195" s="205" t="s">
        <v>81</v>
      </c>
      <c r="AY195" s="19" t="s">
        <v>157</v>
      </c>
      <c r="BE195" s="206">
        <f>IF(N195="základní",J195,0)</f>
        <v>0</v>
      </c>
      <c r="BF195" s="206">
        <f>IF(N195="snížená",J195,0)</f>
        <v>0</v>
      </c>
      <c r="BG195" s="206">
        <f>IF(N195="zákl. přenesená",J195,0)</f>
        <v>0</v>
      </c>
      <c r="BH195" s="206">
        <f>IF(N195="sníž. přenesená",J195,0)</f>
        <v>0</v>
      </c>
      <c r="BI195" s="206">
        <f>IF(N195="nulová",J195,0)</f>
        <v>0</v>
      </c>
      <c r="BJ195" s="19" t="s">
        <v>79</v>
      </c>
      <c r="BK195" s="206">
        <f>ROUND(I195*H195,2)</f>
        <v>0</v>
      </c>
      <c r="BL195" s="19" t="s">
        <v>164</v>
      </c>
      <c r="BM195" s="205" t="s">
        <v>596</v>
      </c>
    </row>
    <row r="196" spans="2:51" s="13" customFormat="1" ht="12">
      <c r="B196" s="211"/>
      <c r="C196" s="212"/>
      <c r="D196" s="207" t="s">
        <v>168</v>
      </c>
      <c r="E196" s="213" t="s">
        <v>21</v>
      </c>
      <c r="F196" s="214" t="s">
        <v>1338</v>
      </c>
      <c r="G196" s="212"/>
      <c r="H196" s="215">
        <v>1</v>
      </c>
      <c r="I196" s="216"/>
      <c r="J196" s="212"/>
      <c r="K196" s="212"/>
      <c r="L196" s="217"/>
      <c r="M196" s="218"/>
      <c r="N196" s="219"/>
      <c r="O196" s="219"/>
      <c r="P196" s="219"/>
      <c r="Q196" s="219"/>
      <c r="R196" s="219"/>
      <c r="S196" s="219"/>
      <c r="T196" s="220"/>
      <c r="AT196" s="221" t="s">
        <v>168</v>
      </c>
      <c r="AU196" s="221" t="s">
        <v>81</v>
      </c>
      <c r="AV196" s="13" t="s">
        <v>81</v>
      </c>
      <c r="AW196" s="13" t="s">
        <v>34</v>
      </c>
      <c r="AX196" s="13" t="s">
        <v>73</v>
      </c>
      <c r="AY196" s="221" t="s">
        <v>157</v>
      </c>
    </row>
    <row r="197" spans="2:51" s="16" customFormat="1" ht="12">
      <c r="B197" s="243"/>
      <c r="C197" s="244"/>
      <c r="D197" s="207" t="s">
        <v>168</v>
      </c>
      <c r="E197" s="245" t="s">
        <v>21</v>
      </c>
      <c r="F197" s="246" t="s">
        <v>181</v>
      </c>
      <c r="G197" s="244"/>
      <c r="H197" s="247">
        <v>1</v>
      </c>
      <c r="I197" s="248"/>
      <c r="J197" s="244"/>
      <c r="K197" s="244"/>
      <c r="L197" s="249"/>
      <c r="M197" s="250"/>
      <c r="N197" s="251"/>
      <c r="O197" s="251"/>
      <c r="P197" s="251"/>
      <c r="Q197" s="251"/>
      <c r="R197" s="251"/>
      <c r="S197" s="251"/>
      <c r="T197" s="252"/>
      <c r="AT197" s="253" t="s">
        <v>168</v>
      </c>
      <c r="AU197" s="253" t="s">
        <v>81</v>
      </c>
      <c r="AV197" s="16" t="s">
        <v>164</v>
      </c>
      <c r="AW197" s="16" t="s">
        <v>34</v>
      </c>
      <c r="AX197" s="16" t="s">
        <v>79</v>
      </c>
      <c r="AY197" s="253" t="s">
        <v>157</v>
      </c>
    </row>
    <row r="198" spans="1:65" s="2" customFormat="1" ht="16.5" customHeight="1">
      <c r="A198" s="36"/>
      <c r="B198" s="37"/>
      <c r="C198" s="194" t="s">
        <v>399</v>
      </c>
      <c r="D198" s="194" t="s">
        <v>159</v>
      </c>
      <c r="E198" s="195" t="s">
        <v>1339</v>
      </c>
      <c r="F198" s="196" t="s">
        <v>1340</v>
      </c>
      <c r="G198" s="197" t="s">
        <v>421</v>
      </c>
      <c r="H198" s="198">
        <v>1</v>
      </c>
      <c r="I198" s="199"/>
      <c r="J198" s="200">
        <f>ROUND(I198*H198,2)</f>
        <v>0</v>
      </c>
      <c r="K198" s="196" t="s">
        <v>21</v>
      </c>
      <c r="L198" s="41"/>
      <c r="M198" s="201" t="s">
        <v>21</v>
      </c>
      <c r="N198" s="202" t="s">
        <v>44</v>
      </c>
      <c r="O198" s="66"/>
      <c r="P198" s="203">
        <f>O198*H198</f>
        <v>0</v>
      </c>
      <c r="Q198" s="203">
        <v>0.00372</v>
      </c>
      <c r="R198" s="203">
        <f>Q198*H198</f>
        <v>0.00372</v>
      </c>
      <c r="S198" s="203">
        <v>0</v>
      </c>
      <c r="T198" s="204">
        <f>S198*H198</f>
        <v>0</v>
      </c>
      <c r="U198" s="36"/>
      <c r="V198" s="36"/>
      <c r="W198" s="36"/>
      <c r="X198" s="36"/>
      <c r="Y198" s="36"/>
      <c r="Z198" s="36"/>
      <c r="AA198" s="36"/>
      <c r="AB198" s="36"/>
      <c r="AC198" s="36"/>
      <c r="AD198" s="36"/>
      <c r="AE198" s="36"/>
      <c r="AR198" s="205" t="s">
        <v>164</v>
      </c>
      <c r="AT198" s="205" t="s">
        <v>159</v>
      </c>
      <c r="AU198" s="205" t="s">
        <v>81</v>
      </c>
      <c r="AY198" s="19" t="s">
        <v>157</v>
      </c>
      <c r="BE198" s="206">
        <f>IF(N198="základní",J198,0)</f>
        <v>0</v>
      </c>
      <c r="BF198" s="206">
        <f>IF(N198="snížená",J198,0)</f>
        <v>0</v>
      </c>
      <c r="BG198" s="206">
        <f>IF(N198="zákl. přenesená",J198,0)</f>
        <v>0</v>
      </c>
      <c r="BH198" s="206">
        <f>IF(N198="sníž. přenesená",J198,0)</f>
        <v>0</v>
      </c>
      <c r="BI198" s="206">
        <f>IF(N198="nulová",J198,0)</f>
        <v>0</v>
      </c>
      <c r="BJ198" s="19" t="s">
        <v>79</v>
      </c>
      <c r="BK198" s="206">
        <f>ROUND(I198*H198,2)</f>
        <v>0</v>
      </c>
      <c r="BL198" s="19" t="s">
        <v>164</v>
      </c>
      <c r="BM198" s="205" t="s">
        <v>609</v>
      </c>
    </row>
    <row r="199" spans="2:51" s="13" customFormat="1" ht="12">
      <c r="B199" s="211"/>
      <c r="C199" s="212"/>
      <c r="D199" s="207" t="s">
        <v>168</v>
      </c>
      <c r="E199" s="213" t="s">
        <v>21</v>
      </c>
      <c r="F199" s="214" t="s">
        <v>1338</v>
      </c>
      <c r="G199" s="212"/>
      <c r="H199" s="215">
        <v>1</v>
      </c>
      <c r="I199" s="216"/>
      <c r="J199" s="212"/>
      <c r="K199" s="212"/>
      <c r="L199" s="217"/>
      <c r="M199" s="218"/>
      <c r="N199" s="219"/>
      <c r="O199" s="219"/>
      <c r="P199" s="219"/>
      <c r="Q199" s="219"/>
      <c r="R199" s="219"/>
      <c r="S199" s="219"/>
      <c r="T199" s="220"/>
      <c r="AT199" s="221" t="s">
        <v>168</v>
      </c>
      <c r="AU199" s="221" t="s">
        <v>81</v>
      </c>
      <c r="AV199" s="13" t="s">
        <v>81</v>
      </c>
      <c r="AW199" s="13" t="s">
        <v>34</v>
      </c>
      <c r="AX199" s="13" t="s">
        <v>73</v>
      </c>
      <c r="AY199" s="221" t="s">
        <v>157</v>
      </c>
    </row>
    <row r="200" spans="2:51" s="16" customFormat="1" ht="12">
      <c r="B200" s="243"/>
      <c r="C200" s="244"/>
      <c r="D200" s="207" t="s">
        <v>168</v>
      </c>
      <c r="E200" s="245" t="s">
        <v>21</v>
      </c>
      <c r="F200" s="246" t="s">
        <v>181</v>
      </c>
      <c r="G200" s="244"/>
      <c r="H200" s="247">
        <v>1</v>
      </c>
      <c r="I200" s="248"/>
      <c r="J200" s="244"/>
      <c r="K200" s="244"/>
      <c r="L200" s="249"/>
      <c r="M200" s="250"/>
      <c r="N200" s="251"/>
      <c r="O200" s="251"/>
      <c r="P200" s="251"/>
      <c r="Q200" s="251"/>
      <c r="R200" s="251"/>
      <c r="S200" s="251"/>
      <c r="T200" s="252"/>
      <c r="AT200" s="253" t="s">
        <v>168</v>
      </c>
      <c r="AU200" s="253" t="s">
        <v>81</v>
      </c>
      <c r="AV200" s="16" t="s">
        <v>164</v>
      </c>
      <c r="AW200" s="16" t="s">
        <v>34</v>
      </c>
      <c r="AX200" s="16" t="s">
        <v>79</v>
      </c>
      <c r="AY200" s="253" t="s">
        <v>157</v>
      </c>
    </row>
    <row r="201" spans="1:65" s="2" customFormat="1" ht="16.5" customHeight="1">
      <c r="A201" s="36"/>
      <c r="B201" s="37"/>
      <c r="C201" s="194" t="s">
        <v>405</v>
      </c>
      <c r="D201" s="194" t="s">
        <v>159</v>
      </c>
      <c r="E201" s="195" t="s">
        <v>1341</v>
      </c>
      <c r="F201" s="196" t="s">
        <v>1342</v>
      </c>
      <c r="G201" s="197" t="s">
        <v>421</v>
      </c>
      <c r="H201" s="198">
        <v>1</v>
      </c>
      <c r="I201" s="199"/>
      <c r="J201" s="200">
        <f>ROUND(I201*H201,2)</f>
        <v>0</v>
      </c>
      <c r="K201" s="196" t="s">
        <v>21</v>
      </c>
      <c r="L201" s="41"/>
      <c r="M201" s="201" t="s">
        <v>21</v>
      </c>
      <c r="N201" s="202" t="s">
        <v>44</v>
      </c>
      <c r="O201" s="66"/>
      <c r="P201" s="203">
        <f>O201*H201</f>
        <v>0</v>
      </c>
      <c r="Q201" s="203">
        <v>0</v>
      </c>
      <c r="R201" s="203">
        <f>Q201*H201</f>
        <v>0</v>
      </c>
      <c r="S201" s="203">
        <v>0</v>
      </c>
      <c r="T201" s="204">
        <f>S201*H201</f>
        <v>0</v>
      </c>
      <c r="U201" s="36"/>
      <c r="V201" s="36"/>
      <c r="W201" s="36"/>
      <c r="X201" s="36"/>
      <c r="Y201" s="36"/>
      <c r="Z201" s="36"/>
      <c r="AA201" s="36"/>
      <c r="AB201" s="36"/>
      <c r="AC201" s="36"/>
      <c r="AD201" s="36"/>
      <c r="AE201" s="36"/>
      <c r="AR201" s="205" t="s">
        <v>164</v>
      </c>
      <c r="AT201" s="205" t="s">
        <v>159</v>
      </c>
      <c r="AU201" s="205" t="s">
        <v>81</v>
      </c>
      <c r="AY201" s="19" t="s">
        <v>157</v>
      </c>
      <c r="BE201" s="206">
        <f>IF(N201="základní",J201,0)</f>
        <v>0</v>
      </c>
      <c r="BF201" s="206">
        <f>IF(N201="snížená",J201,0)</f>
        <v>0</v>
      </c>
      <c r="BG201" s="206">
        <f>IF(N201="zákl. přenesená",J201,0)</f>
        <v>0</v>
      </c>
      <c r="BH201" s="206">
        <f>IF(N201="sníž. přenesená",J201,0)</f>
        <v>0</v>
      </c>
      <c r="BI201" s="206">
        <f>IF(N201="nulová",J201,0)</f>
        <v>0</v>
      </c>
      <c r="BJ201" s="19" t="s">
        <v>79</v>
      </c>
      <c r="BK201" s="206">
        <f>ROUND(I201*H201,2)</f>
        <v>0</v>
      </c>
      <c r="BL201" s="19" t="s">
        <v>164</v>
      </c>
      <c r="BM201" s="205" t="s">
        <v>628</v>
      </c>
    </row>
    <row r="202" spans="2:51" s="13" customFormat="1" ht="12">
      <c r="B202" s="211"/>
      <c r="C202" s="212"/>
      <c r="D202" s="207" t="s">
        <v>168</v>
      </c>
      <c r="E202" s="213" t="s">
        <v>21</v>
      </c>
      <c r="F202" s="214" t="s">
        <v>1338</v>
      </c>
      <c r="G202" s="212"/>
      <c r="H202" s="215">
        <v>1</v>
      </c>
      <c r="I202" s="216"/>
      <c r="J202" s="212"/>
      <c r="K202" s="212"/>
      <c r="L202" s="217"/>
      <c r="M202" s="218"/>
      <c r="N202" s="219"/>
      <c r="O202" s="219"/>
      <c r="P202" s="219"/>
      <c r="Q202" s="219"/>
      <c r="R202" s="219"/>
      <c r="S202" s="219"/>
      <c r="T202" s="220"/>
      <c r="AT202" s="221" t="s">
        <v>168</v>
      </c>
      <c r="AU202" s="221" t="s">
        <v>81</v>
      </c>
      <c r="AV202" s="13" t="s">
        <v>81</v>
      </c>
      <c r="AW202" s="13" t="s">
        <v>34</v>
      </c>
      <c r="AX202" s="13" t="s">
        <v>73</v>
      </c>
      <c r="AY202" s="221" t="s">
        <v>157</v>
      </c>
    </row>
    <row r="203" spans="2:51" s="16" customFormat="1" ht="12">
      <c r="B203" s="243"/>
      <c r="C203" s="244"/>
      <c r="D203" s="207" t="s">
        <v>168</v>
      </c>
      <c r="E203" s="245" t="s">
        <v>21</v>
      </c>
      <c r="F203" s="246" t="s">
        <v>181</v>
      </c>
      <c r="G203" s="244"/>
      <c r="H203" s="247">
        <v>1</v>
      </c>
      <c r="I203" s="248"/>
      <c r="J203" s="244"/>
      <c r="K203" s="244"/>
      <c r="L203" s="249"/>
      <c r="M203" s="250"/>
      <c r="N203" s="251"/>
      <c r="O203" s="251"/>
      <c r="P203" s="251"/>
      <c r="Q203" s="251"/>
      <c r="R203" s="251"/>
      <c r="S203" s="251"/>
      <c r="T203" s="252"/>
      <c r="AT203" s="253" t="s">
        <v>168</v>
      </c>
      <c r="AU203" s="253" t="s">
        <v>81</v>
      </c>
      <c r="AV203" s="16" t="s">
        <v>164</v>
      </c>
      <c r="AW203" s="16" t="s">
        <v>34</v>
      </c>
      <c r="AX203" s="16" t="s">
        <v>79</v>
      </c>
      <c r="AY203" s="253" t="s">
        <v>157</v>
      </c>
    </row>
    <row r="204" spans="1:65" s="2" customFormat="1" ht="16.5" customHeight="1">
      <c r="A204" s="36"/>
      <c r="B204" s="37"/>
      <c r="C204" s="194" t="s">
        <v>418</v>
      </c>
      <c r="D204" s="194" t="s">
        <v>159</v>
      </c>
      <c r="E204" s="195" t="s">
        <v>1343</v>
      </c>
      <c r="F204" s="196" t="s">
        <v>1344</v>
      </c>
      <c r="G204" s="197" t="s">
        <v>421</v>
      </c>
      <c r="H204" s="198">
        <v>1</v>
      </c>
      <c r="I204" s="199"/>
      <c r="J204" s="200">
        <f>ROUND(I204*H204,2)</f>
        <v>0</v>
      </c>
      <c r="K204" s="196" t="s">
        <v>21</v>
      </c>
      <c r="L204" s="41"/>
      <c r="M204" s="201" t="s">
        <v>21</v>
      </c>
      <c r="N204" s="202" t="s">
        <v>44</v>
      </c>
      <c r="O204" s="66"/>
      <c r="P204" s="203">
        <f>O204*H204</f>
        <v>0</v>
      </c>
      <c r="Q204" s="203">
        <v>0.02525</v>
      </c>
      <c r="R204" s="203">
        <f>Q204*H204</f>
        <v>0.02525</v>
      </c>
      <c r="S204" s="203">
        <v>0</v>
      </c>
      <c r="T204" s="204">
        <f>S204*H204</f>
        <v>0</v>
      </c>
      <c r="U204" s="36"/>
      <c r="V204" s="36"/>
      <c r="W204" s="36"/>
      <c r="X204" s="36"/>
      <c r="Y204" s="36"/>
      <c r="Z204" s="36"/>
      <c r="AA204" s="36"/>
      <c r="AB204" s="36"/>
      <c r="AC204" s="36"/>
      <c r="AD204" s="36"/>
      <c r="AE204" s="36"/>
      <c r="AR204" s="205" t="s">
        <v>164</v>
      </c>
      <c r="AT204" s="205" t="s">
        <v>159</v>
      </c>
      <c r="AU204" s="205" t="s">
        <v>81</v>
      </c>
      <c r="AY204" s="19" t="s">
        <v>157</v>
      </c>
      <c r="BE204" s="206">
        <f>IF(N204="základní",J204,0)</f>
        <v>0</v>
      </c>
      <c r="BF204" s="206">
        <f>IF(N204="snížená",J204,0)</f>
        <v>0</v>
      </c>
      <c r="BG204" s="206">
        <f>IF(N204="zákl. přenesená",J204,0)</f>
        <v>0</v>
      </c>
      <c r="BH204" s="206">
        <f>IF(N204="sníž. přenesená",J204,0)</f>
        <v>0</v>
      </c>
      <c r="BI204" s="206">
        <f>IF(N204="nulová",J204,0)</f>
        <v>0</v>
      </c>
      <c r="BJ204" s="19" t="s">
        <v>79</v>
      </c>
      <c r="BK204" s="206">
        <f>ROUND(I204*H204,2)</f>
        <v>0</v>
      </c>
      <c r="BL204" s="19" t="s">
        <v>164</v>
      </c>
      <c r="BM204" s="205" t="s">
        <v>644</v>
      </c>
    </row>
    <row r="205" spans="2:51" s="13" customFormat="1" ht="12">
      <c r="B205" s="211"/>
      <c r="C205" s="212"/>
      <c r="D205" s="207" t="s">
        <v>168</v>
      </c>
      <c r="E205" s="213" t="s">
        <v>21</v>
      </c>
      <c r="F205" s="214" t="s">
        <v>1338</v>
      </c>
      <c r="G205" s="212"/>
      <c r="H205" s="215">
        <v>1</v>
      </c>
      <c r="I205" s="216"/>
      <c r="J205" s="212"/>
      <c r="K205" s="212"/>
      <c r="L205" s="217"/>
      <c r="M205" s="218"/>
      <c r="N205" s="219"/>
      <c r="O205" s="219"/>
      <c r="P205" s="219"/>
      <c r="Q205" s="219"/>
      <c r="R205" s="219"/>
      <c r="S205" s="219"/>
      <c r="T205" s="220"/>
      <c r="AT205" s="221" t="s">
        <v>168</v>
      </c>
      <c r="AU205" s="221" t="s">
        <v>81</v>
      </c>
      <c r="AV205" s="13" t="s">
        <v>81</v>
      </c>
      <c r="AW205" s="13" t="s">
        <v>34</v>
      </c>
      <c r="AX205" s="13" t="s">
        <v>73</v>
      </c>
      <c r="AY205" s="221" t="s">
        <v>157</v>
      </c>
    </row>
    <row r="206" spans="2:51" s="16" customFormat="1" ht="12">
      <c r="B206" s="243"/>
      <c r="C206" s="244"/>
      <c r="D206" s="207" t="s">
        <v>168</v>
      </c>
      <c r="E206" s="245" t="s">
        <v>21</v>
      </c>
      <c r="F206" s="246" t="s">
        <v>181</v>
      </c>
      <c r="G206" s="244"/>
      <c r="H206" s="247">
        <v>1</v>
      </c>
      <c r="I206" s="248"/>
      <c r="J206" s="244"/>
      <c r="K206" s="244"/>
      <c r="L206" s="249"/>
      <c r="M206" s="250"/>
      <c r="N206" s="251"/>
      <c r="O206" s="251"/>
      <c r="P206" s="251"/>
      <c r="Q206" s="251"/>
      <c r="R206" s="251"/>
      <c r="S206" s="251"/>
      <c r="T206" s="252"/>
      <c r="AT206" s="253" t="s">
        <v>168</v>
      </c>
      <c r="AU206" s="253" t="s">
        <v>81</v>
      </c>
      <c r="AV206" s="16" t="s">
        <v>164</v>
      </c>
      <c r="AW206" s="16" t="s">
        <v>34</v>
      </c>
      <c r="AX206" s="16" t="s">
        <v>79</v>
      </c>
      <c r="AY206" s="253" t="s">
        <v>157</v>
      </c>
    </row>
    <row r="207" spans="1:65" s="2" customFormat="1" ht="16.5" customHeight="1">
      <c r="A207" s="36"/>
      <c r="B207" s="37"/>
      <c r="C207" s="194" t="s">
        <v>425</v>
      </c>
      <c r="D207" s="194" t="s">
        <v>159</v>
      </c>
      <c r="E207" s="195" t="s">
        <v>1345</v>
      </c>
      <c r="F207" s="196" t="s">
        <v>1346</v>
      </c>
      <c r="G207" s="197" t="s">
        <v>421</v>
      </c>
      <c r="H207" s="198">
        <v>1</v>
      </c>
      <c r="I207" s="199"/>
      <c r="J207" s="200">
        <f>ROUND(I207*H207,2)</f>
        <v>0</v>
      </c>
      <c r="K207" s="196" t="s">
        <v>21</v>
      </c>
      <c r="L207" s="41"/>
      <c r="M207" s="201" t="s">
        <v>21</v>
      </c>
      <c r="N207" s="202" t="s">
        <v>44</v>
      </c>
      <c r="O207" s="66"/>
      <c r="P207" s="203">
        <f>O207*H207</f>
        <v>0</v>
      </c>
      <c r="Q207" s="203">
        <v>0.06877</v>
      </c>
      <c r="R207" s="203">
        <f>Q207*H207</f>
        <v>0.06877</v>
      </c>
      <c r="S207" s="203">
        <v>0</v>
      </c>
      <c r="T207" s="204">
        <f>S207*H207</f>
        <v>0</v>
      </c>
      <c r="U207" s="36"/>
      <c r="V207" s="36"/>
      <c r="W207" s="36"/>
      <c r="X207" s="36"/>
      <c r="Y207" s="36"/>
      <c r="Z207" s="36"/>
      <c r="AA207" s="36"/>
      <c r="AB207" s="36"/>
      <c r="AC207" s="36"/>
      <c r="AD207" s="36"/>
      <c r="AE207" s="36"/>
      <c r="AR207" s="205" t="s">
        <v>164</v>
      </c>
      <c r="AT207" s="205" t="s">
        <v>159</v>
      </c>
      <c r="AU207" s="205" t="s">
        <v>81</v>
      </c>
      <c r="AY207" s="19" t="s">
        <v>157</v>
      </c>
      <c r="BE207" s="206">
        <f>IF(N207="základní",J207,0)</f>
        <v>0</v>
      </c>
      <c r="BF207" s="206">
        <f>IF(N207="snížená",J207,0)</f>
        <v>0</v>
      </c>
      <c r="BG207" s="206">
        <f>IF(N207="zákl. přenesená",J207,0)</f>
        <v>0</v>
      </c>
      <c r="BH207" s="206">
        <f>IF(N207="sníž. přenesená",J207,0)</f>
        <v>0</v>
      </c>
      <c r="BI207" s="206">
        <f>IF(N207="nulová",J207,0)</f>
        <v>0</v>
      </c>
      <c r="BJ207" s="19" t="s">
        <v>79</v>
      </c>
      <c r="BK207" s="206">
        <f>ROUND(I207*H207,2)</f>
        <v>0</v>
      </c>
      <c r="BL207" s="19" t="s">
        <v>164</v>
      </c>
      <c r="BM207" s="205" t="s">
        <v>656</v>
      </c>
    </row>
    <row r="208" spans="2:51" s="13" customFormat="1" ht="12">
      <c r="B208" s="211"/>
      <c r="C208" s="212"/>
      <c r="D208" s="207" t="s">
        <v>168</v>
      </c>
      <c r="E208" s="213" t="s">
        <v>21</v>
      </c>
      <c r="F208" s="214" t="s">
        <v>1347</v>
      </c>
      <c r="G208" s="212"/>
      <c r="H208" s="215">
        <v>1</v>
      </c>
      <c r="I208" s="216"/>
      <c r="J208" s="212"/>
      <c r="K208" s="212"/>
      <c r="L208" s="217"/>
      <c r="M208" s="218"/>
      <c r="N208" s="219"/>
      <c r="O208" s="219"/>
      <c r="P208" s="219"/>
      <c r="Q208" s="219"/>
      <c r="R208" s="219"/>
      <c r="S208" s="219"/>
      <c r="T208" s="220"/>
      <c r="AT208" s="221" t="s">
        <v>168</v>
      </c>
      <c r="AU208" s="221" t="s">
        <v>81</v>
      </c>
      <c r="AV208" s="13" t="s">
        <v>81</v>
      </c>
      <c r="AW208" s="13" t="s">
        <v>34</v>
      </c>
      <c r="AX208" s="13" t="s">
        <v>73</v>
      </c>
      <c r="AY208" s="221" t="s">
        <v>157</v>
      </c>
    </row>
    <row r="209" spans="2:51" s="16" customFormat="1" ht="12">
      <c r="B209" s="243"/>
      <c r="C209" s="244"/>
      <c r="D209" s="207" t="s">
        <v>168</v>
      </c>
      <c r="E209" s="245" t="s">
        <v>21</v>
      </c>
      <c r="F209" s="246" t="s">
        <v>181</v>
      </c>
      <c r="G209" s="244"/>
      <c r="H209" s="247">
        <v>1</v>
      </c>
      <c r="I209" s="248"/>
      <c r="J209" s="244"/>
      <c r="K209" s="244"/>
      <c r="L209" s="249"/>
      <c r="M209" s="250"/>
      <c r="N209" s="251"/>
      <c r="O209" s="251"/>
      <c r="P209" s="251"/>
      <c r="Q209" s="251"/>
      <c r="R209" s="251"/>
      <c r="S209" s="251"/>
      <c r="T209" s="252"/>
      <c r="AT209" s="253" t="s">
        <v>168</v>
      </c>
      <c r="AU209" s="253" t="s">
        <v>81</v>
      </c>
      <c r="AV209" s="16" t="s">
        <v>164</v>
      </c>
      <c r="AW209" s="16" t="s">
        <v>34</v>
      </c>
      <c r="AX209" s="16" t="s">
        <v>79</v>
      </c>
      <c r="AY209" s="253" t="s">
        <v>157</v>
      </c>
    </row>
    <row r="210" spans="1:65" s="2" customFormat="1" ht="16.5" customHeight="1">
      <c r="A210" s="36"/>
      <c r="B210" s="37"/>
      <c r="C210" s="194" t="s">
        <v>431</v>
      </c>
      <c r="D210" s="194" t="s">
        <v>159</v>
      </c>
      <c r="E210" s="195" t="s">
        <v>1348</v>
      </c>
      <c r="F210" s="196" t="s">
        <v>1349</v>
      </c>
      <c r="G210" s="197" t="s">
        <v>421</v>
      </c>
      <c r="H210" s="198">
        <v>1</v>
      </c>
      <c r="I210" s="199"/>
      <c r="J210" s="200">
        <f>ROUND(I210*H210,2)</f>
        <v>0</v>
      </c>
      <c r="K210" s="196" t="s">
        <v>21</v>
      </c>
      <c r="L210" s="41"/>
      <c r="M210" s="201" t="s">
        <v>21</v>
      </c>
      <c r="N210" s="202" t="s">
        <v>44</v>
      </c>
      <c r="O210" s="66"/>
      <c r="P210" s="203">
        <f>O210*H210</f>
        <v>0</v>
      </c>
      <c r="Q210" s="203">
        <v>0.02672</v>
      </c>
      <c r="R210" s="203">
        <f>Q210*H210</f>
        <v>0.02672</v>
      </c>
      <c r="S210" s="203">
        <v>0</v>
      </c>
      <c r="T210" s="204">
        <f>S210*H210</f>
        <v>0</v>
      </c>
      <c r="U210" s="36"/>
      <c r="V210" s="36"/>
      <c r="W210" s="36"/>
      <c r="X210" s="36"/>
      <c r="Y210" s="36"/>
      <c r="Z210" s="36"/>
      <c r="AA210" s="36"/>
      <c r="AB210" s="36"/>
      <c r="AC210" s="36"/>
      <c r="AD210" s="36"/>
      <c r="AE210" s="36"/>
      <c r="AR210" s="205" t="s">
        <v>164</v>
      </c>
      <c r="AT210" s="205" t="s">
        <v>159</v>
      </c>
      <c r="AU210" s="205" t="s">
        <v>81</v>
      </c>
      <c r="AY210" s="19" t="s">
        <v>157</v>
      </c>
      <c r="BE210" s="206">
        <f>IF(N210="základní",J210,0)</f>
        <v>0</v>
      </c>
      <c r="BF210" s="206">
        <f>IF(N210="snížená",J210,0)</f>
        <v>0</v>
      </c>
      <c r="BG210" s="206">
        <f>IF(N210="zákl. přenesená",J210,0)</f>
        <v>0</v>
      </c>
      <c r="BH210" s="206">
        <f>IF(N210="sníž. přenesená",J210,0)</f>
        <v>0</v>
      </c>
      <c r="BI210" s="206">
        <f>IF(N210="nulová",J210,0)</f>
        <v>0</v>
      </c>
      <c r="BJ210" s="19" t="s">
        <v>79</v>
      </c>
      <c r="BK210" s="206">
        <f>ROUND(I210*H210,2)</f>
        <v>0</v>
      </c>
      <c r="BL210" s="19" t="s">
        <v>164</v>
      </c>
      <c r="BM210" s="205" t="s">
        <v>666</v>
      </c>
    </row>
    <row r="211" spans="2:51" s="13" customFormat="1" ht="12">
      <c r="B211" s="211"/>
      <c r="C211" s="212"/>
      <c r="D211" s="207" t="s">
        <v>168</v>
      </c>
      <c r="E211" s="213" t="s">
        <v>21</v>
      </c>
      <c r="F211" s="214" t="s">
        <v>1350</v>
      </c>
      <c r="G211" s="212"/>
      <c r="H211" s="215">
        <v>1</v>
      </c>
      <c r="I211" s="216"/>
      <c r="J211" s="212"/>
      <c r="K211" s="212"/>
      <c r="L211" s="217"/>
      <c r="M211" s="218"/>
      <c r="N211" s="219"/>
      <c r="O211" s="219"/>
      <c r="P211" s="219"/>
      <c r="Q211" s="219"/>
      <c r="R211" s="219"/>
      <c r="S211" s="219"/>
      <c r="T211" s="220"/>
      <c r="AT211" s="221" t="s">
        <v>168</v>
      </c>
      <c r="AU211" s="221" t="s">
        <v>81</v>
      </c>
      <c r="AV211" s="13" t="s">
        <v>81</v>
      </c>
      <c r="AW211" s="13" t="s">
        <v>34</v>
      </c>
      <c r="AX211" s="13" t="s">
        <v>73</v>
      </c>
      <c r="AY211" s="221" t="s">
        <v>157</v>
      </c>
    </row>
    <row r="212" spans="2:51" s="16" customFormat="1" ht="12">
      <c r="B212" s="243"/>
      <c r="C212" s="244"/>
      <c r="D212" s="207" t="s">
        <v>168</v>
      </c>
      <c r="E212" s="245" t="s">
        <v>21</v>
      </c>
      <c r="F212" s="246" t="s">
        <v>181</v>
      </c>
      <c r="G212" s="244"/>
      <c r="H212" s="247">
        <v>1</v>
      </c>
      <c r="I212" s="248"/>
      <c r="J212" s="244"/>
      <c r="K212" s="244"/>
      <c r="L212" s="249"/>
      <c r="M212" s="250"/>
      <c r="N212" s="251"/>
      <c r="O212" s="251"/>
      <c r="P212" s="251"/>
      <c r="Q212" s="251"/>
      <c r="R212" s="251"/>
      <c r="S212" s="251"/>
      <c r="T212" s="252"/>
      <c r="AT212" s="253" t="s">
        <v>168</v>
      </c>
      <c r="AU212" s="253" t="s">
        <v>81</v>
      </c>
      <c r="AV212" s="16" t="s">
        <v>164</v>
      </c>
      <c r="AW212" s="16" t="s">
        <v>34</v>
      </c>
      <c r="AX212" s="16" t="s">
        <v>79</v>
      </c>
      <c r="AY212" s="253" t="s">
        <v>157</v>
      </c>
    </row>
    <row r="213" spans="1:65" s="2" customFormat="1" ht="16.5" customHeight="1">
      <c r="A213" s="36"/>
      <c r="B213" s="37"/>
      <c r="C213" s="194" t="s">
        <v>436</v>
      </c>
      <c r="D213" s="194" t="s">
        <v>159</v>
      </c>
      <c r="E213" s="195" t="s">
        <v>1351</v>
      </c>
      <c r="F213" s="196" t="s">
        <v>1352</v>
      </c>
      <c r="G213" s="197" t="s">
        <v>421</v>
      </c>
      <c r="H213" s="198">
        <v>2</v>
      </c>
      <c r="I213" s="199"/>
      <c r="J213" s="200">
        <f>ROUND(I213*H213,2)</f>
        <v>0</v>
      </c>
      <c r="K213" s="196" t="s">
        <v>21</v>
      </c>
      <c r="L213" s="41"/>
      <c r="M213" s="201" t="s">
        <v>21</v>
      </c>
      <c r="N213" s="202" t="s">
        <v>44</v>
      </c>
      <c r="O213" s="66"/>
      <c r="P213" s="203">
        <f>O213*H213</f>
        <v>0</v>
      </c>
      <c r="Q213" s="203">
        <v>0</v>
      </c>
      <c r="R213" s="203">
        <f>Q213*H213</f>
        <v>0</v>
      </c>
      <c r="S213" s="203">
        <v>0</v>
      </c>
      <c r="T213" s="204">
        <f>S213*H213</f>
        <v>0</v>
      </c>
      <c r="U213" s="36"/>
      <c r="V213" s="36"/>
      <c r="W213" s="36"/>
      <c r="X213" s="36"/>
      <c r="Y213" s="36"/>
      <c r="Z213" s="36"/>
      <c r="AA213" s="36"/>
      <c r="AB213" s="36"/>
      <c r="AC213" s="36"/>
      <c r="AD213" s="36"/>
      <c r="AE213" s="36"/>
      <c r="AR213" s="205" t="s">
        <v>164</v>
      </c>
      <c r="AT213" s="205" t="s">
        <v>159</v>
      </c>
      <c r="AU213" s="205" t="s">
        <v>81</v>
      </c>
      <c r="AY213" s="19" t="s">
        <v>157</v>
      </c>
      <c r="BE213" s="206">
        <f>IF(N213="základní",J213,0)</f>
        <v>0</v>
      </c>
      <c r="BF213" s="206">
        <f>IF(N213="snížená",J213,0)</f>
        <v>0</v>
      </c>
      <c r="BG213" s="206">
        <f>IF(N213="zákl. přenesená",J213,0)</f>
        <v>0</v>
      </c>
      <c r="BH213" s="206">
        <f>IF(N213="sníž. přenesená",J213,0)</f>
        <v>0</v>
      </c>
      <c r="BI213" s="206">
        <f>IF(N213="nulová",J213,0)</f>
        <v>0</v>
      </c>
      <c r="BJ213" s="19" t="s">
        <v>79</v>
      </c>
      <c r="BK213" s="206">
        <f>ROUND(I213*H213,2)</f>
        <v>0</v>
      </c>
      <c r="BL213" s="19" t="s">
        <v>164</v>
      </c>
      <c r="BM213" s="205" t="s">
        <v>677</v>
      </c>
    </row>
    <row r="214" spans="2:51" s="13" customFormat="1" ht="12">
      <c r="B214" s="211"/>
      <c r="C214" s="212"/>
      <c r="D214" s="207" t="s">
        <v>168</v>
      </c>
      <c r="E214" s="213" t="s">
        <v>21</v>
      </c>
      <c r="F214" s="214" t="s">
        <v>1353</v>
      </c>
      <c r="G214" s="212"/>
      <c r="H214" s="215">
        <v>2</v>
      </c>
      <c r="I214" s="216"/>
      <c r="J214" s="212"/>
      <c r="K214" s="212"/>
      <c r="L214" s="217"/>
      <c r="M214" s="218"/>
      <c r="N214" s="219"/>
      <c r="O214" s="219"/>
      <c r="P214" s="219"/>
      <c r="Q214" s="219"/>
      <c r="R214" s="219"/>
      <c r="S214" s="219"/>
      <c r="T214" s="220"/>
      <c r="AT214" s="221" t="s">
        <v>168</v>
      </c>
      <c r="AU214" s="221" t="s">
        <v>81</v>
      </c>
      <c r="AV214" s="13" t="s">
        <v>81</v>
      </c>
      <c r="AW214" s="13" t="s">
        <v>34</v>
      </c>
      <c r="AX214" s="13" t="s">
        <v>73</v>
      </c>
      <c r="AY214" s="221" t="s">
        <v>157</v>
      </c>
    </row>
    <row r="215" spans="2:51" s="16" customFormat="1" ht="12">
      <c r="B215" s="243"/>
      <c r="C215" s="244"/>
      <c r="D215" s="207" t="s">
        <v>168</v>
      </c>
      <c r="E215" s="245" t="s">
        <v>21</v>
      </c>
      <c r="F215" s="246" t="s">
        <v>181</v>
      </c>
      <c r="G215" s="244"/>
      <c r="H215" s="247">
        <v>2</v>
      </c>
      <c r="I215" s="248"/>
      <c r="J215" s="244"/>
      <c r="K215" s="244"/>
      <c r="L215" s="249"/>
      <c r="M215" s="250"/>
      <c r="N215" s="251"/>
      <c r="O215" s="251"/>
      <c r="P215" s="251"/>
      <c r="Q215" s="251"/>
      <c r="R215" s="251"/>
      <c r="S215" s="251"/>
      <c r="T215" s="252"/>
      <c r="AT215" s="253" t="s">
        <v>168</v>
      </c>
      <c r="AU215" s="253" t="s">
        <v>81</v>
      </c>
      <c r="AV215" s="16" t="s">
        <v>164</v>
      </c>
      <c r="AW215" s="16" t="s">
        <v>34</v>
      </c>
      <c r="AX215" s="16" t="s">
        <v>79</v>
      </c>
      <c r="AY215" s="253" t="s">
        <v>157</v>
      </c>
    </row>
    <row r="216" spans="1:65" s="2" customFormat="1" ht="16.5" customHeight="1">
      <c r="A216" s="36"/>
      <c r="B216" s="37"/>
      <c r="C216" s="194" t="s">
        <v>441</v>
      </c>
      <c r="D216" s="194" t="s">
        <v>159</v>
      </c>
      <c r="E216" s="195" t="s">
        <v>1354</v>
      </c>
      <c r="F216" s="196" t="s">
        <v>1355</v>
      </c>
      <c r="G216" s="197" t="s">
        <v>421</v>
      </c>
      <c r="H216" s="198">
        <v>1</v>
      </c>
      <c r="I216" s="199"/>
      <c r="J216" s="200">
        <f>ROUND(I216*H216,2)</f>
        <v>0</v>
      </c>
      <c r="K216" s="196" t="s">
        <v>21</v>
      </c>
      <c r="L216" s="41"/>
      <c r="M216" s="201" t="s">
        <v>21</v>
      </c>
      <c r="N216" s="202" t="s">
        <v>44</v>
      </c>
      <c r="O216" s="66"/>
      <c r="P216" s="203">
        <f>O216*H216</f>
        <v>0</v>
      </c>
      <c r="Q216" s="203">
        <v>0.00455</v>
      </c>
      <c r="R216" s="203">
        <f>Q216*H216</f>
        <v>0.00455</v>
      </c>
      <c r="S216" s="203">
        <v>0</v>
      </c>
      <c r="T216" s="204">
        <f>S216*H216</f>
        <v>0</v>
      </c>
      <c r="U216" s="36"/>
      <c r="V216" s="36"/>
      <c r="W216" s="36"/>
      <c r="X216" s="36"/>
      <c r="Y216" s="36"/>
      <c r="Z216" s="36"/>
      <c r="AA216" s="36"/>
      <c r="AB216" s="36"/>
      <c r="AC216" s="36"/>
      <c r="AD216" s="36"/>
      <c r="AE216" s="36"/>
      <c r="AR216" s="205" t="s">
        <v>164</v>
      </c>
      <c r="AT216" s="205" t="s">
        <v>159</v>
      </c>
      <c r="AU216" s="205" t="s">
        <v>81</v>
      </c>
      <c r="AY216" s="19" t="s">
        <v>157</v>
      </c>
      <c r="BE216" s="206">
        <f>IF(N216="základní",J216,0)</f>
        <v>0</v>
      </c>
      <c r="BF216" s="206">
        <f>IF(N216="snížená",J216,0)</f>
        <v>0</v>
      </c>
      <c r="BG216" s="206">
        <f>IF(N216="zákl. přenesená",J216,0)</f>
        <v>0</v>
      </c>
      <c r="BH216" s="206">
        <f>IF(N216="sníž. přenesená",J216,0)</f>
        <v>0</v>
      </c>
      <c r="BI216" s="206">
        <f>IF(N216="nulová",J216,0)</f>
        <v>0</v>
      </c>
      <c r="BJ216" s="19" t="s">
        <v>79</v>
      </c>
      <c r="BK216" s="206">
        <f>ROUND(I216*H216,2)</f>
        <v>0</v>
      </c>
      <c r="BL216" s="19" t="s">
        <v>164</v>
      </c>
      <c r="BM216" s="205" t="s">
        <v>689</v>
      </c>
    </row>
    <row r="217" spans="2:51" s="13" customFormat="1" ht="12">
      <c r="B217" s="211"/>
      <c r="C217" s="212"/>
      <c r="D217" s="207" t="s">
        <v>168</v>
      </c>
      <c r="E217" s="213" t="s">
        <v>21</v>
      </c>
      <c r="F217" s="214" t="s">
        <v>1356</v>
      </c>
      <c r="G217" s="212"/>
      <c r="H217" s="215">
        <v>1</v>
      </c>
      <c r="I217" s="216"/>
      <c r="J217" s="212"/>
      <c r="K217" s="212"/>
      <c r="L217" s="217"/>
      <c r="M217" s="218"/>
      <c r="N217" s="219"/>
      <c r="O217" s="219"/>
      <c r="P217" s="219"/>
      <c r="Q217" s="219"/>
      <c r="R217" s="219"/>
      <c r="S217" s="219"/>
      <c r="T217" s="220"/>
      <c r="AT217" s="221" t="s">
        <v>168</v>
      </c>
      <c r="AU217" s="221" t="s">
        <v>81</v>
      </c>
      <c r="AV217" s="13" t="s">
        <v>81</v>
      </c>
      <c r="AW217" s="13" t="s">
        <v>34</v>
      </c>
      <c r="AX217" s="13" t="s">
        <v>73</v>
      </c>
      <c r="AY217" s="221" t="s">
        <v>157</v>
      </c>
    </row>
    <row r="218" spans="2:51" s="16" customFormat="1" ht="12">
      <c r="B218" s="243"/>
      <c r="C218" s="244"/>
      <c r="D218" s="207" t="s">
        <v>168</v>
      </c>
      <c r="E218" s="245" t="s">
        <v>21</v>
      </c>
      <c r="F218" s="246" t="s">
        <v>181</v>
      </c>
      <c r="G218" s="244"/>
      <c r="H218" s="247">
        <v>1</v>
      </c>
      <c r="I218" s="248"/>
      <c r="J218" s="244"/>
      <c r="K218" s="244"/>
      <c r="L218" s="249"/>
      <c r="M218" s="250"/>
      <c r="N218" s="251"/>
      <c r="O218" s="251"/>
      <c r="P218" s="251"/>
      <c r="Q218" s="251"/>
      <c r="R218" s="251"/>
      <c r="S218" s="251"/>
      <c r="T218" s="252"/>
      <c r="AT218" s="253" t="s">
        <v>168</v>
      </c>
      <c r="AU218" s="253" t="s">
        <v>81</v>
      </c>
      <c r="AV218" s="16" t="s">
        <v>164</v>
      </c>
      <c r="AW218" s="16" t="s">
        <v>34</v>
      </c>
      <c r="AX218" s="16" t="s">
        <v>79</v>
      </c>
      <c r="AY218" s="253" t="s">
        <v>157</v>
      </c>
    </row>
    <row r="219" spans="1:65" s="2" customFormat="1" ht="16.5" customHeight="1">
      <c r="A219" s="36"/>
      <c r="B219" s="37"/>
      <c r="C219" s="194" t="s">
        <v>446</v>
      </c>
      <c r="D219" s="194" t="s">
        <v>159</v>
      </c>
      <c r="E219" s="195" t="s">
        <v>1357</v>
      </c>
      <c r="F219" s="196" t="s">
        <v>1358</v>
      </c>
      <c r="G219" s="197" t="s">
        <v>421</v>
      </c>
      <c r="H219" s="198">
        <v>1</v>
      </c>
      <c r="I219" s="199"/>
      <c r="J219" s="200">
        <f>ROUND(I219*H219,2)</f>
        <v>0</v>
      </c>
      <c r="K219" s="196" t="s">
        <v>21</v>
      </c>
      <c r="L219" s="41"/>
      <c r="M219" s="201" t="s">
        <v>21</v>
      </c>
      <c r="N219" s="202" t="s">
        <v>44</v>
      </c>
      <c r="O219" s="66"/>
      <c r="P219" s="203">
        <f>O219*H219</f>
        <v>0</v>
      </c>
      <c r="Q219" s="203">
        <v>0.03636</v>
      </c>
      <c r="R219" s="203">
        <f>Q219*H219</f>
        <v>0.03636</v>
      </c>
      <c r="S219" s="203">
        <v>0</v>
      </c>
      <c r="T219" s="204">
        <f>S219*H219</f>
        <v>0</v>
      </c>
      <c r="U219" s="36"/>
      <c r="V219" s="36"/>
      <c r="W219" s="36"/>
      <c r="X219" s="36"/>
      <c r="Y219" s="36"/>
      <c r="Z219" s="36"/>
      <c r="AA219" s="36"/>
      <c r="AB219" s="36"/>
      <c r="AC219" s="36"/>
      <c r="AD219" s="36"/>
      <c r="AE219" s="36"/>
      <c r="AR219" s="205" t="s">
        <v>164</v>
      </c>
      <c r="AT219" s="205" t="s">
        <v>159</v>
      </c>
      <c r="AU219" s="205" t="s">
        <v>81</v>
      </c>
      <c r="AY219" s="19" t="s">
        <v>157</v>
      </c>
      <c r="BE219" s="206">
        <f>IF(N219="základní",J219,0)</f>
        <v>0</v>
      </c>
      <c r="BF219" s="206">
        <f>IF(N219="snížená",J219,0)</f>
        <v>0</v>
      </c>
      <c r="BG219" s="206">
        <f>IF(N219="zákl. přenesená",J219,0)</f>
        <v>0</v>
      </c>
      <c r="BH219" s="206">
        <f>IF(N219="sníž. přenesená",J219,0)</f>
        <v>0</v>
      </c>
      <c r="BI219" s="206">
        <f>IF(N219="nulová",J219,0)</f>
        <v>0</v>
      </c>
      <c r="BJ219" s="19" t="s">
        <v>79</v>
      </c>
      <c r="BK219" s="206">
        <f>ROUND(I219*H219,2)</f>
        <v>0</v>
      </c>
      <c r="BL219" s="19" t="s">
        <v>164</v>
      </c>
      <c r="BM219" s="205" t="s">
        <v>699</v>
      </c>
    </row>
    <row r="220" spans="2:51" s="13" customFormat="1" ht="12">
      <c r="B220" s="211"/>
      <c r="C220" s="212"/>
      <c r="D220" s="207" t="s">
        <v>168</v>
      </c>
      <c r="E220" s="213" t="s">
        <v>21</v>
      </c>
      <c r="F220" s="214" t="s">
        <v>1347</v>
      </c>
      <c r="G220" s="212"/>
      <c r="H220" s="215">
        <v>1</v>
      </c>
      <c r="I220" s="216"/>
      <c r="J220" s="212"/>
      <c r="K220" s="212"/>
      <c r="L220" s="217"/>
      <c r="M220" s="218"/>
      <c r="N220" s="219"/>
      <c r="O220" s="219"/>
      <c r="P220" s="219"/>
      <c r="Q220" s="219"/>
      <c r="R220" s="219"/>
      <c r="S220" s="219"/>
      <c r="T220" s="220"/>
      <c r="AT220" s="221" t="s">
        <v>168</v>
      </c>
      <c r="AU220" s="221" t="s">
        <v>81</v>
      </c>
      <c r="AV220" s="13" t="s">
        <v>81</v>
      </c>
      <c r="AW220" s="13" t="s">
        <v>34</v>
      </c>
      <c r="AX220" s="13" t="s">
        <v>73</v>
      </c>
      <c r="AY220" s="221" t="s">
        <v>157</v>
      </c>
    </row>
    <row r="221" spans="2:51" s="16" customFormat="1" ht="12">
      <c r="B221" s="243"/>
      <c r="C221" s="244"/>
      <c r="D221" s="207" t="s">
        <v>168</v>
      </c>
      <c r="E221" s="245" t="s">
        <v>21</v>
      </c>
      <c r="F221" s="246" t="s">
        <v>181</v>
      </c>
      <c r="G221" s="244"/>
      <c r="H221" s="247">
        <v>1</v>
      </c>
      <c r="I221" s="248"/>
      <c r="J221" s="244"/>
      <c r="K221" s="244"/>
      <c r="L221" s="249"/>
      <c r="M221" s="250"/>
      <c r="N221" s="251"/>
      <c r="O221" s="251"/>
      <c r="P221" s="251"/>
      <c r="Q221" s="251"/>
      <c r="R221" s="251"/>
      <c r="S221" s="251"/>
      <c r="T221" s="252"/>
      <c r="AT221" s="253" t="s">
        <v>168</v>
      </c>
      <c r="AU221" s="253" t="s">
        <v>81</v>
      </c>
      <c r="AV221" s="16" t="s">
        <v>164</v>
      </c>
      <c r="AW221" s="16" t="s">
        <v>34</v>
      </c>
      <c r="AX221" s="16" t="s">
        <v>79</v>
      </c>
      <c r="AY221" s="253" t="s">
        <v>157</v>
      </c>
    </row>
    <row r="222" spans="1:65" s="2" customFormat="1" ht="16.5" customHeight="1">
      <c r="A222" s="36"/>
      <c r="B222" s="37"/>
      <c r="C222" s="194" t="s">
        <v>454</v>
      </c>
      <c r="D222" s="194" t="s">
        <v>159</v>
      </c>
      <c r="E222" s="195" t="s">
        <v>1359</v>
      </c>
      <c r="F222" s="196" t="s">
        <v>1360</v>
      </c>
      <c r="G222" s="197" t="s">
        <v>421</v>
      </c>
      <c r="H222" s="198">
        <v>1</v>
      </c>
      <c r="I222" s="199"/>
      <c r="J222" s="200">
        <f>ROUND(I222*H222,2)</f>
        <v>0</v>
      </c>
      <c r="K222" s="196" t="s">
        <v>21</v>
      </c>
      <c r="L222" s="41"/>
      <c r="M222" s="201" t="s">
        <v>21</v>
      </c>
      <c r="N222" s="202" t="s">
        <v>44</v>
      </c>
      <c r="O222" s="66"/>
      <c r="P222" s="203">
        <f>O222*H222</f>
        <v>0</v>
      </c>
      <c r="Q222" s="203">
        <v>0.05414</v>
      </c>
      <c r="R222" s="203">
        <f>Q222*H222</f>
        <v>0.05414</v>
      </c>
      <c r="S222" s="203">
        <v>0</v>
      </c>
      <c r="T222" s="204">
        <f>S222*H222</f>
        <v>0</v>
      </c>
      <c r="U222" s="36"/>
      <c r="V222" s="36"/>
      <c r="W222" s="36"/>
      <c r="X222" s="36"/>
      <c r="Y222" s="36"/>
      <c r="Z222" s="36"/>
      <c r="AA222" s="36"/>
      <c r="AB222" s="36"/>
      <c r="AC222" s="36"/>
      <c r="AD222" s="36"/>
      <c r="AE222" s="36"/>
      <c r="AR222" s="205" t="s">
        <v>164</v>
      </c>
      <c r="AT222" s="205" t="s">
        <v>159</v>
      </c>
      <c r="AU222" s="205" t="s">
        <v>81</v>
      </c>
      <c r="AY222" s="19" t="s">
        <v>157</v>
      </c>
      <c r="BE222" s="206">
        <f>IF(N222="základní",J222,0)</f>
        <v>0</v>
      </c>
      <c r="BF222" s="206">
        <f>IF(N222="snížená",J222,0)</f>
        <v>0</v>
      </c>
      <c r="BG222" s="206">
        <f>IF(N222="zákl. přenesená",J222,0)</f>
        <v>0</v>
      </c>
      <c r="BH222" s="206">
        <f>IF(N222="sníž. přenesená",J222,0)</f>
        <v>0</v>
      </c>
      <c r="BI222" s="206">
        <f>IF(N222="nulová",J222,0)</f>
        <v>0</v>
      </c>
      <c r="BJ222" s="19" t="s">
        <v>79</v>
      </c>
      <c r="BK222" s="206">
        <f>ROUND(I222*H222,2)</f>
        <v>0</v>
      </c>
      <c r="BL222" s="19" t="s">
        <v>164</v>
      </c>
      <c r="BM222" s="205" t="s">
        <v>707</v>
      </c>
    </row>
    <row r="223" spans="2:51" s="13" customFormat="1" ht="12">
      <c r="B223" s="211"/>
      <c r="C223" s="212"/>
      <c r="D223" s="207" t="s">
        <v>168</v>
      </c>
      <c r="E223" s="213" t="s">
        <v>21</v>
      </c>
      <c r="F223" s="214" t="s">
        <v>1356</v>
      </c>
      <c r="G223" s="212"/>
      <c r="H223" s="215">
        <v>1</v>
      </c>
      <c r="I223" s="216"/>
      <c r="J223" s="212"/>
      <c r="K223" s="212"/>
      <c r="L223" s="217"/>
      <c r="M223" s="218"/>
      <c r="N223" s="219"/>
      <c r="O223" s="219"/>
      <c r="P223" s="219"/>
      <c r="Q223" s="219"/>
      <c r="R223" s="219"/>
      <c r="S223" s="219"/>
      <c r="T223" s="220"/>
      <c r="AT223" s="221" t="s">
        <v>168</v>
      </c>
      <c r="AU223" s="221" t="s">
        <v>81</v>
      </c>
      <c r="AV223" s="13" t="s">
        <v>81</v>
      </c>
      <c r="AW223" s="13" t="s">
        <v>34</v>
      </c>
      <c r="AX223" s="13" t="s">
        <v>73</v>
      </c>
      <c r="AY223" s="221" t="s">
        <v>157</v>
      </c>
    </row>
    <row r="224" spans="2:51" s="16" customFormat="1" ht="12">
      <c r="B224" s="243"/>
      <c r="C224" s="244"/>
      <c r="D224" s="207" t="s">
        <v>168</v>
      </c>
      <c r="E224" s="245" t="s">
        <v>21</v>
      </c>
      <c r="F224" s="246" t="s">
        <v>181</v>
      </c>
      <c r="G224" s="244"/>
      <c r="H224" s="247">
        <v>1</v>
      </c>
      <c r="I224" s="248"/>
      <c r="J224" s="244"/>
      <c r="K224" s="244"/>
      <c r="L224" s="249"/>
      <c r="M224" s="250"/>
      <c r="N224" s="251"/>
      <c r="O224" s="251"/>
      <c r="P224" s="251"/>
      <c r="Q224" s="251"/>
      <c r="R224" s="251"/>
      <c r="S224" s="251"/>
      <c r="T224" s="252"/>
      <c r="AT224" s="253" t="s">
        <v>168</v>
      </c>
      <c r="AU224" s="253" t="s">
        <v>81</v>
      </c>
      <c r="AV224" s="16" t="s">
        <v>164</v>
      </c>
      <c r="AW224" s="16" t="s">
        <v>34</v>
      </c>
      <c r="AX224" s="16" t="s">
        <v>79</v>
      </c>
      <c r="AY224" s="253" t="s">
        <v>157</v>
      </c>
    </row>
    <row r="225" spans="1:65" s="2" customFormat="1" ht="16.5" customHeight="1">
      <c r="A225" s="36"/>
      <c r="B225" s="37"/>
      <c r="C225" s="194" t="s">
        <v>458</v>
      </c>
      <c r="D225" s="194" t="s">
        <v>159</v>
      </c>
      <c r="E225" s="195" t="s">
        <v>1361</v>
      </c>
      <c r="F225" s="196" t="s">
        <v>1362</v>
      </c>
      <c r="G225" s="197" t="s">
        <v>421</v>
      </c>
      <c r="H225" s="198">
        <v>2</v>
      </c>
      <c r="I225" s="199"/>
      <c r="J225" s="200">
        <f>ROUND(I225*H225,2)</f>
        <v>0</v>
      </c>
      <c r="K225" s="196" t="s">
        <v>21</v>
      </c>
      <c r="L225" s="41"/>
      <c r="M225" s="201" t="s">
        <v>21</v>
      </c>
      <c r="N225" s="202" t="s">
        <v>44</v>
      </c>
      <c r="O225" s="66"/>
      <c r="P225" s="203">
        <f>O225*H225</f>
        <v>0</v>
      </c>
      <c r="Q225" s="203">
        <v>0.00207</v>
      </c>
      <c r="R225" s="203">
        <f>Q225*H225</f>
        <v>0.00414</v>
      </c>
      <c r="S225" s="203">
        <v>0</v>
      </c>
      <c r="T225" s="204">
        <f>S225*H225</f>
        <v>0</v>
      </c>
      <c r="U225" s="36"/>
      <c r="V225" s="36"/>
      <c r="W225" s="36"/>
      <c r="X225" s="36"/>
      <c r="Y225" s="36"/>
      <c r="Z225" s="36"/>
      <c r="AA225" s="36"/>
      <c r="AB225" s="36"/>
      <c r="AC225" s="36"/>
      <c r="AD225" s="36"/>
      <c r="AE225" s="36"/>
      <c r="AR225" s="205" t="s">
        <v>164</v>
      </c>
      <c r="AT225" s="205" t="s">
        <v>159</v>
      </c>
      <c r="AU225" s="205" t="s">
        <v>81</v>
      </c>
      <c r="AY225" s="19" t="s">
        <v>157</v>
      </c>
      <c r="BE225" s="206">
        <f>IF(N225="základní",J225,0)</f>
        <v>0</v>
      </c>
      <c r="BF225" s="206">
        <f>IF(N225="snížená",J225,0)</f>
        <v>0</v>
      </c>
      <c r="BG225" s="206">
        <f>IF(N225="zákl. přenesená",J225,0)</f>
        <v>0</v>
      </c>
      <c r="BH225" s="206">
        <f>IF(N225="sníž. přenesená",J225,0)</f>
        <v>0</v>
      </c>
      <c r="BI225" s="206">
        <f>IF(N225="nulová",J225,0)</f>
        <v>0</v>
      </c>
      <c r="BJ225" s="19" t="s">
        <v>79</v>
      </c>
      <c r="BK225" s="206">
        <f>ROUND(I225*H225,2)</f>
        <v>0</v>
      </c>
      <c r="BL225" s="19" t="s">
        <v>164</v>
      </c>
      <c r="BM225" s="205" t="s">
        <v>718</v>
      </c>
    </row>
    <row r="226" spans="2:51" s="13" customFormat="1" ht="12">
      <c r="B226" s="211"/>
      <c r="C226" s="212"/>
      <c r="D226" s="207" t="s">
        <v>168</v>
      </c>
      <c r="E226" s="213" t="s">
        <v>21</v>
      </c>
      <c r="F226" s="214" t="s">
        <v>1353</v>
      </c>
      <c r="G226" s="212"/>
      <c r="H226" s="215">
        <v>2</v>
      </c>
      <c r="I226" s="216"/>
      <c r="J226" s="212"/>
      <c r="K226" s="212"/>
      <c r="L226" s="217"/>
      <c r="M226" s="218"/>
      <c r="N226" s="219"/>
      <c r="O226" s="219"/>
      <c r="P226" s="219"/>
      <c r="Q226" s="219"/>
      <c r="R226" s="219"/>
      <c r="S226" s="219"/>
      <c r="T226" s="220"/>
      <c r="AT226" s="221" t="s">
        <v>168</v>
      </c>
      <c r="AU226" s="221" t="s">
        <v>81</v>
      </c>
      <c r="AV226" s="13" t="s">
        <v>81</v>
      </c>
      <c r="AW226" s="13" t="s">
        <v>34</v>
      </c>
      <c r="AX226" s="13" t="s">
        <v>73</v>
      </c>
      <c r="AY226" s="221" t="s">
        <v>157</v>
      </c>
    </row>
    <row r="227" spans="2:51" s="16" customFormat="1" ht="12">
      <c r="B227" s="243"/>
      <c r="C227" s="244"/>
      <c r="D227" s="207" t="s">
        <v>168</v>
      </c>
      <c r="E227" s="245" t="s">
        <v>21</v>
      </c>
      <c r="F227" s="246" t="s">
        <v>181</v>
      </c>
      <c r="G227" s="244"/>
      <c r="H227" s="247">
        <v>2</v>
      </c>
      <c r="I227" s="248"/>
      <c r="J227" s="244"/>
      <c r="K227" s="244"/>
      <c r="L227" s="249"/>
      <c r="M227" s="250"/>
      <c r="N227" s="251"/>
      <c r="O227" s="251"/>
      <c r="P227" s="251"/>
      <c r="Q227" s="251"/>
      <c r="R227" s="251"/>
      <c r="S227" s="251"/>
      <c r="T227" s="252"/>
      <c r="AT227" s="253" t="s">
        <v>168</v>
      </c>
      <c r="AU227" s="253" t="s">
        <v>81</v>
      </c>
      <c r="AV227" s="16" t="s">
        <v>164</v>
      </c>
      <c r="AW227" s="16" t="s">
        <v>34</v>
      </c>
      <c r="AX227" s="16" t="s">
        <v>79</v>
      </c>
      <c r="AY227" s="253" t="s">
        <v>157</v>
      </c>
    </row>
    <row r="228" spans="1:65" s="2" customFormat="1" ht="16.5" customHeight="1">
      <c r="A228" s="36"/>
      <c r="B228" s="37"/>
      <c r="C228" s="194" t="s">
        <v>464</v>
      </c>
      <c r="D228" s="194" t="s">
        <v>159</v>
      </c>
      <c r="E228" s="195" t="s">
        <v>1363</v>
      </c>
      <c r="F228" s="196" t="s">
        <v>1364</v>
      </c>
      <c r="G228" s="197" t="s">
        <v>284</v>
      </c>
      <c r="H228" s="198">
        <v>19.5</v>
      </c>
      <c r="I228" s="199"/>
      <c r="J228" s="200">
        <f>ROUND(I228*H228,2)</f>
        <v>0</v>
      </c>
      <c r="K228" s="196" t="s">
        <v>21</v>
      </c>
      <c r="L228" s="41"/>
      <c r="M228" s="201" t="s">
        <v>21</v>
      </c>
      <c r="N228" s="202" t="s">
        <v>44</v>
      </c>
      <c r="O228" s="66"/>
      <c r="P228" s="203">
        <f>O228*H228</f>
        <v>0</v>
      </c>
      <c r="Q228" s="203">
        <v>9E-05</v>
      </c>
      <c r="R228" s="203">
        <f>Q228*H228</f>
        <v>0.001755</v>
      </c>
      <c r="S228" s="203">
        <v>0</v>
      </c>
      <c r="T228" s="204">
        <f>S228*H228</f>
        <v>0</v>
      </c>
      <c r="U228" s="36"/>
      <c r="V228" s="36"/>
      <c r="W228" s="36"/>
      <c r="X228" s="36"/>
      <c r="Y228" s="36"/>
      <c r="Z228" s="36"/>
      <c r="AA228" s="36"/>
      <c r="AB228" s="36"/>
      <c r="AC228" s="36"/>
      <c r="AD228" s="36"/>
      <c r="AE228" s="36"/>
      <c r="AR228" s="205" t="s">
        <v>164</v>
      </c>
      <c r="AT228" s="205" t="s">
        <v>159</v>
      </c>
      <c r="AU228" s="205" t="s">
        <v>81</v>
      </c>
      <c r="AY228" s="19" t="s">
        <v>157</v>
      </c>
      <c r="BE228" s="206">
        <f>IF(N228="základní",J228,0)</f>
        <v>0</v>
      </c>
      <c r="BF228" s="206">
        <f>IF(N228="snížená",J228,0)</f>
        <v>0</v>
      </c>
      <c r="BG228" s="206">
        <f>IF(N228="zákl. přenesená",J228,0)</f>
        <v>0</v>
      </c>
      <c r="BH228" s="206">
        <f>IF(N228="sníž. přenesená",J228,0)</f>
        <v>0</v>
      </c>
      <c r="BI228" s="206">
        <f>IF(N228="nulová",J228,0)</f>
        <v>0</v>
      </c>
      <c r="BJ228" s="19" t="s">
        <v>79</v>
      </c>
      <c r="BK228" s="206">
        <f>ROUND(I228*H228,2)</f>
        <v>0</v>
      </c>
      <c r="BL228" s="19" t="s">
        <v>164</v>
      </c>
      <c r="BM228" s="205" t="s">
        <v>735</v>
      </c>
    </row>
    <row r="229" spans="2:51" s="13" customFormat="1" ht="12">
      <c r="B229" s="211"/>
      <c r="C229" s="212"/>
      <c r="D229" s="207" t="s">
        <v>168</v>
      </c>
      <c r="E229" s="213" t="s">
        <v>21</v>
      </c>
      <c r="F229" s="214" t="s">
        <v>1323</v>
      </c>
      <c r="G229" s="212"/>
      <c r="H229" s="215">
        <v>19.5</v>
      </c>
      <c r="I229" s="216"/>
      <c r="J229" s="212"/>
      <c r="K229" s="212"/>
      <c r="L229" s="217"/>
      <c r="M229" s="218"/>
      <c r="N229" s="219"/>
      <c r="O229" s="219"/>
      <c r="P229" s="219"/>
      <c r="Q229" s="219"/>
      <c r="R229" s="219"/>
      <c r="S229" s="219"/>
      <c r="T229" s="220"/>
      <c r="AT229" s="221" t="s">
        <v>168</v>
      </c>
      <c r="AU229" s="221" t="s">
        <v>81</v>
      </c>
      <c r="AV229" s="13" t="s">
        <v>81</v>
      </c>
      <c r="AW229" s="13" t="s">
        <v>34</v>
      </c>
      <c r="AX229" s="13" t="s">
        <v>73</v>
      </c>
      <c r="AY229" s="221" t="s">
        <v>157</v>
      </c>
    </row>
    <row r="230" spans="2:51" s="16" customFormat="1" ht="12">
      <c r="B230" s="243"/>
      <c r="C230" s="244"/>
      <c r="D230" s="207" t="s">
        <v>168</v>
      </c>
      <c r="E230" s="245" t="s">
        <v>21</v>
      </c>
      <c r="F230" s="246" t="s">
        <v>181</v>
      </c>
      <c r="G230" s="244"/>
      <c r="H230" s="247">
        <v>19.5</v>
      </c>
      <c r="I230" s="248"/>
      <c r="J230" s="244"/>
      <c r="K230" s="244"/>
      <c r="L230" s="249"/>
      <c r="M230" s="250"/>
      <c r="N230" s="251"/>
      <c r="O230" s="251"/>
      <c r="P230" s="251"/>
      <c r="Q230" s="251"/>
      <c r="R230" s="251"/>
      <c r="S230" s="251"/>
      <c r="T230" s="252"/>
      <c r="AT230" s="253" t="s">
        <v>168</v>
      </c>
      <c r="AU230" s="253" t="s">
        <v>81</v>
      </c>
      <c r="AV230" s="16" t="s">
        <v>164</v>
      </c>
      <c r="AW230" s="16" t="s">
        <v>34</v>
      </c>
      <c r="AX230" s="16" t="s">
        <v>79</v>
      </c>
      <c r="AY230" s="253" t="s">
        <v>157</v>
      </c>
    </row>
    <row r="231" spans="1:65" s="2" customFormat="1" ht="21.75" customHeight="1">
      <c r="A231" s="36"/>
      <c r="B231" s="37"/>
      <c r="C231" s="194" t="s">
        <v>468</v>
      </c>
      <c r="D231" s="194" t="s">
        <v>159</v>
      </c>
      <c r="E231" s="195" t="s">
        <v>1365</v>
      </c>
      <c r="F231" s="196" t="s">
        <v>1366</v>
      </c>
      <c r="G231" s="197" t="s">
        <v>1367</v>
      </c>
      <c r="H231" s="198">
        <v>135</v>
      </c>
      <c r="I231" s="199"/>
      <c r="J231" s="200">
        <f>ROUND(I231*H231,2)</f>
        <v>0</v>
      </c>
      <c r="K231" s="196" t="s">
        <v>21</v>
      </c>
      <c r="L231" s="41"/>
      <c r="M231" s="201" t="s">
        <v>21</v>
      </c>
      <c r="N231" s="202" t="s">
        <v>44</v>
      </c>
      <c r="O231" s="66"/>
      <c r="P231" s="203">
        <f>O231*H231</f>
        <v>0</v>
      </c>
      <c r="Q231" s="203">
        <v>0.0012</v>
      </c>
      <c r="R231" s="203">
        <f>Q231*H231</f>
        <v>0.16199999999999998</v>
      </c>
      <c r="S231" s="203">
        <v>0</v>
      </c>
      <c r="T231" s="204">
        <f>S231*H231</f>
        <v>0</v>
      </c>
      <c r="U231" s="36"/>
      <c r="V231" s="36"/>
      <c r="W231" s="36"/>
      <c r="X231" s="36"/>
      <c r="Y231" s="36"/>
      <c r="Z231" s="36"/>
      <c r="AA231" s="36"/>
      <c r="AB231" s="36"/>
      <c r="AC231" s="36"/>
      <c r="AD231" s="36"/>
      <c r="AE231" s="36"/>
      <c r="AR231" s="205" t="s">
        <v>164</v>
      </c>
      <c r="AT231" s="205" t="s">
        <v>159</v>
      </c>
      <c r="AU231" s="205" t="s">
        <v>81</v>
      </c>
      <c r="AY231" s="19" t="s">
        <v>157</v>
      </c>
      <c r="BE231" s="206">
        <f>IF(N231="základní",J231,0)</f>
        <v>0</v>
      </c>
      <c r="BF231" s="206">
        <f>IF(N231="snížená",J231,0)</f>
        <v>0</v>
      </c>
      <c r="BG231" s="206">
        <f>IF(N231="zákl. přenesená",J231,0)</f>
        <v>0</v>
      </c>
      <c r="BH231" s="206">
        <f>IF(N231="sníž. přenesená",J231,0)</f>
        <v>0</v>
      </c>
      <c r="BI231" s="206">
        <f>IF(N231="nulová",J231,0)</f>
        <v>0</v>
      </c>
      <c r="BJ231" s="19" t="s">
        <v>79</v>
      </c>
      <c r="BK231" s="206">
        <f>ROUND(I231*H231,2)</f>
        <v>0</v>
      </c>
      <c r="BL231" s="19" t="s">
        <v>164</v>
      </c>
      <c r="BM231" s="205" t="s">
        <v>747</v>
      </c>
    </row>
    <row r="232" spans="2:51" s="13" customFormat="1" ht="12">
      <c r="B232" s="211"/>
      <c r="C232" s="212"/>
      <c r="D232" s="207" t="s">
        <v>168</v>
      </c>
      <c r="E232" s="213" t="s">
        <v>21</v>
      </c>
      <c r="F232" s="214" t="s">
        <v>1368</v>
      </c>
      <c r="G232" s="212"/>
      <c r="H232" s="215">
        <v>135</v>
      </c>
      <c r="I232" s="216"/>
      <c r="J232" s="212"/>
      <c r="K232" s="212"/>
      <c r="L232" s="217"/>
      <c r="M232" s="218"/>
      <c r="N232" s="219"/>
      <c r="O232" s="219"/>
      <c r="P232" s="219"/>
      <c r="Q232" s="219"/>
      <c r="R232" s="219"/>
      <c r="S232" s="219"/>
      <c r="T232" s="220"/>
      <c r="AT232" s="221" t="s">
        <v>168</v>
      </c>
      <c r="AU232" s="221" t="s">
        <v>81</v>
      </c>
      <c r="AV232" s="13" t="s">
        <v>81</v>
      </c>
      <c r="AW232" s="13" t="s">
        <v>34</v>
      </c>
      <c r="AX232" s="13" t="s">
        <v>73</v>
      </c>
      <c r="AY232" s="221" t="s">
        <v>157</v>
      </c>
    </row>
    <row r="233" spans="2:51" s="16" customFormat="1" ht="12">
      <c r="B233" s="243"/>
      <c r="C233" s="244"/>
      <c r="D233" s="207" t="s">
        <v>168</v>
      </c>
      <c r="E233" s="245" t="s">
        <v>21</v>
      </c>
      <c r="F233" s="246" t="s">
        <v>181</v>
      </c>
      <c r="G233" s="244"/>
      <c r="H233" s="247">
        <v>135</v>
      </c>
      <c r="I233" s="248"/>
      <c r="J233" s="244"/>
      <c r="K233" s="244"/>
      <c r="L233" s="249"/>
      <c r="M233" s="250"/>
      <c r="N233" s="251"/>
      <c r="O233" s="251"/>
      <c r="P233" s="251"/>
      <c r="Q233" s="251"/>
      <c r="R233" s="251"/>
      <c r="S233" s="251"/>
      <c r="T233" s="252"/>
      <c r="AT233" s="253" t="s">
        <v>168</v>
      </c>
      <c r="AU233" s="253" t="s">
        <v>81</v>
      </c>
      <c r="AV233" s="16" t="s">
        <v>164</v>
      </c>
      <c r="AW233" s="16" t="s">
        <v>34</v>
      </c>
      <c r="AX233" s="16" t="s">
        <v>79</v>
      </c>
      <c r="AY233" s="253" t="s">
        <v>157</v>
      </c>
    </row>
    <row r="234" spans="2:63" s="12" customFormat="1" ht="22.9" customHeight="1">
      <c r="B234" s="178"/>
      <c r="C234" s="179"/>
      <c r="D234" s="180" t="s">
        <v>72</v>
      </c>
      <c r="E234" s="192" t="s">
        <v>232</v>
      </c>
      <c r="F234" s="192" t="s">
        <v>483</v>
      </c>
      <c r="G234" s="179"/>
      <c r="H234" s="179"/>
      <c r="I234" s="182"/>
      <c r="J234" s="193">
        <f>BK234</f>
        <v>0</v>
      </c>
      <c r="K234" s="179"/>
      <c r="L234" s="184"/>
      <c r="M234" s="185"/>
      <c r="N234" s="186"/>
      <c r="O234" s="186"/>
      <c r="P234" s="187">
        <f>SUM(P235:P238)</f>
        <v>0</v>
      </c>
      <c r="Q234" s="186"/>
      <c r="R234" s="187">
        <f>SUM(R235:R238)</f>
        <v>6.4844</v>
      </c>
      <c r="S234" s="186"/>
      <c r="T234" s="188">
        <f>SUM(T235:T238)</f>
        <v>0</v>
      </c>
      <c r="AR234" s="189" t="s">
        <v>79</v>
      </c>
      <c r="AT234" s="190" t="s">
        <v>72</v>
      </c>
      <c r="AU234" s="190" t="s">
        <v>79</v>
      </c>
      <c r="AY234" s="189" t="s">
        <v>157</v>
      </c>
      <c r="BK234" s="191">
        <f>SUM(BK235:BK238)</f>
        <v>0</v>
      </c>
    </row>
    <row r="235" spans="1:65" s="2" customFormat="1" ht="16.5" customHeight="1">
      <c r="A235" s="36"/>
      <c r="B235" s="37"/>
      <c r="C235" s="194" t="s">
        <v>474</v>
      </c>
      <c r="D235" s="194" t="s">
        <v>159</v>
      </c>
      <c r="E235" s="195" t="s">
        <v>1215</v>
      </c>
      <c r="F235" s="196" t="s">
        <v>1216</v>
      </c>
      <c r="G235" s="197" t="s">
        <v>284</v>
      </c>
      <c r="H235" s="198">
        <v>26</v>
      </c>
      <c r="I235" s="199"/>
      <c r="J235" s="200">
        <f>ROUND(I235*H235,2)</f>
        <v>0</v>
      </c>
      <c r="K235" s="196" t="s">
        <v>21</v>
      </c>
      <c r="L235" s="41"/>
      <c r="M235" s="201" t="s">
        <v>21</v>
      </c>
      <c r="N235" s="202" t="s">
        <v>44</v>
      </c>
      <c r="O235" s="66"/>
      <c r="P235" s="203">
        <f>O235*H235</f>
        <v>0</v>
      </c>
      <c r="Q235" s="203">
        <v>0.11808</v>
      </c>
      <c r="R235" s="203">
        <f>Q235*H235</f>
        <v>3.07008</v>
      </c>
      <c r="S235" s="203">
        <v>0</v>
      </c>
      <c r="T235" s="204">
        <f>S235*H235</f>
        <v>0</v>
      </c>
      <c r="U235" s="36"/>
      <c r="V235" s="36"/>
      <c r="W235" s="36"/>
      <c r="X235" s="36"/>
      <c r="Y235" s="36"/>
      <c r="Z235" s="36"/>
      <c r="AA235" s="36"/>
      <c r="AB235" s="36"/>
      <c r="AC235" s="36"/>
      <c r="AD235" s="36"/>
      <c r="AE235" s="36"/>
      <c r="AR235" s="205" t="s">
        <v>164</v>
      </c>
      <c r="AT235" s="205" t="s">
        <v>159</v>
      </c>
      <c r="AU235" s="205" t="s">
        <v>81</v>
      </c>
      <c r="AY235" s="19" t="s">
        <v>157</v>
      </c>
      <c r="BE235" s="206">
        <f>IF(N235="základní",J235,0)</f>
        <v>0</v>
      </c>
      <c r="BF235" s="206">
        <f>IF(N235="snížená",J235,0)</f>
        <v>0</v>
      </c>
      <c r="BG235" s="206">
        <f>IF(N235="zákl. přenesená",J235,0)</f>
        <v>0</v>
      </c>
      <c r="BH235" s="206">
        <f>IF(N235="sníž. přenesená",J235,0)</f>
        <v>0</v>
      </c>
      <c r="BI235" s="206">
        <f>IF(N235="nulová",J235,0)</f>
        <v>0</v>
      </c>
      <c r="BJ235" s="19" t="s">
        <v>79</v>
      </c>
      <c r="BK235" s="206">
        <f>ROUND(I235*H235,2)</f>
        <v>0</v>
      </c>
      <c r="BL235" s="19" t="s">
        <v>164</v>
      </c>
      <c r="BM235" s="205" t="s">
        <v>758</v>
      </c>
    </row>
    <row r="236" spans="2:51" s="13" customFormat="1" ht="12">
      <c r="B236" s="211"/>
      <c r="C236" s="212"/>
      <c r="D236" s="207" t="s">
        <v>168</v>
      </c>
      <c r="E236" s="213" t="s">
        <v>21</v>
      </c>
      <c r="F236" s="214" t="s">
        <v>1369</v>
      </c>
      <c r="G236" s="212"/>
      <c r="H236" s="215">
        <v>26</v>
      </c>
      <c r="I236" s="216"/>
      <c r="J236" s="212"/>
      <c r="K236" s="212"/>
      <c r="L236" s="217"/>
      <c r="M236" s="218"/>
      <c r="N236" s="219"/>
      <c r="O236" s="219"/>
      <c r="P236" s="219"/>
      <c r="Q236" s="219"/>
      <c r="R236" s="219"/>
      <c r="S236" s="219"/>
      <c r="T236" s="220"/>
      <c r="AT236" s="221" t="s">
        <v>168</v>
      </c>
      <c r="AU236" s="221" t="s">
        <v>81</v>
      </c>
      <c r="AV236" s="13" t="s">
        <v>81</v>
      </c>
      <c r="AW236" s="13" t="s">
        <v>34</v>
      </c>
      <c r="AX236" s="13" t="s">
        <v>73</v>
      </c>
      <c r="AY236" s="221" t="s">
        <v>157</v>
      </c>
    </row>
    <row r="237" spans="2:51" s="16" customFormat="1" ht="12">
      <c r="B237" s="243"/>
      <c r="C237" s="244"/>
      <c r="D237" s="207" t="s">
        <v>168</v>
      </c>
      <c r="E237" s="245" t="s">
        <v>21</v>
      </c>
      <c r="F237" s="246" t="s">
        <v>181</v>
      </c>
      <c r="G237" s="244"/>
      <c r="H237" s="247">
        <v>26</v>
      </c>
      <c r="I237" s="248"/>
      <c r="J237" s="244"/>
      <c r="K237" s="244"/>
      <c r="L237" s="249"/>
      <c r="M237" s="250"/>
      <c r="N237" s="251"/>
      <c r="O237" s="251"/>
      <c r="P237" s="251"/>
      <c r="Q237" s="251"/>
      <c r="R237" s="251"/>
      <c r="S237" s="251"/>
      <c r="T237" s="252"/>
      <c r="AT237" s="253" t="s">
        <v>168</v>
      </c>
      <c r="AU237" s="253" t="s">
        <v>81</v>
      </c>
      <c r="AV237" s="16" t="s">
        <v>164</v>
      </c>
      <c r="AW237" s="16" t="s">
        <v>34</v>
      </c>
      <c r="AX237" s="16" t="s">
        <v>79</v>
      </c>
      <c r="AY237" s="253" t="s">
        <v>157</v>
      </c>
    </row>
    <row r="238" spans="1:65" s="2" customFormat="1" ht="16.5" customHeight="1">
      <c r="A238" s="36"/>
      <c r="B238" s="37"/>
      <c r="C238" s="254" t="s">
        <v>478</v>
      </c>
      <c r="D238" s="254" t="s">
        <v>271</v>
      </c>
      <c r="E238" s="255" t="s">
        <v>1370</v>
      </c>
      <c r="F238" s="256" t="s">
        <v>1371</v>
      </c>
      <c r="G238" s="257" t="s">
        <v>284</v>
      </c>
      <c r="H238" s="258">
        <v>26</v>
      </c>
      <c r="I238" s="259"/>
      <c r="J238" s="260">
        <f>ROUND(I238*H238,2)</f>
        <v>0</v>
      </c>
      <c r="K238" s="256" t="s">
        <v>21</v>
      </c>
      <c r="L238" s="261"/>
      <c r="M238" s="262" t="s">
        <v>21</v>
      </c>
      <c r="N238" s="263" t="s">
        <v>44</v>
      </c>
      <c r="O238" s="66"/>
      <c r="P238" s="203">
        <f>O238*H238</f>
        <v>0</v>
      </c>
      <c r="Q238" s="203">
        <v>0.13132</v>
      </c>
      <c r="R238" s="203">
        <f>Q238*H238</f>
        <v>3.41432</v>
      </c>
      <c r="S238" s="203">
        <v>0</v>
      </c>
      <c r="T238" s="204">
        <f>S238*H238</f>
        <v>0</v>
      </c>
      <c r="U238" s="36"/>
      <c r="V238" s="36"/>
      <c r="W238" s="36"/>
      <c r="X238" s="36"/>
      <c r="Y238" s="36"/>
      <c r="Z238" s="36"/>
      <c r="AA238" s="36"/>
      <c r="AB238" s="36"/>
      <c r="AC238" s="36"/>
      <c r="AD238" s="36"/>
      <c r="AE238" s="36"/>
      <c r="AR238" s="205" t="s">
        <v>224</v>
      </c>
      <c r="AT238" s="205" t="s">
        <v>271</v>
      </c>
      <c r="AU238" s="205" t="s">
        <v>81</v>
      </c>
      <c r="AY238" s="19" t="s">
        <v>157</v>
      </c>
      <c r="BE238" s="206">
        <f>IF(N238="základní",J238,0)</f>
        <v>0</v>
      </c>
      <c r="BF238" s="206">
        <f>IF(N238="snížená",J238,0)</f>
        <v>0</v>
      </c>
      <c r="BG238" s="206">
        <f>IF(N238="zákl. přenesená",J238,0)</f>
        <v>0</v>
      </c>
      <c r="BH238" s="206">
        <f>IF(N238="sníž. přenesená",J238,0)</f>
        <v>0</v>
      </c>
      <c r="BI238" s="206">
        <f>IF(N238="nulová",J238,0)</f>
        <v>0</v>
      </c>
      <c r="BJ238" s="19" t="s">
        <v>79</v>
      </c>
      <c r="BK238" s="206">
        <f>ROUND(I238*H238,2)</f>
        <v>0</v>
      </c>
      <c r="BL238" s="19" t="s">
        <v>164</v>
      </c>
      <c r="BM238" s="205" t="s">
        <v>770</v>
      </c>
    </row>
    <row r="239" spans="2:63" s="12" customFormat="1" ht="22.9" customHeight="1">
      <c r="B239" s="178"/>
      <c r="C239" s="179"/>
      <c r="D239" s="180" t="s">
        <v>72</v>
      </c>
      <c r="E239" s="192" t="s">
        <v>594</v>
      </c>
      <c r="F239" s="192" t="s">
        <v>595</v>
      </c>
      <c r="G239" s="179"/>
      <c r="H239" s="179"/>
      <c r="I239" s="182"/>
      <c r="J239" s="193">
        <f>BK239</f>
        <v>0</v>
      </c>
      <c r="K239" s="179"/>
      <c r="L239" s="184"/>
      <c r="M239" s="185"/>
      <c r="N239" s="186"/>
      <c r="O239" s="186"/>
      <c r="P239" s="187">
        <f>P240</f>
        <v>0</v>
      </c>
      <c r="Q239" s="186"/>
      <c r="R239" s="187">
        <f>R240</f>
        <v>0</v>
      </c>
      <c r="S239" s="186"/>
      <c r="T239" s="188">
        <f>T240</f>
        <v>0</v>
      </c>
      <c r="AR239" s="189" t="s">
        <v>79</v>
      </c>
      <c r="AT239" s="190" t="s">
        <v>72</v>
      </c>
      <c r="AU239" s="190" t="s">
        <v>79</v>
      </c>
      <c r="AY239" s="189" t="s">
        <v>157</v>
      </c>
      <c r="BK239" s="191">
        <f>BK240</f>
        <v>0</v>
      </c>
    </row>
    <row r="240" spans="1:65" s="2" customFormat="1" ht="16.5" customHeight="1">
      <c r="A240" s="36"/>
      <c r="B240" s="37"/>
      <c r="C240" s="194" t="s">
        <v>484</v>
      </c>
      <c r="D240" s="194" t="s">
        <v>159</v>
      </c>
      <c r="E240" s="195" t="s">
        <v>1372</v>
      </c>
      <c r="F240" s="196" t="s">
        <v>1373</v>
      </c>
      <c r="G240" s="197" t="s">
        <v>247</v>
      </c>
      <c r="H240" s="198">
        <v>45.884</v>
      </c>
      <c r="I240" s="199"/>
      <c r="J240" s="200">
        <f>ROUND(I240*H240,2)</f>
        <v>0</v>
      </c>
      <c r="K240" s="196" t="s">
        <v>21</v>
      </c>
      <c r="L240" s="41"/>
      <c r="M240" s="201" t="s">
        <v>21</v>
      </c>
      <c r="N240" s="202" t="s">
        <v>44</v>
      </c>
      <c r="O240" s="66"/>
      <c r="P240" s="203">
        <f>O240*H240</f>
        <v>0</v>
      </c>
      <c r="Q240" s="203">
        <v>0</v>
      </c>
      <c r="R240" s="203">
        <f>Q240*H240</f>
        <v>0</v>
      </c>
      <c r="S240" s="203">
        <v>0</v>
      </c>
      <c r="T240" s="204">
        <f>S240*H240</f>
        <v>0</v>
      </c>
      <c r="U240" s="36"/>
      <c r="V240" s="36"/>
      <c r="W240" s="36"/>
      <c r="X240" s="36"/>
      <c r="Y240" s="36"/>
      <c r="Z240" s="36"/>
      <c r="AA240" s="36"/>
      <c r="AB240" s="36"/>
      <c r="AC240" s="36"/>
      <c r="AD240" s="36"/>
      <c r="AE240" s="36"/>
      <c r="AR240" s="205" t="s">
        <v>164</v>
      </c>
      <c r="AT240" s="205" t="s">
        <v>159</v>
      </c>
      <c r="AU240" s="205" t="s">
        <v>81</v>
      </c>
      <c r="AY240" s="19" t="s">
        <v>157</v>
      </c>
      <c r="BE240" s="206">
        <f>IF(N240="základní",J240,0)</f>
        <v>0</v>
      </c>
      <c r="BF240" s="206">
        <f>IF(N240="snížená",J240,0)</f>
        <v>0</v>
      </c>
      <c r="BG240" s="206">
        <f>IF(N240="zákl. přenesená",J240,0)</f>
        <v>0</v>
      </c>
      <c r="BH240" s="206">
        <f>IF(N240="sníž. přenesená",J240,0)</f>
        <v>0</v>
      </c>
      <c r="BI240" s="206">
        <f>IF(N240="nulová",J240,0)</f>
        <v>0</v>
      </c>
      <c r="BJ240" s="19" t="s">
        <v>79</v>
      </c>
      <c r="BK240" s="206">
        <f>ROUND(I240*H240,2)</f>
        <v>0</v>
      </c>
      <c r="BL240" s="19" t="s">
        <v>164</v>
      </c>
      <c r="BM240" s="205" t="s">
        <v>780</v>
      </c>
    </row>
    <row r="241" spans="2:63" s="12" customFormat="1" ht="25.9" customHeight="1">
      <c r="B241" s="178"/>
      <c r="C241" s="179"/>
      <c r="D241" s="180" t="s">
        <v>72</v>
      </c>
      <c r="E241" s="181" t="s">
        <v>605</v>
      </c>
      <c r="F241" s="181" t="s">
        <v>606</v>
      </c>
      <c r="G241" s="179"/>
      <c r="H241" s="179"/>
      <c r="I241" s="182"/>
      <c r="J241" s="183">
        <f>BK241</f>
        <v>0</v>
      </c>
      <c r="K241" s="179"/>
      <c r="L241" s="184"/>
      <c r="M241" s="185"/>
      <c r="N241" s="186"/>
      <c r="O241" s="186"/>
      <c r="P241" s="187">
        <f>P242</f>
        <v>0</v>
      </c>
      <c r="Q241" s="186"/>
      <c r="R241" s="187">
        <f>R242</f>
        <v>0.039191000000000004</v>
      </c>
      <c r="S241" s="186"/>
      <c r="T241" s="188">
        <f>T242</f>
        <v>0</v>
      </c>
      <c r="AR241" s="189" t="s">
        <v>81</v>
      </c>
      <c r="AT241" s="190" t="s">
        <v>72</v>
      </c>
      <c r="AU241" s="190" t="s">
        <v>73</v>
      </c>
      <c r="AY241" s="189" t="s">
        <v>157</v>
      </c>
      <c r="BK241" s="191">
        <f>BK242</f>
        <v>0</v>
      </c>
    </row>
    <row r="242" spans="2:63" s="12" customFormat="1" ht="22.9" customHeight="1">
      <c r="B242" s="178"/>
      <c r="C242" s="179"/>
      <c r="D242" s="180" t="s">
        <v>72</v>
      </c>
      <c r="E242" s="192" t="s">
        <v>607</v>
      </c>
      <c r="F242" s="192" t="s">
        <v>608</v>
      </c>
      <c r="G242" s="179"/>
      <c r="H242" s="179"/>
      <c r="I242" s="182"/>
      <c r="J242" s="193">
        <f>BK242</f>
        <v>0</v>
      </c>
      <c r="K242" s="179"/>
      <c r="L242" s="184"/>
      <c r="M242" s="185"/>
      <c r="N242" s="186"/>
      <c r="O242" s="186"/>
      <c r="P242" s="187">
        <f>SUM(P243:P261)</f>
        <v>0</v>
      </c>
      <c r="Q242" s="186"/>
      <c r="R242" s="187">
        <f>SUM(R243:R261)</f>
        <v>0.039191000000000004</v>
      </c>
      <c r="S242" s="186"/>
      <c r="T242" s="188">
        <f>SUM(T243:T261)</f>
        <v>0</v>
      </c>
      <c r="AR242" s="189" t="s">
        <v>81</v>
      </c>
      <c r="AT242" s="190" t="s">
        <v>72</v>
      </c>
      <c r="AU242" s="190" t="s">
        <v>79</v>
      </c>
      <c r="AY242" s="189" t="s">
        <v>157</v>
      </c>
      <c r="BK242" s="191">
        <f>SUM(BK243:BK261)</f>
        <v>0</v>
      </c>
    </row>
    <row r="243" spans="1:65" s="2" customFormat="1" ht="16.5" customHeight="1">
      <c r="A243" s="36"/>
      <c r="B243" s="37"/>
      <c r="C243" s="194" t="s">
        <v>491</v>
      </c>
      <c r="D243" s="194" t="s">
        <v>159</v>
      </c>
      <c r="E243" s="195" t="s">
        <v>1374</v>
      </c>
      <c r="F243" s="196" t="s">
        <v>1375</v>
      </c>
      <c r="G243" s="197" t="s">
        <v>162</v>
      </c>
      <c r="H243" s="198">
        <v>86.4</v>
      </c>
      <c r="I243" s="199"/>
      <c r="J243" s="200">
        <f>ROUND(I243*H243,2)</f>
        <v>0</v>
      </c>
      <c r="K243" s="196" t="s">
        <v>21</v>
      </c>
      <c r="L243" s="41"/>
      <c r="M243" s="201" t="s">
        <v>21</v>
      </c>
      <c r="N243" s="202" t="s">
        <v>44</v>
      </c>
      <c r="O243" s="66"/>
      <c r="P243" s="203">
        <f>O243*H243</f>
        <v>0</v>
      </c>
      <c r="Q243" s="203">
        <v>0</v>
      </c>
      <c r="R243" s="203">
        <f>Q243*H243</f>
        <v>0</v>
      </c>
      <c r="S243" s="203">
        <v>0</v>
      </c>
      <c r="T243" s="204">
        <f>S243*H243</f>
        <v>0</v>
      </c>
      <c r="U243" s="36"/>
      <c r="V243" s="36"/>
      <c r="W243" s="36"/>
      <c r="X243" s="36"/>
      <c r="Y243" s="36"/>
      <c r="Z243" s="36"/>
      <c r="AA243" s="36"/>
      <c r="AB243" s="36"/>
      <c r="AC243" s="36"/>
      <c r="AD243" s="36"/>
      <c r="AE243" s="36"/>
      <c r="AR243" s="205" t="s">
        <v>281</v>
      </c>
      <c r="AT243" s="205" t="s">
        <v>159</v>
      </c>
      <c r="AU243" s="205" t="s">
        <v>81</v>
      </c>
      <c r="AY243" s="19" t="s">
        <v>157</v>
      </c>
      <c r="BE243" s="206">
        <f>IF(N243="základní",J243,0)</f>
        <v>0</v>
      </c>
      <c r="BF243" s="206">
        <f>IF(N243="snížená",J243,0)</f>
        <v>0</v>
      </c>
      <c r="BG243" s="206">
        <f>IF(N243="zákl. přenesená",J243,0)</f>
        <v>0</v>
      </c>
      <c r="BH243" s="206">
        <f>IF(N243="sníž. přenesená",J243,0)</f>
        <v>0</v>
      </c>
      <c r="BI243" s="206">
        <f>IF(N243="nulová",J243,0)</f>
        <v>0</v>
      </c>
      <c r="BJ243" s="19" t="s">
        <v>79</v>
      </c>
      <c r="BK243" s="206">
        <f>ROUND(I243*H243,2)</f>
        <v>0</v>
      </c>
      <c r="BL243" s="19" t="s">
        <v>281</v>
      </c>
      <c r="BM243" s="205" t="s">
        <v>791</v>
      </c>
    </row>
    <row r="244" spans="2:51" s="13" customFormat="1" ht="12">
      <c r="B244" s="211"/>
      <c r="C244" s="212"/>
      <c r="D244" s="207" t="s">
        <v>168</v>
      </c>
      <c r="E244" s="213" t="s">
        <v>21</v>
      </c>
      <c r="F244" s="214" t="s">
        <v>1376</v>
      </c>
      <c r="G244" s="212"/>
      <c r="H244" s="215">
        <v>86.4</v>
      </c>
      <c r="I244" s="216"/>
      <c r="J244" s="212"/>
      <c r="K244" s="212"/>
      <c r="L244" s="217"/>
      <c r="M244" s="218"/>
      <c r="N244" s="219"/>
      <c r="O244" s="219"/>
      <c r="P244" s="219"/>
      <c r="Q244" s="219"/>
      <c r="R244" s="219"/>
      <c r="S244" s="219"/>
      <c r="T244" s="220"/>
      <c r="AT244" s="221" t="s">
        <v>168</v>
      </c>
      <c r="AU244" s="221" t="s">
        <v>81</v>
      </c>
      <c r="AV244" s="13" t="s">
        <v>81</v>
      </c>
      <c r="AW244" s="13" t="s">
        <v>34</v>
      </c>
      <c r="AX244" s="13" t="s">
        <v>73</v>
      </c>
      <c r="AY244" s="221" t="s">
        <v>157</v>
      </c>
    </row>
    <row r="245" spans="2:51" s="16" customFormat="1" ht="12">
      <c r="B245" s="243"/>
      <c r="C245" s="244"/>
      <c r="D245" s="207" t="s">
        <v>168</v>
      </c>
      <c r="E245" s="245" t="s">
        <v>21</v>
      </c>
      <c r="F245" s="246" t="s">
        <v>181</v>
      </c>
      <c r="G245" s="244"/>
      <c r="H245" s="247">
        <v>86.4</v>
      </c>
      <c r="I245" s="248"/>
      <c r="J245" s="244"/>
      <c r="K245" s="244"/>
      <c r="L245" s="249"/>
      <c r="M245" s="250"/>
      <c r="N245" s="251"/>
      <c r="O245" s="251"/>
      <c r="P245" s="251"/>
      <c r="Q245" s="251"/>
      <c r="R245" s="251"/>
      <c r="S245" s="251"/>
      <c r="T245" s="252"/>
      <c r="AT245" s="253" t="s">
        <v>168</v>
      </c>
      <c r="AU245" s="253" t="s">
        <v>81</v>
      </c>
      <c r="AV245" s="16" t="s">
        <v>164</v>
      </c>
      <c r="AW245" s="16" t="s">
        <v>34</v>
      </c>
      <c r="AX245" s="16" t="s">
        <v>79</v>
      </c>
      <c r="AY245" s="253" t="s">
        <v>157</v>
      </c>
    </row>
    <row r="246" spans="1:65" s="2" customFormat="1" ht="16.5" customHeight="1">
      <c r="A246" s="36"/>
      <c r="B246" s="37"/>
      <c r="C246" s="254" t="s">
        <v>497</v>
      </c>
      <c r="D246" s="254" t="s">
        <v>271</v>
      </c>
      <c r="E246" s="255" t="s">
        <v>1377</v>
      </c>
      <c r="F246" s="256" t="s">
        <v>1378</v>
      </c>
      <c r="G246" s="257" t="s">
        <v>162</v>
      </c>
      <c r="H246" s="258">
        <v>90.72</v>
      </c>
      <c r="I246" s="259"/>
      <c r="J246" s="260">
        <f>ROUND(I246*H246,2)</f>
        <v>0</v>
      </c>
      <c r="K246" s="256" t="s">
        <v>21</v>
      </c>
      <c r="L246" s="261"/>
      <c r="M246" s="262" t="s">
        <v>21</v>
      </c>
      <c r="N246" s="263" t="s">
        <v>44</v>
      </c>
      <c r="O246" s="66"/>
      <c r="P246" s="203">
        <f>O246*H246</f>
        <v>0</v>
      </c>
      <c r="Q246" s="203">
        <v>0.0002</v>
      </c>
      <c r="R246" s="203">
        <f>Q246*H246</f>
        <v>0.018144</v>
      </c>
      <c r="S246" s="203">
        <v>0</v>
      </c>
      <c r="T246" s="204">
        <f>S246*H246</f>
        <v>0</v>
      </c>
      <c r="U246" s="36"/>
      <c r="V246" s="36"/>
      <c r="W246" s="36"/>
      <c r="X246" s="36"/>
      <c r="Y246" s="36"/>
      <c r="Z246" s="36"/>
      <c r="AA246" s="36"/>
      <c r="AB246" s="36"/>
      <c r="AC246" s="36"/>
      <c r="AD246" s="36"/>
      <c r="AE246" s="36"/>
      <c r="AR246" s="205" t="s">
        <v>391</v>
      </c>
      <c r="AT246" s="205" t="s">
        <v>271</v>
      </c>
      <c r="AU246" s="205" t="s">
        <v>81</v>
      </c>
      <c r="AY246" s="19" t="s">
        <v>157</v>
      </c>
      <c r="BE246" s="206">
        <f>IF(N246="základní",J246,0)</f>
        <v>0</v>
      </c>
      <c r="BF246" s="206">
        <f>IF(N246="snížená",J246,0)</f>
        <v>0</v>
      </c>
      <c r="BG246" s="206">
        <f>IF(N246="zákl. přenesená",J246,0)</f>
        <v>0</v>
      </c>
      <c r="BH246" s="206">
        <f>IF(N246="sníž. přenesená",J246,0)</f>
        <v>0</v>
      </c>
      <c r="BI246" s="206">
        <f>IF(N246="nulová",J246,0)</f>
        <v>0</v>
      </c>
      <c r="BJ246" s="19" t="s">
        <v>79</v>
      </c>
      <c r="BK246" s="206">
        <f>ROUND(I246*H246,2)</f>
        <v>0</v>
      </c>
      <c r="BL246" s="19" t="s">
        <v>281</v>
      </c>
      <c r="BM246" s="205" t="s">
        <v>801</v>
      </c>
    </row>
    <row r="247" spans="2:51" s="13" customFormat="1" ht="12">
      <c r="B247" s="211"/>
      <c r="C247" s="212"/>
      <c r="D247" s="207" t="s">
        <v>168</v>
      </c>
      <c r="E247" s="213" t="s">
        <v>21</v>
      </c>
      <c r="F247" s="214" t="s">
        <v>1379</v>
      </c>
      <c r="G247" s="212"/>
      <c r="H247" s="215">
        <v>90.72</v>
      </c>
      <c r="I247" s="216"/>
      <c r="J247" s="212"/>
      <c r="K247" s="212"/>
      <c r="L247" s="217"/>
      <c r="M247" s="218"/>
      <c r="N247" s="219"/>
      <c r="O247" s="219"/>
      <c r="P247" s="219"/>
      <c r="Q247" s="219"/>
      <c r="R247" s="219"/>
      <c r="S247" s="219"/>
      <c r="T247" s="220"/>
      <c r="AT247" s="221" t="s">
        <v>168</v>
      </c>
      <c r="AU247" s="221" t="s">
        <v>81</v>
      </c>
      <c r="AV247" s="13" t="s">
        <v>81</v>
      </c>
      <c r="AW247" s="13" t="s">
        <v>34</v>
      </c>
      <c r="AX247" s="13" t="s">
        <v>73</v>
      </c>
      <c r="AY247" s="221" t="s">
        <v>157</v>
      </c>
    </row>
    <row r="248" spans="2:51" s="16" customFormat="1" ht="12">
      <c r="B248" s="243"/>
      <c r="C248" s="244"/>
      <c r="D248" s="207" t="s">
        <v>168</v>
      </c>
      <c r="E248" s="245" t="s">
        <v>21</v>
      </c>
      <c r="F248" s="246" t="s">
        <v>181</v>
      </c>
      <c r="G248" s="244"/>
      <c r="H248" s="247">
        <v>90.72</v>
      </c>
      <c r="I248" s="248"/>
      <c r="J248" s="244"/>
      <c r="K248" s="244"/>
      <c r="L248" s="249"/>
      <c r="M248" s="250"/>
      <c r="N248" s="251"/>
      <c r="O248" s="251"/>
      <c r="P248" s="251"/>
      <c r="Q248" s="251"/>
      <c r="R248" s="251"/>
      <c r="S248" s="251"/>
      <c r="T248" s="252"/>
      <c r="AT248" s="253" t="s">
        <v>168</v>
      </c>
      <c r="AU248" s="253" t="s">
        <v>81</v>
      </c>
      <c r="AV248" s="16" t="s">
        <v>164</v>
      </c>
      <c r="AW248" s="16" t="s">
        <v>34</v>
      </c>
      <c r="AX248" s="16" t="s">
        <v>79</v>
      </c>
      <c r="AY248" s="253" t="s">
        <v>157</v>
      </c>
    </row>
    <row r="249" spans="1:65" s="2" customFormat="1" ht="16.5" customHeight="1">
      <c r="A249" s="36"/>
      <c r="B249" s="37"/>
      <c r="C249" s="194" t="s">
        <v>505</v>
      </c>
      <c r="D249" s="194" t="s">
        <v>159</v>
      </c>
      <c r="E249" s="195" t="s">
        <v>1380</v>
      </c>
      <c r="F249" s="196" t="s">
        <v>1381</v>
      </c>
      <c r="G249" s="197" t="s">
        <v>162</v>
      </c>
      <c r="H249" s="198">
        <v>86.4</v>
      </c>
      <c r="I249" s="199"/>
      <c r="J249" s="200">
        <f>ROUND(I249*H249,2)</f>
        <v>0</v>
      </c>
      <c r="K249" s="196" t="s">
        <v>21</v>
      </c>
      <c r="L249" s="41"/>
      <c r="M249" s="201" t="s">
        <v>21</v>
      </c>
      <c r="N249" s="202" t="s">
        <v>44</v>
      </c>
      <c r="O249" s="66"/>
      <c r="P249" s="203">
        <f>O249*H249</f>
        <v>0</v>
      </c>
      <c r="Q249" s="203">
        <v>0</v>
      </c>
      <c r="R249" s="203">
        <f>Q249*H249</f>
        <v>0</v>
      </c>
      <c r="S249" s="203">
        <v>0</v>
      </c>
      <c r="T249" s="204">
        <f>S249*H249</f>
        <v>0</v>
      </c>
      <c r="U249" s="36"/>
      <c r="V249" s="36"/>
      <c r="W249" s="36"/>
      <c r="X249" s="36"/>
      <c r="Y249" s="36"/>
      <c r="Z249" s="36"/>
      <c r="AA249" s="36"/>
      <c r="AB249" s="36"/>
      <c r="AC249" s="36"/>
      <c r="AD249" s="36"/>
      <c r="AE249" s="36"/>
      <c r="AR249" s="205" t="s">
        <v>281</v>
      </c>
      <c r="AT249" s="205" t="s">
        <v>159</v>
      </c>
      <c r="AU249" s="205" t="s">
        <v>81</v>
      </c>
      <c r="AY249" s="19" t="s">
        <v>157</v>
      </c>
      <c r="BE249" s="206">
        <f>IF(N249="základní",J249,0)</f>
        <v>0</v>
      </c>
      <c r="BF249" s="206">
        <f>IF(N249="snížená",J249,0)</f>
        <v>0</v>
      </c>
      <c r="BG249" s="206">
        <f>IF(N249="zákl. přenesená",J249,0)</f>
        <v>0</v>
      </c>
      <c r="BH249" s="206">
        <f>IF(N249="sníž. přenesená",J249,0)</f>
        <v>0</v>
      </c>
      <c r="BI249" s="206">
        <f>IF(N249="nulová",J249,0)</f>
        <v>0</v>
      </c>
      <c r="BJ249" s="19" t="s">
        <v>79</v>
      </c>
      <c r="BK249" s="206">
        <f>ROUND(I249*H249,2)</f>
        <v>0</v>
      </c>
      <c r="BL249" s="19" t="s">
        <v>281</v>
      </c>
      <c r="BM249" s="205" t="s">
        <v>812</v>
      </c>
    </row>
    <row r="250" spans="2:51" s="13" customFormat="1" ht="12">
      <c r="B250" s="211"/>
      <c r="C250" s="212"/>
      <c r="D250" s="207" t="s">
        <v>168</v>
      </c>
      <c r="E250" s="213" t="s">
        <v>21</v>
      </c>
      <c r="F250" s="214" t="s">
        <v>1376</v>
      </c>
      <c r="G250" s="212"/>
      <c r="H250" s="215">
        <v>86.4</v>
      </c>
      <c r="I250" s="216"/>
      <c r="J250" s="212"/>
      <c r="K250" s="212"/>
      <c r="L250" s="217"/>
      <c r="M250" s="218"/>
      <c r="N250" s="219"/>
      <c r="O250" s="219"/>
      <c r="P250" s="219"/>
      <c r="Q250" s="219"/>
      <c r="R250" s="219"/>
      <c r="S250" s="219"/>
      <c r="T250" s="220"/>
      <c r="AT250" s="221" t="s">
        <v>168</v>
      </c>
      <c r="AU250" s="221" t="s">
        <v>81</v>
      </c>
      <c r="AV250" s="13" t="s">
        <v>81</v>
      </c>
      <c r="AW250" s="13" t="s">
        <v>34</v>
      </c>
      <c r="AX250" s="13" t="s">
        <v>73</v>
      </c>
      <c r="AY250" s="221" t="s">
        <v>157</v>
      </c>
    </row>
    <row r="251" spans="2:51" s="16" customFormat="1" ht="12">
      <c r="B251" s="243"/>
      <c r="C251" s="244"/>
      <c r="D251" s="207" t="s">
        <v>168</v>
      </c>
      <c r="E251" s="245" t="s">
        <v>21</v>
      </c>
      <c r="F251" s="246" t="s">
        <v>181</v>
      </c>
      <c r="G251" s="244"/>
      <c r="H251" s="247">
        <v>86.4</v>
      </c>
      <c r="I251" s="248"/>
      <c r="J251" s="244"/>
      <c r="K251" s="244"/>
      <c r="L251" s="249"/>
      <c r="M251" s="250"/>
      <c r="N251" s="251"/>
      <c r="O251" s="251"/>
      <c r="P251" s="251"/>
      <c r="Q251" s="251"/>
      <c r="R251" s="251"/>
      <c r="S251" s="251"/>
      <c r="T251" s="252"/>
      <c r="AT251" s="253" t="s">
        <v>168</v>
      </c>
      <c r="AU251" s="253" t="s">
        <v>81</v>
      </c>
      <c r="AV251" s="16" t="s">
        <v>164</v>
      </c>
      <c r="AW251" s="16" t="s">
        <v>34</v>
      </c>
      <c r="AX251" s="16" t="s">
        <v>79</v>
      </c>
      <c r="AY251" s="253" t="s">
        <v>157</v>
      </c>
    </row>
    <row r="252" spans="1:65" s="2" customFormat="1" ht="16.5" customHeight="1">
      <c r="A252" s="36"/>
      <c r="B252" s="37"/>
      <c r="C252" s="254" t="s">
        <v>510</v>
      </c>
      <c r="D252" s="254" t="s">
        <v>271</v>
      </c>
      <c r="E252" s="255" t="s">
        <v>1377</v>
      </c>
      <c r="F252" s="256" t="s">
        <v>1378</v>
      </c>
      <c r="G252" s="257" t="s">
        <v>162</v>
      </c>
      <c r="H252" s="258">
        <v>90.72</v>
      </c>
      <c r="I252" s="259"/>
      <c r="J252" s="260">
        <f>ROUND(I252*H252,2)</f>
        <v>0</v>
      </c>
      <c r="K252" s="256" t="s">
        <v>21</v>
      </c>
      <c r="L252" s="261"/>
      <c r="M252" s="262" t="s">
        <v>21</v>
      </c>
      <c r="N252" s="263" t="s">
        <v>44</v>
      </c>
      <c r="O252" s="66"/>
      <c r="P252" s="203">
        <f>O252*H252</f>
        <v>0</v>
      </c>
      <c r="Q252" s="203">
        <v>0.0002</v>
      </c>
      <c r="R252" s="203">
        <f>Q252*H252</f>
        <v>0.018144</v>
      </c>
      <c r="S252" s="203">
        <v>0</v>
      </c>
      <c r="T252" s="204">
        <f>S252*H252</f>
        <v>0</v>
      </c>
      <c r="U252" s="36"/>
      <c r="V252" s="36"/>
      <c r="W252" s="36"/>
      <c r="X252" s="36"/>
      <c r="Y252" s="36"/>
      <c r="Z252" s="36"/>
      <c r="AA252" s="36"/>
      <c r="AB252" s="36"/>
      <c r="AC252" s="36"/>
      <c r="AD252" s="36"/>
      <c r="AE252" s="36"/>
      <c r="AR252" s="205" t="s">
        <v>391</v>
      </c>
      <c r="AT252" s="205" t="s">
        <v>271</v>
      </c>
      <c r="AU252" s="205" t="s">
        <v>81</v>
      </c>
      <c r="AY252" s="19" t="s">
        <v>157</v>
      </c>
      <c r="BE252" s="206">
        <f>IF(N252="základní",J252,0)</f>
        <v>0</v>
      </c>
      <c r="BF252" s="206">
        <f>IF(N252="snížená",J252,0)</f>
        <v>0</v>
      </c>
      <c r="BG252" s="206">
        <f>IF(N252="zákl. přenesená",J252,0)</f>
        <v>0</v>
      </c>
      <c r="BH252" s="206">
        <f>IF(N252="sníž. přenesená",J252,0)</f>
        <v>0</v>
      </c>
      <c r="BI252" s="206">
        <f>IF(N252="nulová",J252,0)</f>
        <v>0</v>
      </c>
      <c r="BJ252" s="19" t="s">
        <v>79</v>
      </c>
      <c r="BK252" s="206">
        <f>ROUND(I252*H252,2)</f>
        <v>0</v>
      </c>
      <c r="BL252" s="19" t="s">
        <v>281</v>
      </c>
      <c r="BM252" s="205" t="s">
        <v>824</v>
      </c>
    </row>
    <row r="253" spans="2:51" s="13" customFormat="1" ht="12">
      <c r="B253" s="211"/>
      <c r="C253" s="212"/>
      <c r="D253" s="207" t="s">
        <v>168</v>
      </c>
      <c r="E253" s="213" t="s">
        <v>21</v>
      </c>
      <c r="F253" s="214" t="s">
        <v>1379</v>
      </c>
      <c r="G253" s="212"/>
      <c r="H253" s="215">
        <v>90.72</v>
      </c>
      <c r="I253" s="216"/>
      <c r="J253" s="212"/>
      <c r="K253" s="212"/>
      <c r="L253" s="217"/>
      <c r="M253" s="218"/>
      <c r="N253" s="219"/>
      <c r="O253" s="219"/>
      <c r="P253" s="219"/>
      <c r="Q253" s="219"/>
      <c r="R253" s="219"/>
      <c r="S253" s="219"/>
      <c r="T253" s="220"/>
      <c r="AT253" s="221" t="s">
        <v>168</v>
      </c>
      <c r="AU253" s="221" t="s">
        <v>81</v>
      </c>
      <c r="AV253" s="13" t="s">
        <v>81</v>
      </c>
      <c r="AW253" s="13" t="s">
        <v>34</v>
      </c>
      <c r="AX253" s="13" t="s">
        <v>73</v>
      </c>
      <c r="AY253" s="221" t="s">
        <v>157</v>
      </c>
    </row>
    <row r="254" spans="2:51" s="16" customFormat="1" ht="12">
      <c r="B254" s="243"/>
      <c r="C254" s="244"/>
      <c r="D254" s="207" t="s">
        <v>168</v>
      </c>
      <c r="E254" s="245" t="s">
        <v>21</v>
      </c>
      <c r="F254" s="246" t="s">
        <v>181</v>
      </c>
      <c r="G254" s="244"/>
      <c r="H254" s="247">
        <v>90.72</v>
      </c>
      <c r="I254" s="248"/>
      <c r="J254" s="244"/>
      <c r="K254" s="244"/>
      <c r="L254" s="249"/>
      <c r="M254" s="250"/>
      <c r="N254" s="251"/>
      <c r="O254" s="251"/>
      <c r="P254" s="251"/>
      <c r="Q254" s="251"/>
      <c r="R254" s="251"/>
      <c r="S254" s="251"/>
      <c r="T254" s="252"/>
      <c r="AT254" s="253" t="s">
        <v>168</v>
      </c>
      <c r="AU254" s="253" t="s">
        <v>81</v>
      </c>
      <c r="AV254" s="16" t="s">
        <v>164</v>
      </c>
      <c r="AW254" s="16" t="s">
        <v>34</v>
      </c>
      <c r="AX254" s="16" t="s">
        <v>79</v>
      </c>
      <c r="AY254" s="253" t="s">
        <v>157</v>
      </c>
    </row>
    <row r="255" spans="1:65" s="2" customFormat="1" ht="16.5" customHeight="1">
      <c r="A255" s="36"/>
      <c r="B255" s="37"/>
      <c r="C255" s="194" t="s">
        <v>523</v>
      </c>
      <c r="D255" s="194" t="s">
        <v>159</v>
      </c>
      <c r="E255" s="195" t="s">
        <v>1382</v>
      </c>
      <c r="F255" s="196" t="s">
        <v>1383</v>
      </c>
      <c r="G255" s="197" t="s">
        <v>162</v>
      </c>
      <c r="H255" s="198">
        <v>13.824</v>
      </c>
      <c r="I255" s="199"/>
      <c r="J255" s="200">
        <f>ROUND(I255*H255,2)</f>
        <v>0</v>
      </c>
      <c r="K255" s="196" t="s">
        <v>21</v>
      </c>
      <c r="L255" s="41"/>
      <c r="M255" s="201" t="s">
        <v>21</v>
      </c>
      <c r="N255" s="202" t="s">
        <v>44</v>
      </c>
      <c r="O255" s="66"/>
      <c r="P255" s="203">
        <f>O255*H255</f>
        <v>0</v>
      </c>
      <c r="Q255" s="203">
        <v>0</v>
      </c>
      <c r="R255" s="203">
        <f>Q255*H255</f>
        <v>0</v>
      </c>
      <c r="S255" s="203">
        <v>0</v>
      </c>
      <c r="T255" s="204">
        <f>S255*H255</f>
        <v>0</v>
      </c>
      <c r="U255" s="36"/>
      <c r="V255" s="36"/>
      <c r="W255" s="36"/>
      <c r="X255" s="36"/>
      <c r="Y255" s="36"/>
      <c r="Z255" s="36"/>
      <c r="AA255" s="36"/>
      <c r="AB255" s="36"/>
      <c r="AC255" s="36"/>
      <c r="AD255" s="36"/>
      <c r="AE255" s="36"/>
      <c r="AR255" s="205" t="s">
        <v>281</v>
      </c>
      <c r="AT255" s="205" t="s">
        <v>159</v>
      </c>
      <c r="AU255" s="205" t="s">
        <v>81</v>
      </c>
      <c r="AY255" s="19" t="s">
        <v>157</v>
      </c>
      <c r="BE255" s="206">
        <f>IF(N255="základní",J255,0)</f>
        <v>0</v>
      </c>
      <c r="BF255" s="206">
        <f>IF(N255="snížená",J255,0)</f>
        <v>0</v>
      </c>
      <c r="BG255" s="206">
        <f>IF(N255="zákl. přenesená",J255,0)</f>
        <v>0</v>
      </c>
      <c r="BH255" s="206">
        <f>IF(N255="sníž. přenesená",J255,0)</f>
        <v>0</v>
      </c>
      <c r="BI255" s="206">
        <f>IF(N255="nulová",J255,0)</f>
        <v>0</v>
      </c>
      <c r="BJ255" s="19" t="s">
        <v>79</v>
      </c>
      <c r="BK255" s="206">
        <f>ROUND(I255*H255,2)</f>
        <v>0</v>
      </c>
      <c r="BL255" s="19" t="s">
        <v>281</v>
      </c>
      <c r="BM255" s="205" t="s">
        <v>834</v>
      </c>
    </row>
    <row r="256" spans="2:51" s="13" customFormat="1" ht="12">
      <c r="B256" s="211"/>
      <c r="C256" s="212"/>
      <c r="D256" s="207" t="s">
        <v>168</v>
      </c>
      <c r="E256" s="213" t="s">
        <v>21</v>
      </c>
      <c r="F256" s="214" t="s">
        <v>1384</v>
      </c>
      <c r="G256" s="212"/>
      <c r="H256" s="215">
        <v>13.824</v>
      </c>
      <c r="I256" s="216"/>
      <c r="J256" s="212"/>
      <c r="K256" s="212"/>
      <c r="L256" s="217"/>
      <c r="M256" s="218"/>
      <c r="N256" s="219"/>
      <c r="O256" s="219"/>
      <c r="P256" s="219"/>
      <c r="Q256" s="219"/>
      <c r="R256" s="219"/>
      <c r="S256" s="219"/>
      <c r="T256" s="220"/>
      <c r="AT256" s="221" t="s">
        <v>168</v>
      </c>
      <c r="AU256" s="221" t="s">
        <v>81</v>
      </c>
      <c r="AV256" s="13" t="s">
        <v>81</v>
      </c>
      <c r="AW256" s="13" t="s">
        <v>34</v>
      </c>
      <c r="AX256" s="13" t="s">
        <v>73</v>
      </c>
      <c r="AY256" s="221" t="s">
        <v>157</v>
      </c>
    </row>
    <row r="257" spans="2:51" s="16" customFormat="1" ht="12">
      <c r="B257" s="243"/>
      <c r="C257" s="244"/>
      <c r="D257" s="207" t="s">
        <v>168</v>
      </c>
      <c r="E257" s="245" t="s">
        <v>21</v>
      </c>
      <c r="F257" s="246" t="s">
        <v>181</v>
      </c>
      <c r="G257" s="244"/>
      <c r="H257" s="247">
        <v>13.824</v>
      </c>
      <c r="I257" s="248"/>
      <c r="J257" s="244"/>
      <c r="K257" s="244"/>
      <c r="L257" s="249"/>
      <c r="M257" s="250"/>
      <c r="N257" s="251"/>
      <c r="O257" s="251"/>
      <c r="P257" s="251"/>
      <c r="Q257" s="251"/>
      <c r="R257" s="251"/>
      <c r="S257" s="251"/>
      <c r="T257" s="252"/>
      <c r="AT257" s="253" t="s">
        <v>168</v>
      </c>
      <c r="AU257" s="253" t="s">
        <v>81</v>
      </c>
      <c r="AV257" s="16" t="s">
        <v>164</v>
      </c>
      <c r="AW257" s="16" t="s">
        <v>34</v>
      </c>
      <c r="AX257" s="16" t="s">
        <v>79</v>
      </c>
      <c r="AY257" s="253" t="s">
        <v>157</v>
      </c>
    </row>
    <row r="258" spans="1:65" s="2" customFormat="1" ht="16.5" customHeight="1">
      <c r="A258" s="36"/>
      <c r="B258" s="37"/>
      <c r="C258" s="254" t="s">
        <v>532</v>
      </c>
      <c r="D258" s="254" t="s">
        <v>271</v>
      </c>
      <c r="E258" s="255" t="s">
        <v>1377</v>
      </c>
      <c r="F258" s="256" t="s">
        <v>1378</v>
      </c>
      <c r="G258" s="257" t="s">
        <v>162</v>
      </c>
      <c r="H258" s="258">
        <v>14.515</v>
      </c>
      <c r="I258" s="259"/>
      <c r="J258" s="260">
        <f>ROUND(I258*H258,2)</f>
        <v>0</v>
      </c>
      <c r="K258" s="256" t="s">
        <v>21</v>
      </c>
      <c r="L258" s="261"/>
      <c r="M258" s="262" t="s">
        <v>21</v>
      </c>
      <c r="N258" s="263" t="s">
        <v>44</v>
      </c>
      <c r="O258" s="66"/>
      <c r="P258" s="203">
        <f>O258*H258</f>
        <v>0</v>
      </c>
      <c r="Q258" s="203">
        <v>0.0002</v>
      </c>
      <c r="R258" s="203">
        <f>Q258*H258</f>
        <v>0.002903</v>
      </c>
      <c r="S258" s="203">
        <v>0</v>
      </c>
      <c r="T258" s="204">
        <f>S258*H258</f>
        <v>0</v>
      </c>
      <c r="U258" s="36"/>
      <c r="V258" s="36"/>
      <c r="W258" s="36"/>
      <c r="X258" s="36"/>
      <c r="Y258" s="36"/>
      <c r="Z258" s="36"/>
      <c r="AA258" s="36"/>
      <c r="AB258" s="36"/>
      <c r="AC258" s="36"/>
      <c r="AD258" s="36"/>
      <c r="AE258" s="36"/>
      <c r="AR258" s="205" t="s">
        <v>391</v>
      </c>
      <c r="AT258" s="205" t="s">
        <v>271</v>
      </c>
      <c r="AU258" s="205" t="s">
        <v>81</v>
      </c>
      <c r="AY258" s="19" t="s">
        <v>157</v>
      </c>
      <c r="BE258" s="206">
        <f>IF(N258="základní",J258,0)</f>
        <v>0</v>
      </c>
      <c r="BF258" s="206">
        <f>IF(N258="snížená",J258,0)</f>
        <v>0</v>
      </c>
      <c r="BG258" s="206">
        <f>IF(N258="zákl. přenesená",J258,0)</f>
        <v>0</v>
      </c>
      <c r="BH258" s="206">
        <f>IF(N258="sníž. přenesená",J258,0)</f>
        <v>0</v>
      </c>
      <c r="BI258" s="206">
        <f>IF(N258="nulová",J258,0)</f>
        <v>0</v>
      </c>
      <c r="BJ258" s="19" t="s">
        <v>79</v>
      </c>
      <c r="BK258" s="206">
        <f>ROUND(I258*H258,2)</f>
        <v>0</v>
      </c>
      <c r="BL258" s="19" t="s">
        <v>281</v>
      </c>
      <c r="BM258" s="205" t="s">
        <v>842</v>
      </c>
    </row>
    <row r="259" spans="2:51" s="13" customFormat="1" ht="12">
      <c r="B259" s="211"/>
      <c r="C259" s="212"/>
      <c r="D259" s="207" t="s">
        <v>168</v>
      </c>
      <c r="E259" s="213" t="s">
        <v>21</v>
      </c>
      <c r="F259" s="214" t="s">
        <v>1385</v>
      </c>
      <c r="G259" s="212"/>
      <c r="H259" s="215">
        <v>14.515</v>
      </c>
      <c r="I259" s="216"/>
      <c r="J259" s="212"/>
      <c r="K259" s="212"/>
      <c r="L259" s="217"/>
      <c r="M259" s="218"/>
      <c r="N259" s="219"/>
      <c r="O259" s="219"/>
      <c r="P259" s="219"/>
      <c r="Q259" s="219"/>
      <c r="R259" s="219"/>
      <c r="S259" s="219"/>
      <c r="T259" s="220"/>
      <c r="AT259" s="221" t="s">
        <v>168</v>
      </c>
      <c r="AU259" s="221" t="s">
        <v>81</v>
      </c>
      <c r="AV259" s="13" t="s">
        <v>81</v>
      </c>
      <c r="AW259" s="13" t="s">
        <v>34</v>
      </c>
      <c r="AX259" s="13" t="s">
        <v>73</v>
      </c>
      <c r="AY259" s="221" t="s">
        <v>157</v>
      </c>
    </row>
    <row r="260" spans="2:51" s="16" customFormat="1" ht="12">
      <c r="B260" s="243"/>
      <c r="C260" s="244"/>
      <c r="D260" s="207" t="s">
        <v>168</v>
      </c>
      <c r="E260" s="245" t="s">
        <v>21</v>
      </c>
      <c r="F260" s="246" t="s">
        <v>181</v>
      </c>
      <c r="G260" s="244"/>
      <c r="H260" s="247">
        <v>14.515</v>
      </c>
      <c r="I260" s="248"/>
      <c r="J260" s="244"/>
      <c r="K260" s="244"/>
      <c r="L260" s="249"/>
      <c r="M260" s="250"/>
      <c r="N260" s="251"/>
      <c r="O260" s="251"/>
      <c r="P260" s="251"/>
      <c r="Q260" s="251"/>
      <c r="R260" s="251"/>
      <c r="S260" s="251"/>
      <c r="T260" s="252"/>
      <c r="AT260" s="253" t="s">
        <v>168</v>
      </c>
      <c r="AU260" s="253" t="s">
        <v>81</v>
      </c>
      <c r="AV260" s="16" t="s">
        <v>164</v>
      </c>
      <c r="AW260" s="16" t="s">
        <v>34</v>
      </c>
      <c r="AX260" s="16" t="s">
        <v>79</v>
      </c>
      <c r="AY260" s="253" t="s">
        <v>157</v>
      </c>
    </row>
    <row r="261" spans="1:65" s="2" customFormat="1" ht="16.5" customHeight="1">
      <c r="A261" s="36"/>
      <c r="B261" s="37"/>
      <c r="C261" s="194" t="s">
        <v>538</v>
      </c>
      <c r="D261" s="194" t="s">
        <v>159</v>
      </c>
      <c r="E261" s="195" t="s">
        <v>638</v>
      </c>
      <c r="F261" s="196" t="s">
        <v>1386</v>
      </c>
      <c r="G261" s="197" t="s">
        <v>247</v>
      </c>
      <c r="H261" s="198">
        <v>0.039</v>
      </c>
      <c r="I261" s="199"/>
      <c r="J261" s="200">
        <f>ROUND(I261*H261,2)</f>
        <v>0</v>
      </c>
      <c r="K261" s="196" t="s">
        <v>21</v>
      </c>
      <c r="L261" s="41"/>
      <c r="M261" s="268" t="s">
        <v>21</v>
      </c>
      <c r="N261" s="269" t="s">
        <v>44</v>
      </c>
      <c r="O261" s="270"/>
      <c r="P261" s="271">
        <f>O261*H261</f>
        <v>0</v>
      </c>
      <c r="Q261" s="271">
        <v>0</v>
      </c>
      <c r="R261" s="271">
        <f>Q261*H261</f>
        <v>0</v>
      </c>
      <c r="S261" s="271">
        <v>0</v>
      </c>
      <c r="T261" s="272">
        <f>S261*H261</f>
        <v>0</v>
      </c>
      <c r="U261" s="36"/>
      <c r="V261" s="36"/>
      <c r="W261" s="36"/>
      <c r="X261" s="36"/>
      <c r="Y261" s="36"/>
      <c r="Z261" s="36"/>
      <c r="AA261" s="36"/>
      <c r="AB261" s="36"/>
      <c r="AC261" s="36"/>
      <c r="AD261" s="36"/>
      <c r="AE261" s="36"/>
      <c r="AR261" s="205" t="s">
        <v>281</v>
      </c>
      <c r="AT261" s="205" t="s">
        <v>159</v>
      </c>
      <c r="AU261" s="205" t="s">
        <v>81</v>
      </c>
      <c r="AY261" s="19" t="s">
        <v>157</v>
      </c>
      <c r="BE261" s="206">
        <f>IF(N261="základní",J261,0)</f>
        <v>0</v>
      </c>
      <c r="BF261" s="206">
        <f>IF(N261="snížená",J261,0)</f>
        <v>0</v>
      </c>
      <c r="BG261" s="206">
        <f>IF(N261="zákl. přenesená",J261,0)</f>
        <v>0</v>
      </c>
      <c r="BH261" s="206">
        <f>IF(N261="sníž. přenesená",J261,0)</f>
        <v>0</v>
      </c>
      <c r="BI261" s="206">
        <f>IF(N261="nulová",J261,0)</f>
        <v>0</v>
      </c>
      <c r="BJ261" s="19" t="s">
        <v>79</v>
      </c>
      <c r="BK261" s="206">
        <f>ROUND(I261*H261,2)</f>
        <v>0</v>
      </c>
      <c r="BL261" s="19" t="s">
        <v>281</v>
      </c>
      <c r="BM261" s="205" t="s">
        <v>850</v>
      </c>
    </row>
    <row r="262" spans="1:31" s="2" customFormat="1" ht="6.95" customHeight="1">
      <c r="A262" s="36"/>
      <c r="B262" s="49"/>
      <c r="C262" s="50"/>
      <c r="D262" s="50"/>
      <c r="E262" s="50"/>
      <c r="F262" s="50"/>
      <c r="G262" s="50"/>
      <c r="H262" s="50"/>
      <c r="I262" s="144"/>
      <c r="J262" s="50"/>
      <c r="K262" s="50"/>
      <c r="L262" s="41"/>
      <c r="M262" s="36"/>
      <c r="O262" s="36"/>
      <c r="P262" s="36"/>
      <c r="Q262" s="36"/>
      <c r="R262" s="36"/>
      <c r="S262" s="36"/>
      <c r="T262" s="36"/>
      <c r="U262" s="36"/>
      <c r="V262" s="36"/>
      <c r="W262" s="36"/>
      <c r="X262" s="36"/>
      <c r="Y262" s="36"/>
      <c r="Z262" s="36"/>
      <c r="AA262" s="36"/>
      <c r="AB262" s="36"/>
      <c r="AC262" s="36"/>
      <c r="AD262" s="36"/>
      <c r="AE262" s="36"/>
    </row>
  </sheetData>
  <sheetProtection algorithmName="SHA-512" hashValue="Xmeobv/QWA+Jn9Z+OMt6lWBu9WkkGHdHeZjpjg8J0WrD/hfCDEvZdnaqBgaN/vJdhjtosrNuxNAhyym22egfWA==" saltValue="7D6nTo0X7809gb4ylu4NOsrhKuLWlc0pdpNbJNRqPVuyUkBI+syOheD7SjbIgqknw2IZJbuLoKMbGFotCDjWyw==" spinCount="100000" sheet="1" objects="1" scenarios="1" formatColumns="0" formatRows="0" autoFilter="0"/>
  <autoFilter ref="C99:K261"/>
  <mergeCells count="15">
    <mergeCell ref="E86:H86"/>
    <mergeCell ref="E90:H90"/>
    <mergeCell ref="E88:H88"/>
    <mergeCell ref="E92:H92"/>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30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0"/>
      <c r="L2" s="361"/>
      <c r="M2" s="361"/>
      <c r="N2" s="361"/>
      <c r="O2" s="361"/>
      <c r="P2" s="361"/>
      <c r="Q2" s="361"/>
      <c r="R2" s="361"/>
      <c r="S2" s="361"/>
      <c r="T2" s="361"/>
      <c r="U2" s="361"/>
      <c r="V2" s="361"/>
      <c r="AT2" s="19" t="s">
        <v>100</v>
      </c>
    </row>
    <row r="3" spans="2:46" s="1" customFormat="1" ht="6.95" customHeight="1">
      <c r="B3" s="111"/>
      <c r="C3" s="112"/>
      <c r="D3" s="112"/>
      <c r="E3" s="112"/>
      <c r="F3" s="112"/>
      <c r="G3" s="112"/>
      <c r="H3" s="112"/>
      <c r="I3" s="113"/>
      <c r="J3" s="112"/>
      <c r="K3" s="112"/>
      <c r="L3" s="22"/>
      <c r="AT3" s="19" t="s">
        <v>81</v>
      </c>
    </row>
    <row r="4" spans="2:46" s="1" customFormat="1" ht="24.95" customHeight="1">
      <c r="B4" s="22"/>
      <c r="D4" s="114" t="s">
        <v>115</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6.5" customHeight="1">
      <c r="B7" s="22"/>
      <c r="E7" s="402" t="str">
        <f>'Rekapitulace stavby'!K6</f>
        <v>Rozšíření hřbitova v Milovicích – I. etapa pro stavební povolení a provedení stavby</v>
      </c>
      <c r="F7" s="403"/>
      <c r="G7" s="403"/>
      <c r="H7" s="403"/>
      <c r="I7" s="110"/>
      <c r="L7" s="22"/>
    </row>
    <row r="8" spans="2:12" ht="12.75">
      <c r="B8" s="22"/>
      <c r="D8" s="116" t="s">
        <v>116</v>
      </c>
      <c r="L8" s="22"/>
    </row>
    <row r="9" spans="2:12" s="1" customFormat="1" ht="16.5" customHeight="1">
      <c r="B9" s="22"/>
      <c r="E9" s="402" t="s">
        <v>117</v>
      </c>
      <c r="F9" s="361"/>
      <c r="G9" s="361"/>
      <c r="H9" s="361"/>
      <c r="I9" s="110"/>
      <c r="L9" s="22"/>
    </row>
    <row r="10" spans="2:12" s="1" customFormat="1" ht="12" customHeight="1">
      <c r="B10" s="22"/>
      <c r="D10" s="116" t="s">
        <v>118</v>
      </c>
      <c r="I10" s="110"/>
      <c r="L10" s="22"/>
    </row>
    <row r="11" spans="1:31" s="2" customFormat="1" ht="16.5" customHeight="1">
      <c r="A11" s="36"/>
      <c r="B11" s="41"/>
      <c r="C11" s="36"/>
      <c r="D11" s="36"/>
      <c r="E11" s="410" t="s">
        <v>1241</v>
      </c>
      <c r="F11" s="404"/>
      <c r="G11" s="404"/>
      <c r="H11" s="404"/>
      <c r="I11" s="117"/>
      <c r="J11" s="36"/>
      <c r="K11" s="36"/>
      <c r="L11" s="118"/>
      <c r="S11" s="36"/>
      <c r="T11" s="36"/>
      <c r="U11" s="36"/>
      <c r="V11" s="36"/>
      <c r="W11" s="36"/>
      <c r="X11" s="36"/>
      <c r="Y11" s="36"/>
      <c r="Z11" s="36"/>
      <c r="AA11" s="36"/>
      <c r="AB11" s="36"/>
      <c r="AC11" s="36"/>
      <c r="AD11" s="36"/>
      <c r="AE11" s="36"/>
    </row>
    <row r="12" spans="1:31" s="2" customFormat="1" ht="12" customHeight="1">
      <c r="A12" s="36"/>
      <c r="B12" s="41"/>
      <c r="C12" s="36"/>
      <c r="D12" s="116" t="s">
        <v>1242</v>
      </c>
      <c r="E12" s="36"/>
      <c r="F12" s="36"/>
      <c r="G12" s="36"/>
      <c r="H12" s="36"/>
      <c r="I12" s="117"/>
      <c r="J12" s="36"/>
      <c r="K12" s="36"/>
      <c r="L12" s="118"/>
      <c r="S12" s="36"/>
      <c r="T12" s="36"/>
      <c r="U12" s="36"/>
      <c r="V12" s="36"/>
      <c r="W12" s="36"/>
      <c r="X12" s="36"/>
      <c r="Y12" s="36"/>
      <c r="Z12" s="36"/>
      <c r="AA12" s="36"/>
      <c r="AB12" s="36"/>
      <c r="AC12" s="36"/>
      <c r="AD12" s="36"/>
      <c r="AE12" s="36"/>
    </row>
    <row r="13" spans="1:31" s="2" customFormat="1" ht="16.5" customHeight="1">
      <c r="A13" s="36"/>
      <c r="B13" s="41"/>
      <c r="C13" s="36"/>
      <c r="D13" s="36"/>
      <c r="E13" s="405" t="s">
        <v>1387</v>
      </c>
      <c r="F13" s="404"/>
      <c r="G13" s="404"/>
      <c r="H13" s="404"/>
      <c r="I13" s="117"/>
      <c r="J13" s="36"/>
      <c r="K13" s="36"/>
      <c r="L13" s="118"/>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17"/>
      <c r="J14" s="36"/>
      <c r="K14" s="36"/>
      <c r="L14" s="118"/>
      <c r="S14" s="36"/>
      <c r="T14" s="36"/>
      <c r="U14" s="36"/>
      <c r="V14" s="36"/>
      <c r="W14" s="36"/>
      <c r="X14" s="36"/>
      <c r="Y14" s="36"/>
      <c r="Z14" s="36"/>
      <c r="AA14" s="36"/>
      <c r="AB14" s="36"/>
      <c r="AC14" s="36"/>
      <c r="AD14" s="36"/>
      <c r="AE14" s="36"/>
    </row>
    <row r="15" spans="1:31" s="2" customFormat="1" ht="12" customHeight="1">
      <c r="A15" s="36"/>
      <c r="B15" s="41"/>
      <c r="C15" s="36"/>
      <c r="D15" s="116" t="s">
        <v>18</v>
      </c>
      <c r="E15" s="36"/>
      <c r="F15" s="105" t="s">
        <v>19</v>
      </c>
      <c r="G15" s="36"/>
      <c r="H15" s="36"/>
      <c r="I15" s="119" t="s">
        <v>20</v>
      </c>
      <c r="J15" s="105" t="s">
        <v>21</v>
      </c>
      <c r="K15" s="36"/>
      <c r="L15" s="118"/>
      <c r="S15" s="36"/>
      <c r="T15" s="36"/>
      <c r="U15" s="36"/>
      <c r="V15" s="36"/>
      <c r="W15" s="36"/>
      <c r="X15" s="36"/>
      <c r="Y15" s="36"/>
      <c r="Z15" s="36"/>
      <c r="AA15" s="36"/>
      <c r="AB15" s="36"/>
      <c r="AC15" s="36"/>
      <c r="AD15" s="36"/>
      <c r="AE15" s="36"/>
    </row>
    <row r="16" spans="1:31" s="2" customFormat="1" ht="12" customHeight="1">
      <c r="A16" s="36"/>
      <c r="B16" s="41"/>
      <c r="C16" s="36"/>
      <c r="D16" s="116" t="s">
        <v>22</v>
      </c>
      <c r="E16" s="36"/>
      <c r="F16" s="105" t="s">
        <v>23</v>
      </c>
      <c r="G16" s="36"/>
      <c r="H16" s="36"/>
      <c r="I16" s="119" t="s">
        <v>24</v>
      </c>
      <c r="J16" s="120" t="str">
        <f>'Rekapitulace stavby'!AN8</f>
        <v>3. 2. 2020</v>
      </c>
      <c r="K16" s="36"/>
      <c r="L16" s="118"/>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7"/>
      <c r="J17" s="36"/>
      <c r="K17" s="36"/>
      <c r="L17" s="118"/>
      <c r="S17" s="36"/>
      <c r="T17" s="36"/>
      <c r="U17" s="36"/>
      <c r="V17" s="36"/>
      <c r="W17" s="36"/>
      <c r="X17" s="36"/>
      <c r="Y17" s="36"/>
      <c r="Z17" s="36"/>
      <c r="AA17" s="36"/>
      <c r="AB17" s="36"/>
      <c r="AC17" s="36"/>
      <c r="AD17" s="36"/>
      <c r="AE17" s="36"/>
    </row>
    <row r="18" spans="1:31" s="2" customFormat="1" ht="12" customHeight="1">
      <c r="A18" s="36"/>
      <c r="B18" s="41"/>
      <c r="C18" s="36"/>
      <c r="D18" s="116" t="s">
        <v>26</v>
      </c>
      <c r="E18" s="36"/>
      <c r="F18" s="36"/>
      <c r="G18" s="36"/>
      <c r="H18" s="36"/>
      <c r="I18" s="119" t="s">
        <v>27</v>
      </c>
      <c r="J18" s="105" t="s">
        <v>21</v>
      </c>
      <c r="K18" s="36"/>
      <c r="L18" s="118"/>
      <c r="S18" s="36"/>
      <c r="T18" s="36"/>
      <c r="U18" s="36"/>
      <c r="V18" s="36"/>
      <c r="W18" s="36"/>
      <c r="X18" s="36"/>
      <c r="Y18" s="36"/>
      <c r="Z18" s="36"/>
      <c r="AA18" s="36"/>
      <c r="AB18" s="36"/>
      <c r="AC18" s="36"/>
      <c r="AD18" s="36"/>
      <c r="AE18" s="36"/>
    </row>
    <row r="19" spans="1:31" s="2" customFormat="1" ht="18" customHeight="1">
      <c r="A19" s="36"/>
      <c r="B19" s="41"/>
      <c r="C19" s="36"/>
      <c r="D19" s="36"/>
      <c r="E19" s="105" t="s">
        <v>28</v>
      </c>
      <c r="F19" s="36"/>
      <c r="G19" s="36"/>
      <c r="H19" s="36"/>
      <c r="I19" s="119" t="s">
        <v>29</v>
      </c>
      <c r="J19" s="105" t="s">
        <v>21</v>
      </c>
      <c r="K19" s="36"/>
      <c r="L19" s="118"/>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7"/>
      <c r="J20" s="36"/>
      <c r="K20" s="36"/>
      <c r="L20" s="118"/>
      <c r="S20" s="36"/>
      <c r="T20" s="36"/>
      <c r="U20" s="36"/>
      <c r="V20" s="36"/>
      <c r="W20" s="36"/>
      <c r="X20" s="36"/>
      <c r="Y20" s="36"/>
      <c r="Z20" s="36"/>
      <c r="AA20" s="36"/>
      <c r="AB20" s="36"/>
      <c r="AC20" s="36"/>
      <c r="AD20" s="36"/>
      <c r="AE20" s="36"/>
    </row>
    <row r="21" spans="1:31" s="2" customFormat="1" ht="12" customHeight="1">
      <c r="A21" s="36"/>
      <c r="B21" s="41"/>
      <c r="C21" s="36"/>
      <c r="D21" s="116" t="s">
        <v>30</v>
      </c>
      <c r="E21" s="36"/>
      <c r="F21" s="36"/>
      <c r="G21" s="36"/>
      <c r="H21" s="36"/>
      <c r="I21" s="119" t="s">
        <v>27</v>
      </c>
      <c r="J21" s="32" t="str">
        <f>'Rekapitulace stavby'!AN13</f>
        <v>Vyplň údaj</v>
      </c>
      <c r="K21" s="36"/>
      <c r="L21" s="118"/>
      <c r="S21" s="36"/>
      <c r="T21" s="36"/>
      <c r="U21" s="36"/>
      <c r="V21" s="36"/>
      <c r="W21" s="36"/>
      <c r="X21" s="36"/>
      <c r="Y21" s="36"/>
      <c r="Z21" s="36"/>
      <c r="AA21" s="36"/>
      <c r="AB21" s="36"/>
      <c r="AC21" s="36"/>
      <c r="AD21" s="36"/>
      <c r="AE21" s="36"/>
    </row>
    <row r="22" spans="1:31" s="2" customFormat="1" ht="18" customHeight="1">
      <c r="A22" s="36"/>
      <c r="B22" s="41"/>
      <c r="C22" s="36"/>
      <c r="D22" s="36"/>
      <c r="E22" s="406" t="str">
        <f>'Rekapitulace stavby'!E14</f>
        <v>Vyplň údaj</v>
      </c>
      <c r="F22" s="407"/>
      <c r="G22" s="407"/>
      <c r="H22" s="407"/>
      <c r="I22" s="119" t="s">
        <v>29</v>
      </c>
      <c r="J22" s="32" t="str">
        <f>'Rekapitulace stavby'!AN14</f>
        <v>Vyplň údaj</v>
      </c>
      <c r="K22" s="36"/>
      <c r="L22" s="118"/>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7"/>
      <c r="J23" s="36"/>
      <c r="K23" s="36"/>
      <c r="L23" s="118"/>
      <c r="S23" s="36"/>
      <c r="T23" s="36"/>
      <c r="U23" s="36"/>
      <c r="V23" s="36"/>
      <c r="W23" s="36"/>
      <c r="X23" s="36"/>
      <c r="Y23" s="36"/>
      <c r="Z23" s="36"/>
      <c r="AA23" s="36"/>
      <c r="AB23" s="36"/>
      <c r="AC23" s="36"/>
      <c r="AD23" s="36"/>
      <c r="AE23" s="36"/>
    </row>
    <row r="24" spans="1:31" s="2" customFormat="1" ht="12" customHeight="1">
      <c r="A24" s="36"/>
      <c r="B24" s="41"/>
      <c r="C24" s="36"/>
      <c r="D24" s="116" t="s">
        <v>32</v>
      </c>
      <c r="E24" s="36"/>
      <c r="F24" s="36"/>
      <c r="G24" s="36"/>
      <c r="H24" s="36"/>
      <c r="I24" s="119" t="s">
        <v>27</v>
      </c>
      <c r="J24" s="105" t="s">
        <v>21</v>
      </c>
      <c r="K24" s="36"/>
      <c r="L24" s="118"/>
      <c r="S24" s="36"/>
      <c r="T24" s="36"/>
      <c r="U24" s="36"/>
      <c r="V24" s="36"/>
      <c r="W24" s="36"/>
      <c r="X24" s="36"/>
      <c r="Y24" s="36"/>
      <c r="Z24" s="36"/>
      <c r="AA24" s="36"/>
      <c r="AB24" s="36"/>
      <c r="AC24" s="36"/>
      <c r="AD24" s="36"/>
      <c r="AE24" s="36"/>
    </row>
    <row r="25" spans="1:31" s="2" customFormat="1" ht="18" customHeight="1">
      <c r="A25" s="36"/>
      <c r="B25" s="41"/>
      <c r="C25" s="36"/>
      <c r="D25" s="36"/>
      <c r="E25" s="105" t="s">
        <v>33</v>
      </c>
      <c r="F25" s="36"/>
      <c r="G25" s="36"/>
      <c r="H25" s="36"/>
      <c r="I25" s="119" t="s">
        <v>29</v>
      </c>
      <c r="J25" s="105" t="s">
        <v>21</v>
      </c>
      <c r="K25" s="36"/>
      <c r="L25" s="118"/>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7"/>
      <c r="J26" s="36"/>
      <c r="K26" s="36"/>
      <c r="L26" s="118"/>
      <c r="S26" s="36"/>
      <c r="T26" s="36"/>
      <c r="U26" s="36"/>
      <c r="V26" s="36"/>
      <c r="W26" s="36"/>
      <c r="X26" s="36"/>
      <c r="Y26" s="36"/>
      <c r="Z26" s="36"/>
      <c r="AA26" s="36"/>
      <c r="AB26" s="36"/>
      <c r="AC26" s="36"/>
      <c r="AD26" s="36"/>
      <c r="AE26" s="36"/>
    </row>
    <row r="27" spans="1:31" s="2" customFormat="1" ht="12" customHeight="1">
      <c r="A27" s="36"/>
      <c r="B27" s="41"/>
      <c r="C27" s="36"/>
      <c r="D27" s="116" t="s">
        <v>35</v>
      </c>
      <c r="E27" s="36"/>
      <c r="F27" s="36"/>
      <c r="G27" s="36"/>
      <c r="H27" s="36"/>
      <c r="I27" s="119" t="s">
        <v>27</v>
      </c>
      <c r="J27" s="105" t="s">
        <v>21</v>
      </c>
      <c r="K27" s="36"/>
      <c r="L27" s="118"/>
      <c r="S27" s="36"/>
      <c r="T27" s="36"/>
      <c r="U27" s="36"/>
      <c r="V27" s="36"/>
      <c r="W27" s="36"/>
      <c r="X27" s="36"/>
      <c r="Y27" s="36"/>
      <c r="Z27" s="36"/>
      <c r="AA27" s="36"/>
      <c r="AB27" s="36"/>
      <c r="AC27" s="36"/>
      <c r="AD27" s="36"/>
      <c r="AE27" s="36"/>
    </row>
    <row r="28" spans="1:31" s="2" customFormat="1" ht="18" customHeight="1">
      <c r="A28" s="36"/>
      <c r="B28" s="41"/>
      <c r="C28" s="36"/>
      <c r="D28" s="36"/>
      <c r="E28" s="105" t="s">
        <v>1388</v>
      </c>
      <c r="F28" s="36"/>
      <c r="G28" s="36"/>
      <c r="H28" s="36"/>
      <c r="I28" s="119" t="s">
        <v>29</v>
      </c>
      <c r="J28" s="105" t="s">
        <v>21</v>
      </c>
      <c r="K28" s="36"/>
      <c r="L28" s="118"/>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7"/>
      <c r="J29" s="36"/>
      <c r="K29" s="36"/>
      <c r="L29" s="118"/>
      <c r="S29" s="36"/>
      <c r="T29" s="36"/>
      <c r="U29" s="36"/>
      <c r="V29" s="36"/>
      <c r="W29" s="36"/>
      <c r="X29" s="36"/>
      <c r="Y29" s="36"/>
      <c r="Z29" s="36"/>
      <c r="AA29" s="36"/>
      <c r="AB29" s="36"/>
      <c r="AC29" s="36"/>
      <c r="AD29" s="36"/>
      <c r="AE29" s="36"/>
    </row>
    <row r="30" spans="1:31" s="2" customFormat="1" ht="12" customHeight="1">
      <c r="A30" s="36"/>
      <c r="B30" s="41"/>
      <c r="C30" s="36"/>
      <c r="D30" s="116" t="s">
        <v>37</v>
      </c>
      <c r="E30" s="36"/>
      <c r="F30" s="36"/>
      <c r="G30" s="36"/>
      <c r="H30" s="36"/>
      <c r="I30" s="117"/>
      <c r="J30" s="36"/>
      <c r="K30" s="36"/>
      <c r="L30" s="118"/>
      <c r="S30" s="36"/>
      <c r="T30" s="36"/>
      <c r="U30" s="36"/>
      <c r="V30" s="36"/>
      <c r="W30" s="36"/>
      <c r="X30" s="36"/>
      <c r="Y30" s="36"/>
      <c r="Z30" s="36"/>
      <c r="AA30" s="36"/>
      <c r="AB30" s="36"/>
      <c r="AC30" s="36"/>
      <c r="AD30" s="36"/>
      <c r="AE30" s="36"/>
    </row>
    <row r="31" spans="1:31" s="8" customFormat="1" ht="59.25" customHeight="1">
      <c r="A31" s="121"/>
      <c r="B31" s="122"/>
      <c r="C31" s="121"/>
      <c r="D31" s="121"/>
      <c r="E31" s="408" t="s">
        <v>911</v>
      </c>
      <c r="F31" s="408"/>
      <c r="G31" s="408"/>
      <c r="H31" s="408"/>
      <c r="I31" s="123"/>
      <c r="J31" s="121"/>
      <c r="K31" s="121"/>
      <c r="L31" s="124"/>
      <c r="S31" s="121"/>
      <c r="T31" s="121"/>
      <c r="U31" s="121"/>
      <c r="V31" s="121"/>
      <c r="W31" s="121"/>
      <c r="X31" s="121"/>
      <c r="Y31" s="121"/>
      <c r="Z31" s="121"/>
      <c r="AA31" s="121"/>
      <c r="AB31" s="121"/>
      <c r="AC31" s="121"/>
      <c r="AD31" s="121"/>
      <c r="AE31" s="121"/>
    </row>
    <row r="32" spans="1:31" s="2" customFormat="1" ht="6.95" customHeight="1">
      <c r="A32" s="36"/>
      <c r="B32" s="41"/>
      <c r="C32" s="36"/>
      <c r="D32" s="36"/>
      <c r="E32" s="36"/>
      <c r="F32" s="36"/>
      <c r="G32" s="36"/>
      <c r="H32" s="36"/>
      <c r="I32" s="117"/>
      <c r="J32" s="36"/>
      <c r="K32" s="36"/>
      <c r="L32" s="118"/>
      <c r="S32" s="36"/>
      <c r="T32" s="36"/>
      <c r="U32" s="36"/>
      <c r="V32" s="36"/>
      <c r="W32" s="36"/>
      <c r="X32" s="36"/>
      <c r="Y32" s="36"/>
      <c r="Z32" s="36"/>
      <c r="AA32" s="36"/>
      <c r="AB32" s="36"/>
      <c r="AC32" s="36"/>
      <c r="AD32" s="36"/>
      <c r="AE32" s="36"/>
    </row>
    <row r="33" spans="1:31" s="2" customFormat="1" ht="6.95" customHeight="1">
      <c r="A33" s="36"/>
      <c r="B33" s="41"/>
      <c r="C33" s="36"/>
      <c r="D33" s="125"/>
      <c r="E33" s="125"/>
      <c r="F33" s="125"/>
      <c r="G33" s="125"/>
      <c r="H33" s="125"/>
      <c r="I33" s="126"/>
      <c r="J33" s="125"/>
      <c r="K33" s="125"/>
      <c r="L33" s="118"/>
      <c r="S33" s="36"/>
      <c r="T33" s="36"/>
      <c r="U33" s="36"/>
      <c r="V33" s="36"/>
      <c r="W33" s="36"/>
      <c r="X33" s="36"/>
      <c r="Y33" s="36"/>
      <c r="Z33" s="36"/>
      <c r="AA33" s="36"/>
      <c r="AB33" s="36"/>
      <c r="AC33" s="36"/>
      <c r="AD33" s="36"/>
      <c r="AE33" s="36"/>
    </row>
    <row r="34" spans="1:31" s="2" customFormat="1" ht="25.35" customHeight="1">
      <c r="A34" s="36"/>
      <c r="B34" s="41"/>
      <c r="C34" s="36"/>
      <c r="D34" s="127" t="s">
        <v>39</v>
      </c>
      <c r="E34" s="36"/>
      <c r="F34" s="36"/>
      <c r="G34" s="36"/>
      <c r="H34" s="36"/>
      <c r="I34" s="117"/>
      <c r="J34" s="128">
        <f>ROUND(J97,2)</f>
        <v>0</v>
      </c>
      <c r="K34" s="36"/>
      <c r="L34" s="118"/>
      <c r="S34" s="36"/>
      <c r="T34" s="36"/>
      <c r="U34" s="36"/>
      <c r="V34" s="36"/>
      <c r="W34" s="36"/>
      <c r="X34" s="36"/>
      <c r="Y34" s="36"/>
      <c r="Z34" s="36"/>
      <c r="AA34" s="36"/>
      <c r="AB34" s="36"/>
      <c r="AC34" s="36"/>
      <c r="AD34" s="36"/>
      <c r="AE34" s="36"/>
    </row>
    <row r="35" spans="1:31" s="2" customFormat="1" ht="6.95" customHeight="1">
      <c r="A35" s="36"/>
      <c r="B35" s="41"/>
      <c r="C35" s="36"/>
      <c r="D35" s="125"/>
      <c r="E35" s="125"/>
      <c r="F35" s="125"/>
      <c r="G35" s="125"/>
      <c r="H35" s="125"/>
      <c r="I35" s="126"/>
      <c r="J35" s="125"/>
      <c r="K35" s="125"/>
      <c r="L35" s="118"/>
      <c r="S35" s="36"/>
      <c r="T35" s="36"/>
      <c r="U35" s="36"/>
      <c r="V35" s="36"/>
      <c r="W35" s="36"/>
      <c r="X35" s="36"/>
      <c r="Y35" s="36"/>
      <c r="Z35" s="36"/>
      <c r="AA35" s="36"/>
      <c r="AB35" s="36"/>
      <c r="AC35" s="36"/>
      <c r="AD35" s="36"/>
      <c r="AE35" s="36"/>
    </row>
    <row r="36" spans="1:31" s="2" customFormat="1" ht="14.45" customHeight="1">
      <c r="A36" s="36"/>
      <c r="B36" s="41"/>
      <c r="C36" s="36"/>
      <c r="D36" s="36"/>
      <c r="E36" s="36"/>
      <c r="F36" s="129" t="s">
        <v>41</v>
      </c>
      <c r="G36" s="36"/>
      <c r="H36" s="36"/>
      <c r="I36" s="130" t="s">
        <v>40</v>
      </c>
      <c r="J36" s="129" t="s">
        <v>42</v>
      </c>
      <c r="K36" s="36"/>
      <c r="L36" s="118"/>
      <c r="S36" s="36"/>
      <c r="T36" s="36"/>
      <c r="U36" s="36"/>
      <c r="V36" s="36"/>
      <c r="W36" s="36"/>
      <c r="X36" s="36"/>
      <c r="Y36" s="36"/>
      <c r="Z36" s="36"/>
      <c r="AA36" s="36"/>
      <c r="AB36" s="36"/>
      <c r="AC36" s="36"/>
      <c r="AD36" s="36"/>
      <c r="AE36" s="36"/>
    </row>
    <row r="37" spans="1:31" s="2" customFormat="1" ht="14.45" customHeight="1">
      <c r="A37" s="36"/>
      <c r="B37" s="41"/>
      <c r="C37" s="36"/>
      <c r="D37" s="131" t="s">
        <v>43</v>
      </c>
      <c r="E37" s="116" t="s">
        <v>44</v>
      </c>
      <c r="F37" s="132">
        <f>ROUND((SUM(BE97:BE302)),2)</f>
        <v>0</v>
      </c>
      <c r="G37" s="36"/>
      <c r="H37" s="36"/>
      <c r="I37" s="133">
        <v>0.21</v>
      </c>
      <c r="J37" s="132">
        <f>ROUND(((SUM(BE97:BE302))*I37),2)</f>
        <v>0</v>
      </c>
      <c r="K37" s="36"/>
      <c r="L37" s="118"/>
      <c r="S37" s="36"/>
      <c r="T37" s="36"/>
      <c r="U37" s="36"/>
      <c r="V37" s="36"/>
      <c r="W37" s="36"/>
      <c r="X37" s="36"/>
      <c r="Y37" s="36"/>
      <c r="Z37" s="36"/>
      <c r="AA37" s="36"/>
      <c r="AB37" s="36"/>
      <c r="AC37" s="36"/>
      <c r="AD37" s="36"/>
      <c r="AE37" s="36"/>
    </row>
    <row r="38" spans="1:31" s="2" customFormat="1" ht="14.45" customHeight="1">
      <c r="A38" s="36"/>
      <c r="B38" s="41"/>
      <c r="C38" s="36"/>
      <c r="D38" s="36"/>
      <c r="E38" s="116" t="s">
        <v>45</v>
      </c>
      <c r="F38" s="132">
        <f>ROUND((SUM(BF97:BF302)),2)</f>
        <v>0</v>
      </c>
      <c r="G38" s="36"/>
      <c r="H38" s="36"/>
      <c r="I38" s="133">
        <v>0.15</v>
      </c>
      <c r="J38" s="132">
        <f>ROUND(((SUM(BF97:BF302))*I38),2)</f>
        <v>0</v>
      </c>
      <c r="K38" s="36"/>
      <c r="L38" s="118"/>
      <c r="S38" s="36"/>
      <c r="T38" s="36"/>
      <c r="U38" s="36"/>
      <c r="V38" s="36"/>
      <c r="W38" s="36"/>
      <c r="X38" s="36"/>
      <c r="Y38" s="36"/>
      <c r="Z38" s="36"/>
      <c r="AA38" s="36"/>
      <c r="AB38" s="36"/>
      <c r="AC38" s="36"/>
      <c r="AD38" s="36"/>
      <c r="AE38" s="36"/>
    </row>
    <row r="39" spans="1:31" s="2" customFormat="1" ht="14.45" customHeight="1" hidden="1">
      <c r="A39" s="36"/>
      <c r="B39" s="41"/>
      <c r="C39" s="36"/>
      <c r="D39" s="36"/>
      <c r="E39" s="116" t="s">
        <v>46</v>
      </c>
      <c r="F39" s="132">
        <f>ROUND((SUM(BG97:BG302)),2)</f>
        <v>0</v>
      </c>
      <c r="G39" s="36"/>
      <c r="H39" s="36"/>
      <c r="I39" s="133">
        <v>0.21</v>
      </c>
      <c r="J39" s="132">
        <f>0</f>
        <v>0</v>
      </c>
      <c r="K39" s="36"/>
      <c r="L39" s="118"/>
      <c r="S39" s="36"/>
      <c r="T39" s="36"/>
      <c r="U39" s="36"/>
      <c r="V39" s="36"/>
      <c r="W39" s="36"/>
      <c r="X39" s="36"/>
      <c r="Y39" s="36"/>
      <c r="Z39" s="36"/>
      <c r="AA39" s="36"/>
      <c r="AB39" s="36"/>
      <c r="AC39" s="36"/>
      <c r="AD39" s="36"/>
      <c r="AE39" s="36"/>
    </row>
    <row r="40" spans="1:31" s="2" customFormat="1" ht="14.45" customHeight="1" hidden="1">
      <c r="A40" s="36"/>
      <c r="B40" s="41"/>
      <c r="C40" s="36"/>
      <c r="D40" s="36"/>
      <c r="E40" s="116" t="s">
        <v>47</v>
      </c>
      <c r="F40" s="132">
        <f>ROUND((SUM(BH97:BH302)),2)</f>
        <v>0</v>
      </c>
      <c r="G40" s="36"/>
      <c r="H40" s="36"/>
      <c r="I40" s="133">
        <v>0.15</v>
      </c>
      <c r="J40" s="132">
        <f>0</f>
        <v>0</v>
      </c>
      <c r="K40" s="36"/>
      <c r="L40" s="118"/>
      <c r="S40" s="36"/>
      <c r="T40" s="36"/>
      <c r="U40" s="36"/>
      <c r="V40" s="36"/>
      <c r="W40" s="36"/>
      <c r="X40" s="36"/>
      <c r="Y40" s="36"/>
      <c r="Z40" s="36"/>
      <c r="AA40" s="36"/>
      <c r="AB40" s="36"/>
      <c r="AC40" s="36"/>
      <c r="AD40" s="36"/>
      <c r="AE40" s="36"/>
    </row>
    <row r="41" spans="1:31" s="2" customFormat="1" ht="14.45" customHeight="1" hidden="1">
      <c r="A41" s="36"/>
      <c r="B41" s="41"/>
      <c r="C41" s="36"/>
      <c r="D41" s="36"/>
      <c r="E41" s="116" t="s">
        <v>48</v>
      </c>
      <c r="F41" s="132">
        <f>ROUND((SUM(BI97:BI302)),2)</f>
        <v>0</v>
      </c>
      <c r="G41" s="36"/>
      <c r="H41" s="36"/>
      <c r="I41" s="133">
        <v>0</v>
      </c>
      <c r="J41" s="132">
        <f>0</f>
        <v>0</v>
      </c>
      <c r="K41" s="36"/>
      <c r="L41" s="118"/>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7"/>
      <c r="J42" s="36"/>
      <c r="K42" s="36"/>
      <c r="L42" s="118"/>
      <c r="S42" s="36"/>
      <c r="T42" s="36"/>
      <c r="U42" s="36"/>
      <c r="V42" s="36"/>
      <c r="W42" s="36"/>
      <c r="X42" s="36"/>
      <c r="Y42" s="36"/>
      <c r="Z42" s="36"/>
      <c r="AA42" s="36"/>
      <c r="AB42" s="36"/>
      <c r="AC42" s="36"/>
      <c r="AD42" s="36"/>
      <c r="AE42" s="36"/>
    </row>
    <row r="43" spans="1:31" s="2" customFormat="1" ht="25.35" customHeight="1">
      <c r="A43" s="36"/>
      <c r="B43" s="41"/>
      <c r="C43" s="134"/>
      <c r="D43" s="135" t="s">
        <v>49</v>
      </c>
      <c r="E43" s="136"/>
      <c r="F43" s="136"/>
      <c r="G43" s="137" t="s">
        <v>50</v>
      </c>
      <c r="H43" s="138" t="s">
        <v>51</v>
      </c>
      <c r="I43" s="139"/>
      <c r="J43" s="140">
        <f>SUM(J34:J41)</f>
        <v>0</v>
      </c>
      <c r="K43" s="141"/>
      <c r="L43" s="118"/>
      <c r="S43" s="36"/>
      <c r="T43" s="36"/>
      <c r="U43" s="36"/>
      <c r="V43" s="36"/>
      <c r="W43" s="36"/>
      <c r="X43" s="36"/>
      <c r="Y43" s="36"/>
      <c r="Z43" s="36"/>
      <c r="AA43" s="36"/>
      <c r="AB43" s="36"/>
      <c r="AC43" s="36"/>
      <c r="AD43" s="36"/>
      <c r="AE43" s="36"/>
    </row>
    <row r="44" spans="1:31" s="2" customFormat="1" ht="14.45" customHeight="1">
      <c r="A44" s="36"/>
      <c r="B44" s="142"/>
      <c r="C44" s="143"/>
      <c r="D44" s="143"/>
      <c r="E44" s="143"/>
      <c r="F44" s="143"/>
      <c r="G44" s="143"/>
      <c r="H44" s="143"/>
      <c r="I44" s="144"/>
      <c r="J44" s="143"/>
      <c r="K44" s="143"/>
      <c r="L44" s="118"/>
      <c r="S44" s="36"/>
      <c r="T44" s="36"/>
      <c r="U44" s="36"/>
      <c r="V44" s="36"/>
      <c r="W44" s="36"/>
      <c r="X44" s="36"/>
      <c r="Y44" s="36"/>
      <c r="Z44" s="36"/>
      <c r="AA44" s="36"/>
      <c r="AB44" s="36"/>
      <c r="AC44" s="36"/>
      <c r="AD44" s="36"/>
      <c r="AE44" s="36"/>
    </row>
    <row r="48" spans="1:31" s="2" customFormat="1" ht="6.95" customHeight="1">
      <c r="A48" s="36"/>
      <c r="B48" s="145"/>
      <c r="C48" s="146"/>
      <c r="D48" s="146"/>
      <c r="E48" s="146"/>
      <c r="F48" s="146"/>
      <c r="G48" s="146"/>
      <c r="H48" s="146"/>
      <c r="I48" s="147"/>
      <c r="J48" s="146"/>
      <c r="K48" s="146"/>
      <c r="L48" s="118"/>
      <c r="S48" s="36"/>
      <c r="T48" s="36"/>
      <c r="U48" s="36"/>
      <c r="V48" s="36"/>
      <c r="W48" s="36"/>
      <c r="X48" s="36"/>
      <c r="Y48" s="36"/>
      <c r="Z48" s="36"/>
      <c r="AA48" s="36"/>
      <c r="AB48" s="36"/>
      <c r="AC48" s="36"/>
      <c r="AD48" s="36"/>
      <c r="AE48" s="36"/>
    </row>
    <row r="49" spans="1:31" s="2" customFormat="1" ht="24.95" customHeight="1">
      <c r="A49" s="36"/>
      <c r="B49" s="37"/>
      <c r="C49" s="25" t="s">
        <v>121</v>
      </c>
      <c r="D49" s="38"/>
      <c r="E49" s="38"/>
      <c r="F49" s="38"/>
      <c r="G49" s="38"/>
      <c r="H49" s="38"/>
      <c r="I49" s="117"/>
      <c r="J49" s="38"/>
      <c r="K49" s="38"/>
      <c r="L49" s="118"/>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7"/>
      <c r="J50" s="38"/>
      <c r="K50" s="38"/>
      <c r="L50" s="118"/>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7"/>
      <c r="J51" s="38"/>
      <c r="K51" s="38"/>
      <c r="L51" s="118"/>
      <c r="S51" s="36"/>
      <c r="T51" s="36"/>
      <c r="U51" s="36"/>
      <c r="V51" s="36"/>
      <c r="W51" s="36"/>
      <c r="X51" s="36"/>
      <c r="Y51" s="36"/>
      <c r="Z51" s="36"/>
      <c r="AA51" s="36"/>
      <c r="AB51" s="36"/>
      <c r="AC51" s="36"/>
      <c r="AD51" s="36"/>
      <c r="AE51" s="36"/>
    </row>
    <row r="52" spans="1:31" s="2" customFormat="1" ht="16.5" customHeight="1">
      <c r="A52" s="36"/>
      <c r="B52" s="37"/>
      <c r="C52" s="38"/>
      <c r="D52" s="38"/>
      <c r="E52" s="400" t="str">
        <f>E7</f>
        <v>Rozšíření hřbitova v Milovicích – I. etapa pro stavební povolení a provedení stavby</v>
      </c>
      <c r="F52" s="401"/>
      <c r="G52" s="401"/>
      <c r="H52" s="401"/>
      <c r="I52" s="117"/>
      <c r="J52" s="38"/>
      <c r="K52" s="38"/>
      <c r="L52" s="118"/>
      <c r="S52" s="36"/>
      <c r="T52" s="36"/>
      <c r="U52" s="36"/>
      <c r="V52" s="36"/>
      <c r="W52" s="36"/>
      <c r="X52" s="36"/>
      <c r="Y52" s="36"/>
      <c r="Z52" s="36"/>
      <c r="AA52" s="36"/>
      <c r="AB52" s="36"/>
      <c r="AC52" s="36"/>
      <c r="AD52" s="36"/>
      <c r="AE52" s="36"/>
    </row>
    <row r="53" spans="2:12" s="1" customFormat="1" ht="12" customHeight="1">
      <c r="B53" s="23"/>
      <c r="C53" s="31" t="s">
        <v>116</v>
      </c>
      <c r="D53" s="24"/>
      <c r="E53" s="24"/>
      <c r="F53" s="24"/>
      <c r="G53" s="24"/>
      <c r="H53" s="24"/>
      <c r="I53" s="110"/>
      <c r="J53" s="24"/>
      <c r="K53" s="24"/>
      <c r="L53" s="22"/>
    </row>
    <row r="54" spans="2:12" s="1" customFormat="1" ht="16.5" customHeight="1">
      <c r="B54" s="23"/>
      <c r="C54" s="24"/>
      <c r="D54" s="24"/>
      <c r="E54" s="400" t="s">
        <v>117</v>
      </c>
      <c r="F54" s="383"/>
      <c r="G54" s="383"/>
      <c r="H54" s="383"/>
      <c r="I54" s="110"/>
      <c r="J54" s="24"/>
      <c r="K54" s="24"/>
      <c r="L54" s="22"/>
    </row>
    <row r="55" spans="2:12" s="1" customFormat="1" ht="12" customHeight="1">
      <c r="B55" s="23"/>
      <c r="C55" s="31" t="s">
        <v>118</v>
      </c>
      <c r="D55" s="24"/>
      <c r="E55" s="24"/>
      <c r="F55" s="24"/>
      <c r="G55" s="24"/>
      <c r="H55" s="24"/>
      <c r="I55" s="110"/>
      <c r="J55" s="24"/>
      <c r="K55" s="24"/>
      <c r="L55" s="22"/>
    </row>
    <row r="56" spans="1:31" s="2" customFormat="1" ht="16.5" customHeight="1">
      <c r="A56" s="36"/>
      <c r="B56" s="37"/>
      <c r="C56" s="38"/>
      <c r="D56" s="38"/>
      <c r="E56" s="409" t="s">
        <v>1241</v>
      </c>
      <c r="F56" s="399"/>
      <c r="G56" s="399"/>
      <c r="H56" s="399"/>
      <c r="I56" s="117"/>
      <c r="J56" s="38"/>
      <c r="K56" s="38"/>
      <c r="L56" s="118"/>
      <c r="S56" s="36"/>
      <c r="T56" s="36"/>
      <c r="U56" s="36"/>
      <c r="V56" s="36"/>
      <c r="W56" s="36"/>
      <c r="X56" s="36"/>
      <c r="Y56" s="36"/>
      <c r="Z56" s="36"/>
      <c r="AA56" s="36"/>
      <c r="AB56" s="36"/>
      <c r="AC56" s="36"/>
      <c r="AD56" s="36"/>
      <c r="AE56" s="36"/>
    </row>
    <row r="57" spans="1:31" s="2" customFormat="1" ht="12" customHeight="1">
      <c r="A57" s="36"/>
      <c r="B57" s="37"/>
      <c r="C57" s="31" t="s">
        <v>1242</v>
      </c>
      <c r="D57" s="38"/>
      <c r="E57" s="38"/>
      <c r="F57" s="38"/>
      <c r="G57" s="38"/>
      <c r="H57" s="38"/>
      <c r="I57" s="117"/>
      <c r="J57" s="38"/>
      <c r="K57" s="38"/>
      <c r="L57" s="118"/>
      <c r="S57" s="36"/>
      <c r="T57" s="36"/>
      <c r="U57" s="36"/>
      <c r="V57" s="36"/>
      <c r="W57" s="36"/>
      <c r="X57" s="36"/>
      <c r="Y57" s="36"/>
      <c r="Z57" s="36"/>
      <c r="AA57" s="36"/>
      <c r="AB57" s="36"/>
      <c r="AC57" s="36"/>
      <c r="AD57" s="36"/>
      <c r="AE57" s="36"/>
    </row>
    <row r="58" spans="1:31" s="2" customFormat="1" ht="16.5" customHeight="1">
      <c r="A58" s="36"/>
      <c r="B58" s="37"/>
      <c r="C58" s="38"/>
      <c r="D58" s="38"/>
      <c r="E58" s="392" t="str">
        <f>E13</f>
        <v>2019/10-1-03-2 - SO 03-Vodovod</v>
      </c>
      <c r="F58" s="399"/>
      <c r="G58" s="399"/>
      <c r="H58" s="399"/>
      <c r="I58" s="117"/>
      <c r="J58" s="38"/>
      <c r="K58" s="38"/>
      <c r="L58" s="118"/>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7"/>
      <c r="J59" s="38"/>
      <c r="K59" s="38"/>
      <c r="L59" s="118"/>
      <c r="S59" s="36"/>
      <c r="T59" s="36"/>
      <c r="U59" s="36"/>
      <c r="V59" s="36"/>
      <c r="W59" s="36"/>
      <c r="X59" s="36"/>
      <c r="Y59" s="36"/>
      <c r="Z59" s="36"/>
      <c r="AA59" s="36"/>
      <c r="AB59" s="36"/>
      <c r="AC59" s="36"/>
      <c r="AD59" s="36"/>
      <c r="AE59" s="36"/>
    </row>
    <row r="60" spans="1:31" s="2" customFormat="1" ht="12" customHeight="1">
      <c r="A60" s="36"/>
      <c r="B60" s="37"/>
      <c r="C60" s="31" t="s">
        <v>22</v>
      </c>
      <c r="D60" s="38"/>
      <c r="E60" s="38"/>
      <c r="F60" s="29" t="str">
        <f>F16</f>
        <v xml:space="preserve"> </v>
      </c>
      <c r="G60" s="38"/>
      <c r="H60" s="38"/>
      <c r="I60" s="119" t="s">
        <v>24</v>
      </c>
      <c r="J60" s="61" t="str">
        <f>IF(J16="","",J16)</f>
        <v>3. 2. 2020</v>
      </c>
      <c r="K60" s="38"/>
      <c r="L60" s="118"/>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7"/>
      <c r="J61" s="38"/>
      <c r="K61" s="38"/>
      <c r="L61" s="118"/>
      <c r="S61" s="36"/>
      <c r="T61" s="36"/>
      <c r="U61" s="36"/>
      <c r="V61" s="36"/>
      <c r="W61" s="36"/>
      <c r="X61" s="36"/>
      <c r="Y61" s="36"/>
      <c r="Z61" s="36"/>
      <c r="AA61" s="36"/>
      <c r="AB61" s="36"/>
      <c r="AC61" s="36"/>
      <c r="AD61" s="36"/>
      <c r="AE61" s="36"/>
    </row>
    <row r="62" spans="1:31" s="2" customFormat="1" ht="40.15" customHeight="1">
      <c r="A62" s="36"/>
      <c r="B62" s="37"/>
      <c r="C62" s="31" t="s">
        <v>26</v>
      </c>
      <c r="D62" s="38"/>
      <c r="E62" s="38"/>
      <c r="F62" s="29" t="str">
        <f>E19</f>
        <v>Město Milovice</v>
      </c>
      <c r="G62" s="38"/>
      <c r="H62" s="38"/>
      <c r="I62" s="119" t="s">
        <v>32</v>
      </c>
      <c r="J62" s="34" t="str">
        <f>E25</f>
        <v>HEXAPLAN INTERNATIONAL spol. s r.o.</v>
      </c>
      <c r="K62" s="38"/>
      <c r="L62" s="118"/>
      <c r="S62" s="36"/>
      <c r="T62" s="36"/>
      <c r="U62" s="36"/>
      <c r="V62" s="36"/>
      <c r="W62" s="36"/>
      <c r="X62" s="36"/>
      <c r="Y62" s="36"/>
      <c r="Z62" s="36"/>
      <c r="AA62" s="36"/>
      <c r="AB62" s="36"/>
      <c r="AC62" s="36"/>
      <c r="AD62" s="36"/>
      <c r="AE62" s="36"/>
    </row>
    <row r="63" spans="1:31" s="2" customFormat="1" ht="15.2" customHeight="1">
      <c r="A63" s="36"/>
      <c r="B63" s="37"/>
      <c r="C63" s="31" t="s">
        <v>30</v>
      </c>
      <c r="D63" s="38"/>
      <c r="E63" s="38"/>
      <c r="F63" s="29" t="str">
        <f>IF(E22="","",E22)</f>
        <v>Vyplň údaj</v>
      </c>
      <c r="G63" s="38"/>
      <c r="H63" s="38"/>
      <c r="I63" s="119" t="s">
        <v>35</v>
      </c>
      <c r="J63" s="34" t="str">
        <f>E28</f>
        <v>L.Švarzberger</v>
      </c>
      <c r="K63" s="38"/>
      <c r="L63" s="118"/>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7"/>
      <c r="J64" s="38"/>
      <c r="K64" s="38"/>
      <c r="L64" s="118"/>
      <c r="S64" s="36"/>
      <c r="T64" s="36"/>
      <c r="U64" s="36"/>
      <c r="V64" s="36"/>
      <c r="W64" s="36"/>
      <c r="X64" s="36"/>
      <c r="Y64" s="36"/>
      <c r="Z64" s="36"/>
      <c r="AA64" s="36"/>
      <c r="AB64" s="36"/>
      <c r="AC64" s="36"/>
      <c r="AD64" s="36"/>
      <c r="AE64" s="36"/>
    </row>
    <row r="65" spans="1:31" s="2" customFormat="1" ht="29.25" customHeight="1">
      <c r="A65" s="36"/>
      <c r="B65" s="37"/>
      <c r="C65" s="148" t="s">
        <v>122</v>
      </c>
      <c r="D65" s="149"/>
      <c r="E65" s="149"/>
      <c r="F65" s="149"/>
      <c r="G65" s="149"/>
      <c r="H65" s="149"/>
      <c r="I65" s="150"/>
      <c r="J65" s="151" t="s">
        <v>123</v>
      </c>
      <c r="K65" s="149"/>
      <c r="L65" s="118"/>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7"/>
      <c r="J66" s="38"/>
      <c r="K66" s="38"/>
      <c r="L66" s="118"/>
      <c r="S66" s="36"/>
      <c r="T66" s="36"/>
      <c r="U66" s="36"/>
      <c r="V66" s="36"/>
      <c r="W66" s="36"/>
      <c r="X66" s="36"/>
      <c r="Y66" s="36"/>
      <c r="Z66" s="36"/>
      <c r="AA66" s="36"/>
      <c r="AB66" s="36"/>
      <c r="AC66" s="36"/>
      <c r="AD66" s="36"/>
      <c r="AE66" s="36"/>
    </row>
    <row r="67" spans="1:47" s="2" customFormat="1" ht="22.9" customHeight="1">
      <c r="A67" s="36"/>
      <c r="B67" s="37"/>
      <c r="C67" s="152" t="s">
        <v>71</v>
      </c>
      <c r="D67" s="38"/>
      <c r="E67" s="38"/>
      <c r="F67" s="38"/>
      <c r="G67" s="38"/>
      <c r="H67" s="38"/>
      <c r="I67" s="117"/>
      <c r="J67" s="79">
        <f>J97</f>
        <v>0</v>
      </c>
      <c r="K67" s="38"/>
      <c r="L67" s="118"/>
      <c r="S67" s="36"/>
      <c r="T67" s="36"/>
      <c r="U67" s="36"/>
      <c r="V67" s="36"/>
      <c r="W67" s="36"/>
      <c r="X67" s="36"/>
      <c r="Y67" s="36"/>
      <c r="Z67" s="36"/>
      <c r="AA67" s="36"/>
      <c r="AB67" s="36"/>
      <c r="AC67" s="36"/>
      <c r="AD67" s="36"/>
      <c r="AE67" s="36"/>
      <c r="AU67" s="19" t="s">
        <v>124</v>
      </c>
    </row>
    <row r="68" spans="2:12" s="9" customFormat="1" ht="24.95" customHeight="1">
      <c r="B68" s="153"/>
      <c r="C68" s="154"/>
      <c r="D68" s="155" t="s">
        <v>1389</v>
      </c>
      <c r="E68" s="156"/>
      <c r="F68" s="156"/>
      <c r="G68" s="156"/>
      <c r="H68" s="156"/>
      <c r="I68" s="157"/>
      <c r="J68" s="158">
        <f>J98</f>
        <v>0</v>
      </c>
      <c r="K68" s="154"/>
      <c r="L68" s="159"/>
    </row>
    <row r="69" spans="2:12" s="9" customFormat="1" ht="24.95" customHeight="1">
      <c r="B69" s="153"/>
      <c r="C69" s="154"/>
      <c r="D69" s="155" t="s">
        <v>1390</v>
      </c>
      <c r="E69" s="156"/>
      <c r="F69" s="156"/>
      <c r="G69" s="156"/>
      <c r="H69" s="156"/>
      <c r="I69" s="157"/>
      <c r="J69" s="158">
        <f>J183</f>
        <v>0</v>
      </c>
      <c r="K69" s="154"/>
      <c r="L69" s="159"/>
    </row>
    <row r="70" spans="2:12" s="9" customFormat="1" ht="24.95" customHeight="1">
      <c r="B70" s="153"/>
      <c r="C70" s="154"/>
      <c r="D70" s="155" t="s">
        <v>1391</v>
      </c>
      <c r="E70" s="156"/>
      <c r="F70" s="156"/>
      <c r="G70" s="156"/>
      <c r="H70" s="156"/>
      <c r="I70" s="157"/>
      <c r="J70" s="158">
        <f>J197</f>
        <v>0</v>
      </c>
      <c r="K70" s="154"/>
      <c r="L70" s="159"/>
    </row>
    <row r="71" spans="2:12" s="9" customFormat="1" ht="24.95" customHeight="1">
      <c r="B71" s="153"/>
      <c r="C71" s="154"/>
      <c r="D71" s="155" t="s">
        <v>1392</v>
      </c>
      <c r="E71" s="156"/>
      <c r="F71" s="156"/>
      <c r="G71" s="156"/>
      <c r="H71" s="156"/>
      <c r="I71" s="157"/>
      <c r="J71" s="158">
        <f>J213</f>
        <v>0</v>
      </c>
      <c r="K71" s="154"/>
      <c r="L71" s="159"/>
    </row>
    <row r="72" spans="2:12" s="9" customFormat="1" ht="24.95" customHeight="1">
      <c r="B72" s="153"/>
      <c r="C72" s="154"/>
      <c r="D72" s="155" t="s">
        <v>1393</v>
      </c>
      <c r="E72" s="156"/>
      <c r="F72" s="156"/>
      <c r="G72" s="156"/>
      <c r="H72" s="156"/>
      <c r="I72" s="157"/>
      <c r="J72" s="158">
        <f>J284</f>
        <v>0</v>
      </c>
      <c r="K72" s="154"/>
      <c r="L72" s="159"/>
    </row>
    <row r="73" spans="2:12" s="9" customFormat="1" ht="24.95" customHeight="1">
      <c r="B73" s="153"/>
      <c r="C73" s="154"/>
      <c r="D73" s="155" t="s">
        <v>1394</v>
      </c>
      <c r="E73" s="156"/>
      <c r="F73" s="156"/>
      <c r="G73" s="156"/>
      <c r="H73" s="156"/>
      <c r="I73" s="157"/>
      <c r="J73" s="158">
        <f>J286</f>
        <v>0</v>
      </c>
      <c r="K73" s="154"/>
      <c r="L73" s="159"/>
    </row>
    <row r="74" spans="1:31" s="2" customFormat="1" ht="21.75" customHeight="1">
      <c r="A74" s="36"/>
      <c r="B74" s="37"/>
      <c r="C74" s="38"/>
      <c r="D74" s="38"/>
      <c r="E74" s="38"/>
      <c r="F74" s="38"/>
      <c r="G74" s="38"/>
      <c r="H74" s="38"/>
      <c r="I74" s="117"/>
      <c r="J74" s="38"/>
      <c r="K74" s="38"/>
      <c r="L74" s="118"/>
      <c r="S74" s="36"/>
      <c r="T74" s="36"/>
      <c r="U74" s="36"/>
      <c r="V74" s="36"/>
      <c r="W74" s="36"/>
      <c r="X74" s="36"/>
      <c r="Y74" s="36"/>
      <c r="Z74" s="36"/>
      <c r="AA74" s="36"/>
      <c r="AB74" s="36"/>
      <c r="AC74" s="36"/>
      <c r="AD74" s="36"/>
      <c r="AE74" s="36"/>
    </row>
    <row r="75" spans="1:31" s="2" customFormat="1" ht="6.95" customHeight="1">
      <c r="A75" s="36"/>
      <c r="B75" s="49"/>
      <c r="C75" s="50"/>
      <c r="D75" s="50"/>
      <c r="E75" s="50"/>
      <c r="F75" s="50"/>
      <c r="G75" s="50"/>
      <c r="H75" s="50"/>
      <c r="I75" s="144"/>
      <c r="J75" s="50"/>
      <c r="K75" s="50"/>
      <c r="L75" s="118"/>
      <c r="S75" s="36"/>
      <c r="T75" s="36"/>
      <c r="U75" s="36"/>
      <c r="V75" s="36"/>
      <c r="W75" s="36"/>
      <c r="X75" s="36"/>
      <c r="Y75" s="36"/>
      <c r="Z75" s="36"/>
      <c r="AA75" s="36"/>
      <c r="AB75" s="36"/>
      <c r="AC75" s="36"/>
      <c r="AD75" s="36"/>
      <c r="AE75" s="36"/>
    </row>
    <row r="79" spans="1:31" s="2" customFormat="1" ht="6.95" customHeight="1">
      <c r="A79" s="36"/>
      <c r="B79" s="51"/>
      <c r="C79" s="52"/>
      <c r="D79" s="52"/>
      <c r="E79" s="52"/>
      <c r="F79" s="52"/>
      <c r="G79" s="52"/>
      <c r="H79" s="52"/>
      <c r="I79" s="147"/>
      <c r="J79" s="52"/>
      <c r="K79" s="52"/>
      <c r="L79" s="118"/>
      <c r="S79" s="36"/>
      <c r="T79" s="36"/>
      <c r="U79" s="36"/>
      <c r="V79" s="36"/>
      <c r="W79" s="36"/>
      <c r="X79" s="36"/>
      <c r="Y79" s="36"/>
      <c r="Z79" s="36"/>
      <c r="AA79" s="36"/>
      <c r="AB79" s="36"/>
      <c r="AC79" s="36"/>
      <c r="AD79" s="36"/>
      <c r="AE79" s="36"/>
    </row>
    <row r="80" spans="1:31" s="2" customFormat="1" ht="24.95" customHeight="1">
      <c r="A80" s="36"/>
      <c r="B80" s="37"/>
      <c r="C80" s="25" t="s">
        <v>142</v>
      </c>
      <c r="D80" s="38"/>
      <c r="E80" s="38"/>
      <c r="F80" s="38"/>
      <c r="G80" s="38"/>
      <c r="H80" s="38"/>
      <c r="I80" s="117"/>
      <c r="J80" s="38"/>
      <c r="K80" s="38"/>
      <c r="L80" s="118"/>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117"/>
      <c r="J81" s="38"/>
      <c r="K81" s="38"/>
      <c r="L81" s="118"/>
      <c r="S81" s="36"/>
      <c r="T81" s="36"/>
      <c r="U81" s="36"/>
      <c r="V81" s="36"/>
      <c r="W81" s="36"/>
      <c r="X81" s="36"/>
      <c r="Y81" s="36"/>
      <c r="Z81" s="36"/>
      <c r="AA81" s="36"/>
      <c r="AB81" s="36"/>
      <c r="AC81" s="36"/>
      <c r="AD81" s="36"/>
      <c r="AE81" s="36"/>
    </row>
    <row r="82" spans="1:31" s="2" customFormat="1" ht="12" customHeight="1">
      <c r="A82" s="36"/>
      <c r="B82" s="37"/>
      <c r="C82" s="31" t="s">
        <v>16</v>
      </c>
      <c r="D82" s="38"/>
      <c r="E82" s="38"/>
      <c r="F82" s="38"/>
      <c r="G82" s="38"/>
      <c r="H82" s="38"/>
      <c r="I82" s="117"/>
      <c r="J82" s="38"/>
      <c r="K82" s="38"/>
      <c r="L82" s="118"/>
      <c r="S82" s="36"/>
      <c r="T82" s="36"/>
      <c r="U82" s="36"/>
      <c r="V82" s="36"/>
      <c r="W82" s="36"/>
      <c r="X82" s="36"/>
      <c r="Y82" s="36"/>
      <c r="Z82" s="36"/>
      <c r="AA82" s="36"/>
      <c r="AB82" s="36"/>
      <c r="AC82" s="36"/>
      <c r="AD82" s="36"/>
      <c r="AE82" s="36"/>
    </row>
    <row r="83" spans="1:31" s="2" customFormat="1" ht="16.5" customHeight="1">
      <c r="A83" s="36"/>
      <c r="B83" s="37"/>
      <c r="C83" s="38"/>
      <c r="D83" s="38"/>
      <c r="E83" s="400" t="str">
        <f>E7</f>
        <v>Rozšíření hřbitova v Milovicích – I. etapa pro stavební povolení a provedení stavby</v>
      </c>
      <c r="F83" s="401"/>
      <c r="G83" s="401"/>
      <c r="H83" s="401"/>
      <c r="I83" s="117"/>
      <c r="J83" s="38"/>
      <c r="K83" s="38"/>
      <c r="L83" s="118"/>
      <c r="S83" s="36"/>
      <c r="T83" s="36"/>
      <c r="U83" s="36"/>
      <c r="V83" s="36"/>
      <c r="W83" s="36"/>
      <c r="X83" s="36"/>
      <c r="Y83" s="36"/>
      <c r="Z83" s="36"/>
      <c r="AA83" s="36"/>
      <c r="AB83" s="36"/>
      <c r="AC83" s="36"/>
      <c r="AD83" s="36"/>
      <c r="AE83" s="36"/>
    </row>
    <row r="84" spans="2:12" s="1" customFormat="1" ht="12" customHeight="1">
      <c r="B84" s="23"/>
      <c r="C84" s="31" t="s">
        <v>116</v>
      </c>
      <c r="D84" s="24"/>
      <c r="E84" s="24"/>
      <c r="F84" s="24"/>
      <c r="G84" s="24"/>
      <c r="H84" s="24"/>
      <c r="I84" s="110"/>
      <c r="J84" s="24"/>
      <c r="K84" s="24"/>
      <c r="L84" s="22"/>
    </row>
    <row r="85" spans="2:12" s="1" customFormat="1" ht="16.5" customHeight="1">
      <c r="B85" s="23"/>
      <c r="C85" s="24"/>
      <c r="D85" s="24"/>
      <c r="E85" s="400" t="s">
        <v>117</v>
      </c>
      <c r="F85" s="383"/>
      <c r="G85" s="383"/>
      <c r="H85" s="383"/>
      <c r="I85" s="110"/>
      <c r="J85" s="24"/>
      <c r="K85" s="24"/>
      <c r="L85" s="22"/>
    </row>
    <row r="86" spans="2:12" s="1" customFormat="1" ht="12" customHeight="1">
      <c r="B86" s="23"/>
      <c r="C86" s="31" t="s">
        <v>118</v>
      </c>
      <c r="D86" s="24"/>
      <c r="E86" s="24"/>
      <c r="F86" s="24"/>
      <c r="G86" s="24"/>
      <c r="H86" s="24"/>
      <c r="I86" s="110"/>
      <c r="J86" s="24"/>
      <c r="K86" s="24"/>
      <c r="L86" s="22"/>
    </row>
    <row r="87" spans="1:31" s="2" customFormat="1" ht="16.5" customHeight="1">
      <c r="A87" s="36"/>
      <c r="B87" s="37"/>
      <c r="C87" s="38"/>
      <c r="D87" s="38"/>
      <c r="E87" s="409" t="s">
        <v>1241</v>
      </c>
      <c r="F87" s="399"/>
      <c r="G87" s="399"/>
      <c r="H87" s="399"/>
      <c r="I87" s="117"/>
      <c r="J87" s="38"/>
      <c r="K87" s="38"/>
      <c r="L87" s="118"/>
      <c r="S87" s="36"/>
      <c r="T87" s="36"/>
      <c r="U87" s="36"/>
      <c r="V87" s="36"/>
      <c r="W87" s="36"/>
      <c r="X87" s="36"/>
      <c r="Y87" s="36"/>
      <c r="Z87" s="36"/>
      <c r="AA87" s="36"/>
      <c r="AB87" s="36"/>
      <c r="AC87" s="36"/>
      <c r="AD87" s="36"/>
      <c r="AE87" s="36"/>
    </row>
    <row r="88" spans="1:31" s="2" customFormat="1" ht="12" customHeight="1">
      <c r="A88" s="36"/>
      <c r="B88" s="37"/>
      <c r="C88" s="31" t="s">
        <v>1242</v>
      </c>
      <c r="D88" s="38"/>
      <c r="E88" s="38"/>
      <c r="F88" s="38"/>
      <c r="G88" s="38"/>
      <c r="H88" s="38"/>
      <c r="I88" s="117"/>
      <c r="J88" s="38"/>
      <c r="K88" s="38"/>
      <c r="L88" s="118"/>
      <c r="S88" s="36"/>
      <c r="T88" s="36"/>
      <c r="U88" s="36"/>
      <c r="V88" s="36"/>
      <c r="W88" s="36"/>
      <c r="X88" s="36"/>
      <c r="Y88" s="36"/>
      <c r="Z88" s="36"/>
      <c r="AA88" s="36"/>
      <c r="AB88" s="36"/>
      <c r="AC88" s="36"/>
      <c r="AD88" s="36"/>
      <c r="AE88" s="36"/>
    </row>
    <row r="89" spans="1:31" s="2" customFormat="1" ht="16.5" customHeight="1">
      <c r="A89" s="36"/>
      <c r="B89" s="37"/>
      <c r="C89" s="38"/>
      <c r="D89" s="38"/>
      <c r="E89" s="392" t="str">
        <f>E13</f>
        <v>2019/10-1-03-2 - SO 03-Vodovod</v>
      </c>
      <c r="F89" s="399"/>
      <c r="G89" s="399"/>
      <c r="H89" s="399"/>
      <c r="I89" s="117"/>
      <c r="J89" s="38"/>
      <c r="K89" s="38"/>
      <c r="L89" s="118"/>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17"/>
      <c r="J90" s="38"/>
      <c r="K90" s="38"/>
      <c r="L90" s="118"/>
      <c r="S90" s="36"/>
      <c r="T90" s="36"/>
      <c r="U90" s="36"/>
      <c r="V90" s="36"/>
      <c r="W90" s="36"/>
      <c r="X90" s="36"/>
      <c r="Y90" s="36"/>
      <c r="Z90" s="36"/>
      <c r="AA90" s="36"/>
      <c r="AB90" s="36"/>
      <c r="AC90" s="36"/>
      <c r="AD90" s="36"/>
      <c r="AE90" s="36"/>
    </row>
    <row r="91" spans="1:31" s="2" customFormat="1" ht="12" customHeight="1">
      <c r="A91" s="36"/>
      <c r="B91" s="37"/>
      <c r="C91" s="31" t="s">
        <v>22</v>
      </c>
      <c r="D91" s="38"/>
      <c r="E91" s="38"/>
      <c r="F91" s="29" t="str">
        <f>F16</f>
        <v xml:space="preserve"> </v>
      </c>
      <c r="G91" s="38"/>
      <c r="H91" s="38"/>
      <c r="I91" s="119" t="s">
        <v>24</v>
      </c>
      <c r="J91" s="61" t="str">
        <f>IF(J16="","",J16)</f>
        <v>3. 2. 2020</v>
      </c>
      <c r="K91" s="38"/>
      <c r="L91" s="118"/>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17"/>
      <c r="J92" s="38"/>
      <c r="K92" s="38"/>
      <c r="L92" s="118"/>
      <c r="S92" s="36"/>
      <c r="T92" s="36"/>
      <c r="U92" s="36"/>
      <c r="V92" s="36"/>
      <c r="W92" s="36"/>
      <c r="X92" s="36"/>
      <c r="Y92" s="36"/>
      <c r="Z92" s="36"/>
      <c r="AA92" s="36"/>
      <c r="AB92" s="36"/>
      <c r="AC92" s="36"/>
      <c r="AD92" s="36"/>
      <c r="AE92" s="36"/>
    </row>
    <row r="93" spans="1:31" s="2" customFormat="1" ht="40.15" customHeight="1">
      <c r="A93" s="36"/>
      <c r="B93" s="37"/>
      <c r="C93" s="31" t="s">
        <v>26</v>
      </c>
      <c r="D93" s="38"/>
      <c r="E93" s="38"/>
      <c r="F93" s="29" t="str">
        <f>E19</f>
        <v>Město Milovice</v>
      </c>
      <c r="G93" s="38"/>
      <c r="H93" s="38"/>
      <c r="I93" s="119" t="s">
        <v>32</v>
      </c>
      <c r="J93" s="34" t="str">
        <f>E25</f>
        <v>HEXAPLAN INTERNATIONAL spol. s r.o.</v>
      </c>
      <c r="K93" s="38"/>
      <c r="L93" s="118"/>
      <c r="S93" s="36"/>
      <c r="T93" s="36"/>
      <c r="U93" s="36"/>
      <c r="V93" s="36"/>
      <c r="W93" s="36"/>
      <c r="X93" s="36"/>
      <c r="Y93" s="36"/>
      <c r="Z93" s="36"/>
      <c r="AA93" s="36"/>
      <c r="AB93" s="36"/>
      <c r="AC93" s="36"/>
      <c r="AD93" s="36"/>
      <c r="AE93" s="36"/>
    </row>
    <row r="94" spans="1:31" s="2" customFormat="1" ht="15.2" customHeight="1">
      <c r="A94" s="36"/>
      <c r="B94" s="37"/>
      <c r="C94" s="31" t="s">
        <v>30</v>
      </c>
      <c r="D94" s="38"/>
      <c r="E94" s="38"/>
      <c r="F94" s="29" t="str">
        <f>IF(E22="","",E22)</f>
        <v>Vyplň údaj</v>
      </c>
      <c r="G94" s="38"/>
      <c r="H94" s="38"/>
      <c r="I94" s="119" t="s">
        <v>35</v>
      </c>
      <c r="J94" s="34" t="str">
        <f>E28</f>
        <v>L.Švarzberger</v>
      </c>
      <c r="K94" s="38"/>
      <c r="L94" s="118"/>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117"/>
      <c r="J95" s="38"/>
      <c r="K95" s="38"/>
      <c r="L95" s="118"/>
      <c r="S95" s="36"/>
      <c r="T95" s="36"/>
      <c r="U95" s="36"/>
      <c r="V95" s="36"/>
      <c r="W95" s="36"/>
      <c r="X95" s="36"/>
      <c r="Y95" s="36"/>
      <c r="Z95" s="36"/>
      <c r="AA95" s="36"/>
      <c r="AB95" s="36"/>
      <c r="AC95" s="36"/>
      <c r="AD95" s="36"/>
      <c r="AE95" s="36"/>
    </row>
    <row r="96" spans="1:31" s="11" customFormat="1" ht="29.25" customHeight="1">
      <c r="A96" s="166"/>
      <c r="B96" s="167"/>
      <c r="C96" s="168" t="s">
        <v>143</v>
      </c>
      <c r="D96" s="169" t="s">
        <v>58</v>
      </c>
      <c r="E96" s="169" t="s">
        <v>54</v>
      </c>
      <c r="F96" s="169" t="s">
        <v>55</v>
      </c>
      <c r="G96" s="169" t="s">
        <v>144</v>
      </c>
      <c r="H96" s="169" t="s">
        <v>145</v>
      </c>
      <c r="I96" s="170" t="s">
        <v>146</v>
      </c>
      <c r="J96" s="169" t="s">
        <v>123</v>
      </c>
      <c r="K96" s="171" t="s">
        <v>147</v>
      </c>
      <c r="L96" s="172"/>
      <c r="M96" s="70" t="s">
        <v>21</v>
      </c>
      <c r="N96" s="71" t="s">
        <v>43</v>
      </c>
      <c r="O96" s="71" t="s">
        <v>148</v>
      </c>
      <c r="P96" s="71" t="s">
        <v>149</v>
      </c>
      <c r="Q96" s="71" t="s">
        <v>150</v>
      </c>
      <c r="R96" s="71" t="s">
        <v>151</v>
      </c>
      <c r="S96" s="71" t="s">
        <v>152</v>
      </c>
      <c r="T96" s="72" t="s">
        <v>153</v>
      </c>
      <c r="U96" s="166"/>
      <c r="V96" s="166"/>
      <c r="W96" s="166"/>
      <c r="X96" s="166"/>
      <c r="Y96" s="166"/>
      <c r="Z96" s="166"/>
      <c r="AA96" s="166"/>
      <c r="AB96" s="166"/>
      <c r="AC96" s="166"/>
      <c r="AD96" s="166"/>
      <c r="AE96" s="166"/>
    </row>
    <row r="97" spans="1:63" s="2" customFormat="1" ht="22.9" customHeight="1">
      <c r="A97" s="36"/>
      <c r="B97" s="37"/>
      <c r="C97" s="77" t="s">
        <v>154</v>
      </c>
      <c r="D97" s="38"/>
      <c r="E97" s="38"/>
      <c r="F97" s="38"/>
      <c r="G97" s="38"/>
      <c r="H97" s="38"/>
      <c r="I97" s="117"/>
      <c r="J97" s="173">
        <f>BK97</f>
        <v>0</v>
      </c>
      <c r="K97" s="38"/>
      <c r="L97" s="41"/>
      <c r="M97" s="73"/>
      <c r="N97" s="174"/>
      <c r="O97" s="74"/>
      <c r="P97" s="175">
        <f>P98+P183+P197+P213+P284+P286</f>
        <v>0</v>
      </c>
      <c r="Q97" s="74"/>
      <c r="R97" s="175">
        <f>R98+R183+R197+R213+R284+R286</f>
        <v>0</v>
      </c>
      <c r="S97" s="74"/>
      <c r="T97" s="176">
        <f>T98+T183+T197+T213+T284+T286</f>
        <v>0</v>
      </c>
      <c r="U97" s="36"/>
      <c r="V97" s="36"/>
      <c r="W97" s="36"/>
      <c r="X97" s="36"/>
      <c r="Y97" s="36"/>
      <c r="Z97" s="36"/>
      <c r="AA97" s="36"/>
      <c r="AB97" s="36"/>
      <c r="AC97" s="36"/>
      <c r="AD97" s="36"/>
      <c r="AE97" s="36"/>
      <c r="AT97" s="19" t="s">
        <v>72</v>
      </c>
      <c r="AU97" s="19" t="s">
        <v>124</v>
      </c>
      <c r="BK97" s="177">
        <f>BK98+BK183+BK197+BK213+BK284+BK286</f>
        <v>0</v>
      </c>
    </row>
    <row r="98" spans="2:63" s="12" customFormat="1" ht="25.9" customHeight="1">
      <c r="B98" s="178"/>
      <c r="C98" s="179"/>
      <c r="D98" s="180" t="s">
        <v>72</v>
      </c>
      <c r="E98" s="181" t="s">
        <v>79</v>
      </c>
      <c r="F98" s="181" t="s">
        <v>158</v>
      </c>
      <c r="G98" s="179"/>
      <c r="H98" s="179"/>
      <c r="I98" s="182"/>
      <c r="J98" s="183">
        <f>BK98</f>
        <v>0</v>
      </c>
      <c r="K98" s="179"/>
      <c r="L98" s="184"/>
      <c r="M98" s="185"/>
      <c r="N98" s="186"/>
      <c r="O98" s="186"/>
      <c r="P98" s="187">
        <f>SUM(P99:P182)</f>
        <v>0</v>
      </c>
      <c r="Q98" s="186"/>
      <c r="R98" s="187">
        <f>SUM(R99:R182)</f>
        <v>0</v>
      </c>
      <c r="S98" s="186"/>
      <c r="T98" s="188">
        <f>SUM(T99:T182)</f>
        <v>0</v>
      </c>
      <c r="AR98" s="189" t="s">
        <v>79</v>
      </c>
      <c r="AT98" s="190" t="s">
        <v>72</v>
      </c>
      <c r="AU98" s="190" t="s">
        <v>73</v>
      </c>
      <c r="AY98" s="189" t="s">
        <v>157</v>
      </c>
      <c r="BK98" s="191">
        <f>SUM(BK99:BK182)</f>
        <v>0</v>
      </c>
    </row>
    <row r="99" spans="1:65" s="2" customFormat="1" ht="16.5" customHeight="1">
      <c r="A99" s="36"/>
      <c r="B99" s="37"/>
      <c r="C99" s="194" t="s">
        <v>79</v>
      </c>
      <c r="D99" s="194" t="s">
        <v>159</v>
      </c>
      <c r="E99" s="195" t="s">
        <v>1395</v>
      </c>
      <c r="F99" s="196" t="s">
        <v>1396</v>
      </c>
      <c r="G99" s="197" t="s">
        <v>172</v>
      </c>
      <c r="H99" s="198">
        <v>195.043</v>
      </c>
      <c r="I99" s="199"/>
      <c r="J99" s="200">
        <f>ROUND(I99*H99,2)</f>
        <v>0</v>
      </c>
      <c r="K99" s="196" t="s">
        <v>21</v>
      </c>
      <c r="L99" s="41"/>
      <c r="M99" s="201" t="s">
        <v>21</v>
      </c>
      <c r="N99" s="202" t="s">
        <v>44</v>
      </c>
      <c r="O99" s="66"/>
      <c r="P99" s="203">
        <f>O99*H99</f>
        <v>0</v>
      </c>
      <c r="Q99" s="203">
        <v>0</v>
      </c>
      <c r="R99" s="203">
        <f>Q99*H99</f>
        <v>0</v>
      </c>
      <c r="S99" s="203">
        <v>0</v>
      </c>
      <c r="T99" s="204">
        <f>S99*H99</f>
        <v>0</v>
      </c>
      <c r="U99" s="36"/>
      <c r="V99" s="36"/>
      <c r="W99" s="36"/>
      <c r="X99" s="36"/>
      <c r="Y99" s="36"/>
      <c r="Z99" s="36"/>
      <c r="AA99" s="36"/>
      <c r="AB99" s="36"/>
      <c r="AC99" s="36"/>
      <c r="AD99" s="36"/>
      <c r="AE99" s="36"/>
      <c r="AR99" s="205" t="s">
        <v>164</v>
      </c>
      <c r="AT99" s="205" t="s">
        <v>159</v>
      </c>
      <c r="AU99" s="205" t="s">
        <v>79</v>
      </c>
      <c r="AY99" s="19" t="s">
        <v>157</v>
      </c>
      <c r="BE99" s="206">
        <f>IF(N99="základní",J99,0)</f>
        <v>0</v>
      </c>
      <c r="BF99" s="206">
        <f>IF(N99="snížená",J99,0)</f>
        <v>0</v>
      </c>
      <c r="BG99" s="206">
        <f>IF(N99="zákl. přenesená",J99,0)</f>
        <v>0</v>
      </c>
      <c r="BH99" s="206">
        <f>IF(N99="sníž. přenesená",J99,0)</f>
        <v>0</v>
      </c>
      <c r="BI99" s="206">
        <f>IF(N99="nulová",J99,0)</f>
        <v>0</v>
      </c>
      <c r="BJ99" s="19" t="s">
        <v>79</v>
      </c>
      <c r="BK99" s="206">
        <f>ROUND(I99*H99,2)</f>
        <v>0</v>
      </c>
      <c r="BL99" s="19" t="s">
        <v>164</v>
      </c>
      <c r="BM99" s="205" t="s">
        <v>1397</v>
      </c>
    </row>
    <row r="100" spans="2:51" s="14" customFormat="1" ht="12">
      <c r="B100" s="222"/>
      <c r="C100" s="223"/>
      <c r="D100" s="207" t="s">
        <v>168</v>
      </c>
      <c r="E100" s="224" t="s">
        <v>21</v>
      </c>
      <c r="F100" s="225" t="s">
        <v>1398</v>
      </c>
      <c r="G100" s="223"/>
      <c r="H100" s="224" t="s">
        <v>21</v>
      </c>
      <c r="I100" s="226"/>
      <c r="J100" s="223"/>
      <c r="K100" s="223"/>
      <c r="L100" s="227"/>
      <c r="M100" s="228"/>
      <c r="N100" s="229"/>
      <c r="O100" s="229"/>
      <c r="P100" s="229"/>
      <c r="Q100" s="229"/>
      <c r="R100" s="229"/>
      <c r="S100" s="229"/>
      <c r="T100" s="230"/>
      <c r="AT100" s="231" t="s">
        <v>168</v>
      </c>
      <c r="AU100" s="231" t="s">
        <v>79</v>
      </c>
      <c r="AV100" s="14" t="s">
        <v>79</v>
      </c>
      <c r="AW100" s="14" t="s">
        <v>34</v>
      </c>
      <c r="AX100" s="14" t="s">
        <v>73</v>
      </c>
      <c r="AY100" s="231" t="s">
        <v>157</v>
      </c>
    </row>
    <row r="101" spans="2:51" s="13" customFormat="1" ht="12">
      <c r="B101" s="211"/>
      <c r="C101" s="212"/>
      <c r="D101" s="207" t="s">
        <v>168</v>
      </c>
      <c r="E101" s="213" t="s">
        <v>21</v>
      </c>
      <c r="F101" s="214" t="s">
        <v>1399</v>
      </c>
      <c r="G101" s="212"/>
      <c r="H101" s="215">
        <v>68.46</v>
      </c>
      <c r="I101" s="216"/>
      <c r="J101" s="212"/>
      <c r="K101" s="212"/>
      <c r="L101" s="217"/>
      <c r="M101" s="218"/>
      <c r="N101" s="219"/>
      <c r="O101" s="219"/>
      <c r="P101" s="219"/>
      <c r="Q101" s="219"/>
      <c r="R101" s="219"/>
      <c r="S101" s="219"/>
      <c r="T101" s="220"/>
      <c r="AT101" s="221" t="s">
        <v>168</v>
      </c>
      <c r="AU101" s="221" t="s">
        <v>79</v>
      </c>
      <c r="AV101" s="13" t="s">
        <v>81</v>
      </c>
      <c r="AW101" s="13" t="s">
        <v>34</v>
      </c>
      <c r="AX101" s="13" t="s">
        <v>73</v>
      </c>
      <c r="AY101" s="221" t="s">
        <v>157</v>
      </c>
    </row>
    <row r="102" spans="2:51" s="13" customFormat="1" ht="12">
      <c r="B102" s="211"/>
      <c r="C102" s="212"/>
      <c r="D102" s="207" t="s">
        <v>168</v>
      </c>
      <c r="E102" s="213" t="s">
        <v>21</v>
      </c>
      <c r="F102" s="214" t="s">
        <v>1400</v>
      </c>
      <c r="G102" s="212"/>
      <c r="H102" s="215">
        <v>127.42</v>
      </c>
      <c r="I102" s="216"/>
      <c r="J102" s="212"/>
      <c r="K102" s="212"/>
      <c r="L102" s="217"/>
      <c r="M102" s="218"/>
      <c r="N102" s="219"/>
      <c r="O102" s="219"/>
      <c r="P102" s="219"/>
      <c r="Q102" s="219"/>
      <c r="R102" s="219"/>
      <c r="S102" s="219"/>
      <c r="T102" s="220"/>
      <c r="AT102" s="221" t="s">
        <v>168</v>
      </c>
      <c r="AU102" s="221" t="s">
        <v>79</v>
      </c>
      <c r="AV102" s="13" t="s">
        <v>81</v>
      </c>
      <c r="AW102" s="13" t="s">
        <v>34</v>
      </c>
      <c r="AX102" s="13" t="s">
        <v>73</v>
      </c>
      <c r="AY102" s="221" t="s">
        <v>157</v>
      </c>
    </row>
    <row r="103" spans="2:51" s="14" customFormat="1" ht="12">
      <c r="B103" s="222"/>
      <c r="C103" s="223"/>
      <c r="D103" s="207" t="s">
        <v>168</v>
      </c>
      <c r="E103" s="224" t="s">
        <v>21</v>
      </c>
      <c r="F103" s="225" t="s">
        <v>1401</v>
      </c>
      <c r="G103" s="223"/>
      <c r="H103" s="224" t="s">
        <v>21</v>
      </c>
      <c r="I103" s="226"/>
      <c r="J103" s="223"/>
      <c r="K103" s="223"/>
      <c r="L103" s="227"/>
      <c r="M103" s="228"/>
      <c r="N103" s="229"/>
      <c r="O103" s="229"/>
      <c r="P103" s="229"/>
      <c r="Q103" s="229"/>
      <c r="R103" s="229"/>
      <c r="S103" s="229"/>
      <c r="T103" s="230"/>
      <c r="AT103" s="231" t="s">
        <v>168</v>
      </c>
      <c r="AU103" s="231" t="s">
        <v>79</v>
      </c>
      <c r="AV103" s="14" t="s">
        <v>79</v>
      </c>
      <c r="AW103" s="14" t="s">
        <v>34</v>
      </c>
      <c r="AX103" s="14" t="s">
        <v>73</v>
      </c>
      <c r="AY103" s="231" t="s">
        <v>157</v>
      </c>
    </row>
    <row r="104" spans="2:51" s="13" customFormat="1" ht="12">
      <c r="B104" s="211"/>
      <c r="C104" s="212"/>
      <c r="D104" s="207" t="s">
        <v>168</v>
      </c>
      <c r="E104" s="213" t="s">
        <v>21</v>
      </c>
      <c r="F104" s="214" t="s">
        <v>1402</v>
      </c>
      <c r="G104" s="212"/>
      <c r="H104" s="215">
        <v>-0.837</v>
      </c>
      <c r="I104" s="216"/>
      <c r="J104" s="212"/>
      <c r="K104" s="212"/>
      <c r="L104" s="217"/>
      <c r="M104" s="218"/>
      <c r="N104" s="219"/>
      <c r="O104" s="219"/>
      <c r="P104" s="219"/>
      <c r="Q104" s="219"/>
      <c r="R104" s="219"/>
      <c r="S104" s="219"/>
      <c r="T104" s="220"/>
      <c r="AT104" s="221" t="s">
        <v>168</v>
      </c>
      <c r="AU104" s="221" t="s">
        <v>79</v>
      </c>
      <c r="AV104" s="13" t="s">
        <v>81</v>
      </c>
      <c r="AW104" s="13" t="s">
        <v>34</v>
      </c>
      <c r="AX104" s="13" t="s">
        <v>73</v>
      </c>
      <c r="AY104" s="221" t="s">
        <v>157</v>
      </c>
    </row>
    <row r="105" spans="2:51" s="16" customFormat="1" ht="12">
      <c r="B105" s="243"/>
      <c r="C105" s="244"/>
      <c r="D105" s="207" t="s">
        <v>168</v>
      </c>
      <c r="E105" s="245" t="s">
        <v>21</v>
      </c>
      <c r="F105" s="246" t="s">
        <v>181</v>
      </c>
      <c r="G105" s="244"/>
      <c r="H105" s="247">
        <v>195.043</v>
      </c>
      <c r="I105" s="248"/>
      <c r="J105" s="244"/>
      <c r="K105" s="244"/>
      <c r="L105" s="249"/>
      <c r="M105" s="250"/>
      <c r="N105" s="251"/>
      <c r="O105" s="251"/>
      <c r="P105" s="251"/>
      <c r="Q105" s="251"/>
      <c r="R105" s="251"/>
      <c r="S105" s="251"/>
      <c r="T105" s="252"/>
      <c r="AT105" s="253" t="s">
        <v>168</v>
      </c>
      <c r="AU105" s="253" t="s">
        <v>79</v>
      </c>
      <c r="AV105" s="16" t="s">
        <v>164</v>
      </c>
      <c r="AW105" s="16" t="s">
        <v>34</v>
      </c>
      <c r="AX105" s="16" t="s">
        <v>79</v>
      </c>
      <c r="AY105" s="253" t="s">
        <v>157</v>
      </c>
    </row>
    <row r="106" spans="1:65" s="2" customFormat="1" ht="16.5" customHeight="1">
      <c r="A106" s="36"/>
      <c r="B106" s="37"/>
      <c r="C106" s="194" t="s">
        <v>81</v>
      </c>
      <c r="D106" s="194" t="s">
        <v>159</v>
      </c>
      <c r="E106" s="195" t="s">
        <v>1403</v>
      </c>
      <c r="F106" s="196" t="s">
        <v>1404</v>
      </c>
      <c r="G106" s="197" t="s">
        <v>172</v>
      </c>
      <c r="H106" s="198">
        <v>195.043</v>
      </c>
      <c r="I106" s="199"/>
      <c r="J106" s="200">
        <f>ROUND(I106*H106,2)</f>
        <v>0</v>
      </c>
      <c r="K106" s="196" t="s">
        <v>21</v>
      </c>
      <c r="L106" s="41"/>
      <c r="M106" s="201" t="s">
        <v>21</v>
      </c>
      <c r="N106" s="202" t="s">
        <v>44</v>
      </c>
      <c r="O106" s="66"/>
      <c r="P106" s="203">
        <f>O106*H106</f>
        <v>0</v>
      </c>
      <c r="Q106" s="203">
        <v>0</v>
      </c>
      <c r="R106" s="203">
        <f>Q106*H106</f>
        <v>0</v>
      </c>
      <c r="S106" s="203">
        <v>0</v>
      </c>
      <c r="T106" s="204">
        <f>S106*H106</f>
        <v>0</v>
      </c>
      <c r="U106" s="36"/>
      <c r="V106" s="36"/>
      <c r="W106" s="36"/>
      <c r="X106" s="36"/>
      <c r="Y106" s="36"/>
      <c r="Z106" s="36"/>
      <c r="AA106" s="36"/>
      <c r="AB106" s="36"/>
      <c r="AC106" s="36"/>
      <c r="AD106" s="36"/>
      <c r="AE106" s="36"/>
      <c r="AR106" s="205" t="s">
        <v>164</v>
      </c>
      <c r="AT106" s="205" t="s">
        <v>159</v>
      </c>
      <c r="AU106" s="205" t="s">
        <v>79</v>
      </c>
      <c r="AY106" s="19" t="s">
        <v>157</v>
      </c>
      <c r="BE106" s="206">
        <f>IF(N106="základní",J106,0)</f>
        <v>0</v>
      </c>
      <c r="BF106" s="206">
        <f>IF(N106="snížená",J106,0)</f>
        <v>0</v>
      </c>
      <c r="BG106" s="206">
        <f>IF(N106="zákl. přenesená",J106,0)</f>
        <v>0</v>
      </c>
      <c r="BH106" s="206">
        <f>IF(N106="sníž. přenesená",J106,0)</f>
        <v>0</v>
      </c>
      <c r="BI106" s="206">
        <f>IF(N106="nulová",J106,0)</f>
        <v>0</v>
      </c>
      <c r="BJ106" s="19" t="s">
        <v>79</v>
      </c>
      <c r="BK106" s="206">
        <f>ROUND(I106*H106,2)</f>
        <v>0</v>
      </c>
      <c r="BL106" s="19" t="s">
        <v>164</v>
      </c>
      <c r="BM106" s="205" t="s">
        <v>1405</v>
      </c>
    </row>
    <row r="107" spans="2:51" s="14" customFormat="1" ht="12">
      <c r="B107" s="222"/>
      <c r="C107" s="223"/>
      <c r="D107" s="207" t="s">
        <v>168</v>
      </c>
      <c r="E107" s="224" t="s">
        <v>21</v>
      </c>
      <c r="F107" s="225" t="s">
        <v>1406</v>
      </c>
      <c r="G107" s="223"/>
      <c r="H107" s="224" t="s">
        <v>21</v>
      </c>
      <c r="I107" s="226"/>
      <c r="J107" s="223"/>
      <c r="K107" s="223"/>
      <c r="L107" s="227"/>
      <c r="M107" s="228"/>
      <c r="N107" s="229"/>
      <c r="O107" s="229"/>
      <c r="P107" s="229"/>
      <c r="Q107" s="229"/>
      <c r="R107" s="229"/>
      <c r="S107" s="229"/>
      <c r="T107" s="230"/>
      <c r="AT107" s="231" t="s">
        <v>168</v>
      </c>
      <c r="AU107" s="231" t="s">
        <v>79</v>
      </c>
      <c r="AV107" s="14" t="s">
        <v>79</v>
      </c>
      <c r="AW107" s="14" t="s">
        <v>34</v>
      </c>
      <c r="AX107" s="14" t="s">
        <v>73</v>
      </c>
      <c r="AY107" s="231" t="s">
        <v>157</v>
      </c>
    </row>
    <row r="108" spans="2:51" s="13" customFormat="1" ht="12">
      <c r="B108" s="211"/>
      <c r="C108" s="212"/>
      <c r="D108" s="207" t="s">
        <v>168</v>
      </c>
      <c r="E108" s="213" t="s">
        <v>21</v>
      </c>
      <c r="F108" s="214" t="s">
        <v>1399</v>
      </c>
      <c r="G108" s="212"/>
      <c r="H108" s="215">
        <v>68.46</v>
      </c>
      <c r="I108" s="216"/>
      <c r="J108" s="212"/>
      <c r="K108" s="212"/>
      <c r="L108" s="217"/>
      <c r="M108" s="218"/>
      <c r="N108" s="219"/>
      <c r="O108" s="219"/>
      <c r="P108" s="219"/>
      <c r="Q108" s="219"/>
      <c r="R108" s="219"/>
      <c r="S108" s="219"/>
      <c r="T108" s="220"/>
      <c r="AT108" s="221" t="s">
        <v>168</v>
      </c>
      <c r="AU108" s="221" t="s">
        <v>79</v>
      </c>
      <c r="AV108" s="13" t="s">
        <v>81</v>
      </c>
      <c r="AW108" s="13" t="s">
        <v>34</v>
      </c>
      <c r="AX108" s="13" t="s">
        <v>73</v>
      </c>
      <c r="AY108" s="221" t="s">
        <v>157</v>
      </c>
    </row>
    <row r="109" spans="2:51" s="13" customFormat="1" ht="12">
      <c r="B109" s="211"/>
      <c r="C109" s="212"/>
      <c r="D109" s="207" t="s">
        <v>168</v>
      </c>
      <c r="E109" s="213" t="s">
        <v>21</v>
      </c>
      <c r="F109" s="214" t="s">
        <v>1400</v>
      </c>
      <c r="G109" s="212"/>
      <c r="H109" s="215">
        <v>127.42</v>
      </c>
      <c r="I109" s="216"/>
      <c r="J109" s="212"/>
      <c r="K109" s="212"/>
      <c r="L109" s="217"/>
      <c r="M109" s="218"/>
      <c r="N109" s="219"/>
      <c r="O109" s="219"/>
      <c r="P109" s="219"/>
      <c r="Q109" s="219"/>
      <c r="R109" s="219"/>
      <c r="S109" s="219"/>
      <c r="T109" s="220"/>
      <c r="AT109" s="221" t="s">
        <v>168</v>
      </c>
      <c r="AU109" s="221" t="s">
        <v>79</v>
      </c>
      <c r="AV109" s="13" t="s">
        <v>81</v>
      </c>
      <c r="AW109" s="13" t="s">
        <v>34</v>
      </c>
      <c r="AX109" s="13" t="s">
        <v>73</v>
      </c>
      <c r="AY109" s="221" t="s">
        <v>157</v>
      </c>
    </row>
    <row r="110" spans="2:51" s="14" customFormat="1" ht="12">
      <c r="B110" s="222"/>
      <c r="C110" s="223"/>
      <c r="D110" s="207" t="s">
        <v>168</v>
      </c>
      <c r="E110" s="224" t="s">
        <v>21</v>
      </c>
      <c r="F110" s="225" t="s">
        <v>1407</v>
      </c>
      <c r="G110" s="223"/>
      <c r="H110" s="224" t="s">
        <v>21</v>
      </c>
      <c r="I110" s="226"/>
      <c r="J110" s="223"/>
      <c r="K110" s="223"/>
      <c r="L110" s="227"/>
      <c r="M110" s="228"/>
      <c r="N110" s="229"/>
      <c r="O110" s="229"/>
      <c r="P110" s="229"/>
      <c r="Q110" s="229"/>
      <c r="R110" s="229"/>
      <c r="S110" s="229"/>
      <c r="T110" s="230"/>
      <c r="AT110" s="231" t="s">
        <v>168</v>
      </c>
      <c r="AU110" s="231" t="s">
        <v>79</v>
      </c>
      <c r="AV110" s="14" t="s">
        <v>79</v>
      </c>
      <c r="AW110" s="14" t="s">
        <v>34</v>
      </c>
      <c r="AX110" s="14" t="s">
        <v>73</v>
      </c>
      <c r="AY110" s="231" t="s">
        <v>157</v>
      </c>
    </row>
    <row r="111" spans="2:51" s="13" customFormat="1" ht="12">
      <c r="B111" s="211"/>
      <c r="C111" s="212"/>
      <c r="D111" s="207" t="s">
        <v>168</v>
      </c>
      <c r="E111" s="213" t="s">
        <v>21</v>
      </c>
      <c r="F111" s="214" t="s">
        <v>1402</v>
      </c>
      <c r="G111" s="212"/>
      <c r="H111" s="215">
        <v>-0.837</v>
      </c>
      <c r="I111" s="216"/>
      <c r="J111" s="212"/>
      <c r="K111" s="212"/>
      <c r="L111" s="217"/>
      <c r="M111" s="218"/>
      <c r="N111" s="219"/>
      <c r="O111" s="219"/>
      <c r="P111" s="219"/>
      <c r="Q111" s="219"/>
      <c r="R111" s="219"/>
      <c r="S111" s="219"/>
      <c r="T111" s="220"/>
      <c r="AT111" s="221" t="s">
        <v>168</v>
      </c>
      <c r="AU111" s="221" t="s">
        <v>79</v>
      </c>
      <c r="AV111" s="13" t="s">
        <v>81</v>
      </c>
      <c r="AW111" s="13" t="s">
        <v>34</v>
      </c>
      <c r="AX111" s="13" t="s">
        <v>73</v>
      </c>
      <c r="AY111" s="221" t="s">
        <v>157</v>
      </c>
    </row>
    <row r="112" spans="2:51" s="16" customFormat="1" ht="12">
      <c r="B112" s="243"/>
      <c r="C112" s="244"/>
      <c r="D112" s="207" t="s">
        <v>168</v>
      </c>
      <c r="E112" s="245" t="s">
        <v>21</v>
      </c>
      <c r="F112" s="246" t="s">
        <v>181</v>
      </c>
      <c r="G112" s="244"/>
      <c r="H112" s="247">
        <v>195.043</v>
      </c>
      <c r="I112" s="248"/>
      <c r="J112" s="244"/>
      <c r="K112" s="244"/>
      <c r="L112" s="249"/>
      <c r="M112" s="250"/>
      <c r="N112" s="251"/>
      <c r="O112" s="251"/>
      <c r="P112" s="251"/>
      <c r="Q112" s="251"/>
      <c r="R112" s="251"/>
      <c r="S112" s="251"/>
      <c r="T112" s="252"/>
      <c r="AT112" s="253" t="s">
        <v>168</v>
      </c>
      <c r="AU112" s="253" t="s">
        <v>79</v>
      </c>
      <c r="AV112" s="16" t="s">
        <v>164</v>
      </c>
      <c r="AW112" s="16" t="s">
        <v>34</v>
      </c>
      <c r="AX112" s="16" t="s">
        <v>79</v>
      </c>
      <c r="AY112" s="253" t="s">
        <v>157</v>
      </c>
    </row>
    <row r="113" spans="1:65" s="2" customFormat="1" ht="16.5" customHeight="1">
      <c r="A113" s="36"/>
      <c r="B113" s="37"/>
      <c r="C113" s="194" t="s">
        <v>96</v>
      </c>
      <c r="D113" s="194" t="s">
        <v>159</v>
      </c>
      <c r="E113" s="195" t="s">
        <v>1408</v>
      </c>
      <c r="F113" s="196" t="s">
        <v>1409</v>
      </c>
      <c r="G113" s="197" t="s">
        <v>162</v>
      </c>
      <c r="H113" s="198">
        <v>601.485</v>
      </c>
      <c r="I113" s="199"/>
      <c r="J113" s="200">
        <f>ROUND(I113*H113,2)</f>
        <v>0</v>
      </c>
      <c r="K113" s="196" t="s">
        <v>21</v>
      </c>
      <c r="L113" s="41"/>
      <c r="M113" s="201" t="s">
        <v>21</v>
      </c>
      <c r="N113" s="202" t="s">
        <v>44</v>
      </c>
      <c r="O113" s="66"/>
      <c r="P113" s="203">
        <f>O113*H113</f>
        <v>0</v>
      </c>
      <c r="Q113" s="203">
        <v>0</v>
      </c>
      <c r="R113" s="203">
        <f>Q113*H113</f>
        <v>0</v>
      </c>
      <c r="S113" s="203">
        <v>0</v>
      </c>
      <c r="T113" s="204">
        <f>S113*H113</f>
        <v>0</v>
      </c>
      <c r="U113" s="36"/>
      <c r="V113" s="36"/>
      <c r="W113" s="36"/>
      <c r="X113" s="36"/>
      <c r="Y113" s="36"/>
      <c r="Z113" s="36"/>
      <c r="AA113" s="36"/>
      <c r="AB113" s="36"/>
      <c r="AC113" s="36"/>
      <c r="AD113" s="36"/>
      <c r="AE113" s="36"/>
      <c r="AR113" s="205" t="s">
        <v>164</v>
      </c>
      <c r="AT113" s="205" t="s">
        <v>159</v>
      </c>
      <c r="AU113" s="205" t="s">
        <v>79</v>
      </c>
      <c r="AY113" s="19" t="s">
        <v>157</v>
      </c>
      <c r="BE113" s="206">
        <f>IF(N113="základní",J113,0)</f>
        <v>0</v>
      </c>
      <c r="BF113" s="206">
        <f>IF(N113="snížená",J113,0)</f>
        <v>0</v>
      </c>
      <c r="BG113" s="206">
        <f>IF(N113="zákl. přenesená",J113,0)</f>
        <v>0</v>
      </c>
      <c r="BH113" s="206">
        <f>IF(N113="sníž. přenesená",J113,0)</f>
        <v>0</v>
      </c>
      <c r="BI113" s="206">
        <f>IF(N113="nulová",J113,0)</f>
        <v>0</v>
      </c>
      <c r="BJ113" s="19" t="s">
        <v>79</v>
      </c>
      <c r="BK113" s="206">
        <f>ROUND(I113*H113,2)</f>
        <v>0</v>
      </c>
      <c r="BL113" s="19" t="s">
        <v>164</v>
      </c>
      <c r="BM113" s="205" t="s">
        <v>1410</v>
      </c>
    </row>
    <row r="114" spans="1:47" s="2" customFormat="1" ht="19.5">
      <c r="A114" s="36"/>
      <c r="B114" s="37"/>
      <c r="C114" s="38"/>
      <c r="D114" s="207" t="s">
        <v>327</v>
      </c>
      <c r="E114" s="38"/>
      <c r="F114" s="208" t="s">
        <v>1411</v>
      </c>
      <c r="G114" s="38"/>
      <c r="H114" s="38"/>
      <c r="I114" s="117"/>
      <c r="J114" s="38"/>
      <c r="K114" s="38"/>
      <c r="L114" s="41"/>
      <c r="M114" s="209"/>
      <c r="N114" s="210"/>
      <c r="O114" s="66"/>
      <c r="P114" s="66"/>
      <c r="Q114" s="66"/>
      <c r="R114" s="66"/>
      <c r="S114" s="66"/>
      <c r="T114" s="67"/>
      <c r="U114" s="36"/>
      <c r="V114" s="36"/>
      <c r="W114" s="36"/>
      <c r="X114" s="36"/>
      <c r="Y114" s="36"/>
      <c r="Z114" s="36"/>
      <c r="AA114" s="36"/>
      <c r="AB114" s="36"/>
      <c r="AC114" s="36"/>
      <c r="AD114" s="36"/>
      <c r="AE114" s="36"/>
      <c r="AT114" s="19" t="s">
        <v>327</v>
      </c>
      <c r="AU114" s="19" t="s">
        <v>79</v>
      </c>
    </row>
    <row r="115" spans="2:51" s="14" customFormat="1" ht="12">
      <c r="B115" s="222"/>
      <c r="C115" s="223"/>
      <c r="D115" s="207" t="s">
        <v>168</v>
      </c>
      <c r="E115" s="224" t="s">
        <v>21</v>
      </c>
      <c r="F115" s="225" t="s">
        <v>1412</v>
      </c>
      <c r="G115" s="223"/>
      <c r="H115" s="224" t="s">
        <v>21</v>
      </c>
      <c r="I115" s="226"/>
      <c r="J115" s="223"/>
      <c r="K115" s="223"/>
      <c r="L115" s="227"/>
      <c r="M115" s="228"/>
      <c r="N115" s="229"/>
      <c r="O115" s="229"/>
      <c r="P115" s="229"/>
      <c r="Q115" s="229"/>
      <c r="R115" s="229"/>
      <c r="S115" s="229"/>
      <c r="T115" s="230"/>
      <c r="AT115" s="231" t="s">
        <v>168</v>
      </c>
      <c r="AU115" s="231" t="s">
        <v>79</v>
      </c>
      <c r="AV115" s="14" t="s">
        <v>79</v>
      </c>
      <c r="AW115" s="14" t="s">
        <v>34</v>
      </c>
      <c r="AX115" s="14" t="s">
        <v>73</v>
      </c>
      <c r="AY115" s="231" t="s">
        <v>157</v>
      </c>
    </row>
    <row r="116" spans="2:51" s="13" customFormat="1" ht="12">
      <c r="B116" s="211"/>
      <c r="C116" s="212"/>
      <c r="D116" s="207" t="s">
        <v>168</v>
      </c>
      <c r="E116" s="213" t="s">
        <v>21</v>
      </c>
      <c r="F116" s="214" t="s">
        <v>1413</v>
      </c>
      <c r="G116" s="212"/>
      <c r="H116" s="215">
        <v>147.42</v>
      </c>
      <c r="I116" s="216"/>
      <c r="J116" s="212"/>
      <c r="K116" s="212"/>
      <c r="L116" s="217"/>
      <c r="M116" s="218"/>
      <c r="N116" s="219"/>
      <c r="O116" s="219"/>
      <c r="P116" s="219"/>
      <c r="Q116" s="219"/>
      <c r="R116" s="219"/>
      <c r="S116" s="219"/>
      <c r="T116" s="220"/>
      <c r="AT116" s="221" t="s">
        <v>168</v>
      </c>
      <c r="AU116" s="221" t="s">
        <v>79</v>
      </c>
      <c r="AV116" s="13" t="s">
        <v>81</v>
      </c>
      <c r="AW116" s="13" t="s">
        <v>34</v>
      </c>
      <c r="AX116" s="13" t="s">
        <v>73</v>
      </c>
      <c r="AY116" s="221" t="s">
        <v>157</v>
      </c>
    </row>
    <row r="117" spans="2:51" s="13" customFormat="1" ht="12">
      <c r="B117" s="211"/>
      <c r="C117" s="212"/>
      <c r="D117" s="207" t="s">
        <v>168</v>
      </c>
      <c r="E117" s="213" t="s">
        <v>21</v>
      </c>
      <c r="F117" s="214" t="s">
        <v>1414</v>
      </c>
      <c r="G117" s="212"/>
      <c r="H117" s="215">
        <v>11.661</v>
      </c>
      <c r="I117" s="216"/>
      <c r="J117" s="212"/>
      <c r="K117" s="212"/>
      <c r="L117" s="217"/>
      <c r="M117" s="218"/>
      <c r="N117" s="219"/>
      <c r="O117" s="219"/>
      <c r="P117" s="219"/>
      <c r="Q117" s="219"/>
      <c r="R117" s="219"/>
      <c r="S117" s="219"/>
      <c r="T117" s="220"/>
      <c r="AT117" s="221" t="s">
        <v>168</v>
      </c>
      <c r="AU117" s="221" t="s">
        <v>79</v>
      </c>
      <c r="AV117" s="13" t="s">
        <v>81</v>
      </c>
      <c r="AW117" s="13" t="s">
        <v>34</v>
      </c>
      <c r="AX117" s="13" t="s">
        <v>73</v>
      </c>
      <c r="AY117" s="221" t="s">
        <v>157</v>
      </c>
    </row>
    <row r="118" spans="2:51" s="13" customFormat="1" ht="12">
      <c r="B118" s="211"/>
      <c r="C118" s="212"/>
      <c r="D118" s="207" t="s">
        <v>168</v>
      </c>
      <c r="E118" s="213" t="s">
        <v>21</v>
      </c>
      <c r="F118" s="214" t="s">
        <v>1415</v>
      </c>
      <c r="G118" s="212"/>
      <c r="H118" s="215">
        <v>138.768</v>
      </c>
      <c r="I118" s="216"/>
      <c r="J118" s="212"/>
      <c r="K118" s="212"/>
      <c r="L118" s="217"/>
      <c r="M118" s="218"/>
      <c r="N118" s="219"/>
      <c r="O118" s="219"/>
      <c r="P118" s="219"/>
      <c r="Q118" s="219"/>
      <c r="R118" s="219"/>
      <c r="S118" s="219"/>
      <c r="T118" s="220"/>
      <c r="AT118" s="221" t="s">
        <v>168</v>
      </c>
      <c r="AU118" s="221" t="s">
        <v>79</v>
      </c>
      <c r="AV118" s="13" t="s">
        <v>81</v>
      </c>
      <c r="AW118" s="13" t="s">
        <v>34</v>
      </c>
      <c r="AX118" s="13" t="s">
        <v>73</v>
      </c>
      <c r="AY118" s="221" t="s">
        <v>157</v>
      </c>
    </row>
    <row r="119" spans="2:51" s="13" customFormat="1" ht="12">
      <c r="B119" s="211"/>
      <c r="C119" s="212"/>
      <c r="D119" s="207" t="s">
        <v>168</v>
      </c>
      <c r="E119" s="213" t="s">
        <v>21</v>
      </c>
      <c r="F119" s="214" t="s">
        <v>1416</v>
      </c>
      <c r="G119" s="212"/>
      <c r="H119" s="215">
        <v>57.986</v>
      </c>
      <c r="I119" s="216"/>
      <c r="J119" s="212"/>
      <c r="K119" s="212"/>
      <c r="L119" s="217"/>
      <c r="M119" s="218"/>
      <c r="N119" s="219"/>
      <c r="O119" s="219"/>
      <c r="P119" s="219"/>
      <c r="Q119" s="219"/>
      <c r="R119" s="219"/>
      <c r="S119" s="219"/>
      <c r="T119" s="220"/>
      <c r="AT119" s="221" t="s">
        <v>168</v>
      </c>
      <c r="AU119" s="221" t="s">
        <v>79</v>
      </c>
      <c r="AV119" s="13" t="s">
        <v>81</v>
      </c>
      <c r="AW119" s="13" t="s">
        <v>34</v>
      </c>
      <c r="AX119" s="13" t="s">
        <v>73</v>
      </c>
      <c r="AY119" s="221" t="s">
        <v>157</v>
      </c>
    </row>
    <row r="120" spans="2:51" s="13" customFormat="1" ht="12">
      <c r="B120" s="211"/>
      <c r="C120" s="212"/>
      <c r="D120" s="207" t="s">
        <v>168</v>
      </c>
      <c r="E120" s="213" t="s">
        <v>21</v>
      </c>
      <c r="F120" s="214" t="s">
        <v>1417</v>
      </c>
      <c r="G120" s="212"/>
      <c r="H120" s="215">
        <v>76.33</v>
      </c>
      <c r="I120" s="216"/>
      <c r="J120" s="212"/>
      <c r="K120" s="212"/>
      <c r="L120" s="217"/>
      <c r="M120" s="218"/>
      <c r="N120" s="219"/>
      <c r="O120" s="219"/>
      <c r="P120" s="219"/>
      <c r="Q120" s="219"/>
      <c r="R120" s="219"/>
      <c r="S120" s="219"/>
      <c r="T120" s="220"/>
      <c r="AT120" s="221" t="s">
        <v>168</v>
      </c>
      <c r="AU120" s="221" t="s">
        <v>79</v>
      </c>
      <c r="AV120" s="13" t="s">
        <v>81</v>
      </c>
      <c r="AW120" s="13" t="s">
        <v>34</v>
      </c>
      <c r="AX120" s="13" t="s">
        <v>73</v>
      </c>
      <c r="AY120" s="221" t="s">
        <v>157</v>
      </c>
    </row>
    <row r="121" spans="2:51" s="13" customFormat="1" ht="12">
      <c r="B121" s="211"/>
      <c r="C121" s="212"/>
      <c r="D121" s="207" t="s">
        <v>168</v>
      </c>
      <c r="E121" s="213" t="s">
        <v>21</v>
      </c>
      <c r="F121" s="214" t="s">
        <v>1418</v>
      </c>
      <c r="G121" s="212"/>
      <c r="H121" s="215">
        <v>8.4</v>
      </c>
      <c r="I121" s="216"/>
      <c r="J121" s="212"/>
      <c r="K121" s="212"/>
      <c r="L121" s="217"/>
      <c r="M121" s="218"/>
      <c r="N121" s="219"/>
      <c r="O121" s="219"/>
      <c r="P121" s="219"/>
      <c r="Q121" s="219"/>
      <c r="R121" s="219"/>
      <c r="S121" s="219"/>
      <c r="T121" s="220"/>
      <c r="AT121" s="221" t="s">
        <v>168</v>
      </c>
      <c r="AU121" s="221" t="s">
        <v>79</v>
      </c>
      <c r="AV121" s="13" t="s">
        <v>81</v>
      </c>
      <c r="AW121" s="13" t="s">
        <v>34</v>
      </c>
      <c r="AX121" s="13" t="s">
        <v>73</v>
      </c>
      <c r="AY121" s="221" t="s">
        <v>157</v>
      </c>
    </row>
    <row r="122" spans="2:51" s="13" customFormat="1" ht="12">
      <c r="B122" s="211"/>
      <c r="C122" s="212"/>
      <c r="D122" s="207" t="s">
        <v>168</v>
      </c>
      <c r="E122" s="213" t="s">
        <v>21</v>
      </c>
      <c r="F122" s="214" t="s">
        <v>1419</v>
      </c>
      <c r="G122" s="212"/>
      <c r="H122" s="215">
        <v>4.68</v>
      </c>
      <c r="I122" s="216"/>
      <c r="J122" s="212"/>
      <c r="K122" s="212"/>
      <c r="L122" s="217"/>
      <c r="M122" s="218"/>
      <c r="N122" s="219"/>
      <c r="O122" s="219"/>
      <c r="P122" s="219"/>
      <c r="Q122" s="219"/>
      <c r="R122" s="219"/>
      <c r="S122" s="219"/>
      <c r="T122" s="220"/>
      <c r="AT122" s="221" t="s">
        <v>168</v>
      </c>
      <c r="AU122" s="221" t="s">
        <v>79</v>
      </c>
      <c r="AV122" s="13" t="s">
        <v>81</v>
      </c>
      <c r="AW122" s="13" t="s">
        <v>34</v>
      </c>
      <c r="AX122" s="13" t="s">
        <v>73</v>
      </c>
      <c r="AY122" s="221" t="s">
        <v>157</v>
      </c>
    </row>
    <row r="123" spans="2:51" s="13" customFormat="1" ht="12">
      <c r="B123" s="211"/>
      <c r="C123" s="212"/>
      <c r="D123" s="207" t="s">
        <v>168</v>
      </c>
      <c r="E123" s="213" t="s">
        <v>21</v>
      </c>
      <c r="F123" s="214" t="s">
        <v>1420</v>
      </c>
      <c r="G123" s="212"/>
      <c r="H123" s="215">
        <v>42.36</v>
      </c>
      <c r="I123" s="216"/>
      <c r="J123" s="212"/>
      <c r="K123" s="212"/>
      <c r="L123" s="217"/>
      <c r="M123" s="218"/>
      <c r="N123" s="219"/>
      <c r="O123" s="219"/>
      <c r="P123" s="219"/>
      <c r="Q123" s="219"/>
      <c r="R123" s="219"/>
      <c r="S123" s="219"/>
      <c r="T123" s="220"/>
      <c r="AT123" s="221" t="s">
        <v>168</v>
      </c>
      <c r="AU123" s="221" t="s">
        <v>79</v>
      </c>
      <c r="AV123" s="13" t="s">
        <v>81</v>
      </c>
      <c r="AW123" s="13" t="s">
        <v>34</v>
      </c>
      <c r="AX123" s="13" t="s">
        <v>73</v>
      </c>
      <c r="AY123" s="221" t="s">
        <v>157</v>
      </c>
    </row>
    <row r="124" spans="2:51" s="13" customFormat="1" ht="12">
      <c r="B124" s="211"/>
      <c r="C124" s="212"/>
      <c r="D124" s="207" t="s">
        <v>168</v>
      </c>
      <c r="E124" s="213" t="s">
        <v>21</v>
      </c>
      <c r="F124" s="214" t="s">
        <v>1421</v>
      </c>
      <c r="G124" s="212"/>
      <c r="H124" s="215">
        <v>3.6</v>
      </c>
      <c r="I124" s="216"/>
      <c r="J124" s="212"/>
      <c r="K124" s="212"/>
      <c r="L124" s="217"/>
      <c r="M124" s="218"/>
      <c r="N124" s="219"/>
      <c r="O124" s="219"/>
      <c r="P124" s="219"/>
      <c r="Q124" s="219"/>
      <c r="R124" s="219"/>
      <c r="S124" s="219"/>
      <c r="T124" s="220"/>
      <c r="AT124" s="221" t="s">
        <v>168</v>
      </c>
      <c r="AU124" s="221" t="s">
        <v>79</v>
      </c>
      <c r="AV124" s="13" t="s">
        <v>81</v>
      </c>
      <c r="AW124" s="13" t="s">
        <v>34</v>
      </c>
      <c r="AX124" s="13" t="s">
        <v>73</v>
      </c>
      <c r="AY124" s="221" t="s">
        <v>157</v>
      </c>
    </row>
    <row r="125" spans="2:51" s="13" customFormat="1" ht="12">
      <c r="B125" s="211"/>
      <c r="C125" s="212"/>
      <c r="D125" s="207" t="s">
        <v>168</v>
      </c>
      <c r="E125" s="213" t="s">
        <v>21</v>
      </c>
      <c r="F125" s="214" t="s">
        <v>1422</v>
      </c>
      <c r="G125" s="212"/>
      <c r="H125" s="215">
        <v>94.68</v>
      </c>
      <c r="I125" s="216"/>
      <c r="J125" s="212"/>
      <c r="K125" s="212"/>
      <c r="L125" s="217"/>
      <c r="M125" s="218"/>
      <c r="N125" s="219"/>
      <c r="O125" s="219"/>
      <c r="P125" s="219"/>
      <c r="Q125" s="219"/>
      <c r="R125" s="219"/>
      <c r="S125" s="219"/>
      <c r="T125" s="220"/>
      <c r="AT125" s="221" t="s">
        <v>168</v>
      </c>
      <c r="AU125" s="221" t="s">
        <v>79</v>
      </c>
      <c r="AV125" s="13" t="s">
        <v>81</v>
      </c>
      <c r="AW125" s="13" t="s">
        <v>34</v>
      </c>
      <c r="AX125" s="13" t="s">
        <v>73</v>
      </c>
      <c r="AY125" s="221" t="s">
        <v>157</v>
      </c>
    </row>
    <row r="126" spans="2:51" s="13" customFormat="1" ht="12">
      <c r="B126" s="211"/>
      <c r="C126" s="212"/>
      <c r="D126" s="207" t="s">
        <v>168</v>
      </c>
      <c r="E126" s="213" t="s">
        <v>21</v>
      </c>
      <c r="F126" s="214" t="s">
        <v>1423</v>
      </c>
      <c r="G126" s="212"/>
      <c r="H126" s="215">
        <v>3.6</v>
      </c>
      <c r="I126" s="216"/>
      <c r="J126" s="212"/>
      <c r="K126" s="212"/>
      <c r="L126" s="217"/>
      <c r="M126" s="218"/>
      <c r="N126" s="219"/>
      <c r="O126" s="219"/>
      <c r="P126" s="219"/>
      <c r="Q126" s="219"/>
      <c r="R126" s="219"/>
      <c r="S126" s="219"/>
      <c r="T126" s="220"/>
      <c r="AT126" s="221" t="s">
        <v>168</v>
      </c>
      <c r="AU126" s="221" t="s">
        <v>79</v>
      </c>
      <c r="AV126" s="13" t="s">
        <v>81</v>
      </c>
      <c r="AW126" s="13" t="s">
        <v>34</v>
      </c>
      <c r="AX126" s="13" t="s">
        <v>73</v>
      </c>
      <c r="AY126" s="221" t="s">
        <v>157</v>
      </c>
    </row>
    <row r="127" spans="2:51" s="13" customFormat="1" ht="12">
      <c r="B127" s="211"/>
      <c r="C127" s="212"/>
      <c r="D127" s="207" t="s">
        <v>168</v>
      </c>
      <c r="E127" s="213" t="s">
        <v>21</v>
      </c>
      <c r="F127" s="214" t="s">
        <v>1424</v>
      </c>
      <c r="G127" s="212"/>
      <c r="H127" s="215">
        <v>12</v>
      </c>
      <c r="I127" s="216"/>
      <c r="J127" s="212"/>
      <c r="K127" s="212"/>
      <c r="L127" s="217"/>
      <c r="M127" s="218"/>
      <c r="N127" s="219"/>
      <c r="O127" s="219"/>
      <c r="P127" s="219"/>
      <c r="Q127" s="219"/>
      <c r="R127" s="219"/>
      <c r="S127" s="219"/>
      <c r="T127" s="220"/>
      <c r="AT127" s="221" t="s">
        <v>168</v>
      </c>
      <c r="AU127" s="221" t="s">
        <v>79</v>
      </c>
      <c r="AV127" s="13" t="s">
        <v>81</v>
      </c>
      <c r="AW127" s="13" t="s">
        <v>34</v>
      </c>
      <c r="AX127" s="13" t="s">
        <v>73</v>
      </c>
      <c r="AY127" s="221" t="s">
        <v>157</v>
      </c>
    </row>
    <row r="128" spans="2:51" s="16" customFormat="1" ht="12">
      <c r="B128" s="243"/>
      <c r="C128" s="244"/>
      <c r="D128" s="207" t="s">
        <v>168</v>
      </c>
      <c r="E128" s="245" t="s">
        <v>21</v>
      </c>
      <c r="F128" s="246" t="s">
        <v>181</v>
      </c>
      <c r="G128" s="244"/>
      <c r="H128" s="247">
        <v>601.485</v>
      </c>
      <c r="I128" s="248"/>
      <c r="J128" s="244"/>
      <c r="K128" s="244"/>
      <c r="L128" s="249"/>
      <c r="M128" s="250"/>
      <c r="N128" s="251"/>
      <c r="O128" s="251"/>
      <c r="P128" s="251"/>
      <c r="Q128" s="251"/>
      <c r="R128" s="251"/>
      <c r="S128" s="251"/>
      <c r="T128" s="252"/>
      <c r="AT128" s="253" t="s">
        <v>168</v>
      </c>
      <c r="AU128" s="253" t="s">
        <v>79</v>
      </c>
      <c r="AV128" s="16" t="s">
        <v>164</v>
      </c>
      <c r="AW128" s="16" t="s">
        <v>34</v>
      </c>
      <c r="AX128" s="16" t="s">
        <v>79</v>
      </c>
      <c r="AY128" s="253" t="s">
        <v>157</v>
      </c>
    </row>
    <row r="129" spans="1:65" s="2" customFormat="1" ht="16.5" customHeight="1">
      <c r="A129" s="36"/>
      <c r="B129" s="37"/>
      <c r="C129" s="194" t="s">
        <v>164</v>
      </c>
      <c r="D129" s="194" t="s">
        <v>159</v>
      </c>
      <c r="E129" s="195" t="s">
        <v>1425</v>
      </c>
      <c r="F129" s="196" t="s">
        <v>1426</v>
      </c>
      <c r="G129" s="197" t="s">
        <v>162</v>
      </c>
      <c r="H129" s="198">
        <v>601.485</v>
      </c>
      <c r="I129" s="199"/>
      <c r="J129" s="200">
        <f>ROUND(I129*H129,2)</f>
        <v>0</v>
      </c>
      <c r="K129" s="196" t="s">
        <v>21</v>
      </c>
      <c r="L129" s="41"/>
      <c r="M129" s="201" t="s">
        <v>21</v>
      </c>
      <c r="N129" s="202" t="s">
        <v>44</v>
      </c>
      <c r="O129" s="66"/>
      <c r="P129" s="203">
        <f>O129*H129</f>
        <v>0</v>
      </c>
      <c r="Q129" s="203">
        <v>0</v>
      </c>
      <c r="R129" s="203">
        <f>Q129*H129</f>
        <v>0</v>
      </c>
      <c r="S129" s="203">
        <v>0</v>
      </c>
      <c r="T129" s="204">
        <f>S129*H129</f>
        <v>0</v>
      </c>
      <c r="U129" s="36"/>
      <c r="V129" s="36"/>
      <c r="W129" s="36"/>
      <c r="X129" s="36"/>
      <c r="Y129" s="36"/>
      <c r="Z129" s="36"/>
      <c r="AA129" s="36"/>
      <c r="AB129" s="36"/>
      <c r="AC129" s="36"/>
      <c r="AD129" s="36"/>
      <c r="AE129" s="36"/>
      <c r="AR129" s="205" t="s">
        <v>164</v>
      </c>
      <c r="AT129" s="205" t="s">
        <v>159</v>
      </c>
      <c r="AU129" s="205" t="s">
        <v>79</v>
      </c>
      <c r="AY129" s="19" t="s">
        <v>157</v>
      </c>
      <c r="BE129" s="206">
        <f>IF(N129="základní",J129,0)</f>
        <v>0</v>
      </c>
      <c r="BF129" s="206">
        <f>IF(N129="snížená",J129,0)</f>
        <v>0</v>
      </c>
      <c r="BG129" s="206">
        <f>IF(N129="zákl. přenesená",J129,0)</f>
        <v>0</v>
      </c>
      <c r="BH129" s="206">
        <f>IF(N129="sníž. přenesená",J129,0)</f>
        <v>0</v>
      </c>
      <c r="BI129" s="206">
        <f>IF(N129="nulová",J129,0)</f>
        <v>0</v>
      </c>
      <c r="BJ129" s="19" t="s">
        <v>79</v>
      </c>
      <c r="BK129" s="206">
        <f>ROUND(I129*H129,2)</f>
        <v>0</v>
      </c>
      <c r="BL129" s="19" t="s">
        <v>164</v>
      </c>
      <c r="BM129" s="205" t="s">
        <v>1427</v>
      </c>
    </row>
    <row r="130" spans="2:51" s="14" customFormat="1" ht="12">
      <c r="B130" s="222"/>
      <c r="C130" s="223"/>
      <c r="D130" s="207" t="s">
        <v>168</v>
      </c>
      <c r="E130" s="224" t="s">
        <v>21</v>
      </c>
      <c r="F130" s="225" t="s">
        <v>1412</v>
      </c>
      <c r="G130" s="223"/>
      <c r="H130" s="224" t="s">
        <v>21</v>
      </c>
      <c r="I130" s="226"/>
      <c r="J130" s="223"/>
      <c r="K130" s="223"/>
      <c r="L130" s="227"/>
      <c r="M130" s="228"/>
      <c r="N130" s="229"/>
      <c r="O130" s="229"/>
      <c r="P130" s="229"/>
      <c r="Q130" s="229"/>
      <c r="R130" s="229"/>
      <c r="S130" s="229"/>
      <c r="T130" s="230"/>
      <c r="AT130" s="231" t="s">
        <v>168</v>
      </c>
      <c r="AU130" s="231" t="s">
        <v>79</v>
      </c>
      <c r="AV130" s="14" t="s">
        <v>79</v>
      </c>
      <c r="AW130" s="14" t="s">
        <v>34</v>
      </c>
      <c r="AX130" s="14" t="s">
        <v>73</v>
      </c>
      <c r="AY130" s="231" t="s">
        <v>157</v>
      </c>
    </row>
    <row r="131" spans="2:51" s="13" customFormat="1" ht="12">
      <c r="B131" s="211"/>
      <c r="C131" s="212"/>
      <c r="D131" s="207" t="s">
        <v>168</v>
      </c>
      <c r="E131" s="213" t="s">
        <v>21</v>
      </c>
      <c r="F131" s="214" t="s">
        <v>1413</v>
      </c>
      <c r="G131" s="212"/>
      <c r="H131" s="215">
        <v>147.42</v>
      </c>
      <c r="I131" s="216"/>
      <c r="J131" s="212"/>
      <c r="K131" s="212"/>
      <c r="L131" s="217"/>
      <c r="M131" s="218"/>
      <c r="N131" s="219"/>
      <c r="O131" s="219"/>
      <c r="P131" s="219"/>
      <c r="Q131" s="219"/>
      <c r="R131" s="219"/>
      <c r="S131" s="219"/>
      <c r="T131" s="220"/>
      <c r="AT131" s="221" t="s">
        <v>168</v>
      </c>
      <c r="AU131" s="221" t="s">
        <v>79</v>
      </c>
      <c r="AV131" s="13" t="s">
        <v>81</v>
      </c>
      <c r="AW131" s="13" t="s">
        <v>34</v>
      </c>
      <c r="AX131" s="13" t="s">
        <v>73</v>
      </c>
      <c r="AY131" s="221" t="s">
        <v>157</v>
      </c>
    </row>
    <row r="132" spans="2:51" s="13" customFormat="1" ht="12">
      <c r="B132" s="211"/>
      <c r="C132" s="212"/>
      <c r="D132" s="207" t="s">
        <v>168</v>
      </c>
      <c r="E132" s="213" t="s">
        <v>21</v>
      </c>
      <c r="F132" s="214" t="s">
        <v>1414</v>
      </c>
      <c r="G132" s="212"/>
      <c r="H132" s="215">
        <v>11.661</v>
      </c>
      <c r="I132" s="216"/>
      <c r="J132" s="212"/>
      <c r="K132" s="212"/>
      <c r="L132" s="217"/>
      <c r="M132" s="218"/>
      <c r="N132" s="219"/>
      <c r="O132" s="219"/>
      <c r="P132" s="219"/>
      <c r="Q132" s="219"/>
      <c r="R132" s="219"/>
      <c r="S132" s="219"/>
      <c r="T132" s="220"/>
      <c r="AT132" s="221" t="s">
        <v>168</v>
      </c>
      <c r="AU132" s="221" t="s">
        <v>79</v>
      </c>
      <c r="AV132" s="13" t="s">
        <v>81</v>
      </c>
      <c r="AW132" s="13" t="s">
        <v>34</v>
      </c>
      <c r="AX132" s="13" t="s">
        <v>73</v>
      </c>
      <c r="AY132" s="221" t="s">
        <v>157</v>
      </c>
    </row>
    <row r="133" spans="2:51" s="13" customFormat="1" ht="12">
      <c r="B133" s="211"/>
      <c r="C133" s="212"/>
      <c r="D133" s="207" t="s">
        <v>168</v>
      </c>
      <c r="E133" s="213" t="s">
        <v>21</v>
      </c>
      <c r="F133" s="214" t="s">
        <v>1415</v>
      </c>
      <c r="G133" s="212"/>
      <c r="H133" s="215">
        <v>138.768</v>
      </c>
      <c r="I133" s="216"/>
      <c r="J133" s="212"/>
      <c r="K133" s="212"/>
      <c r="L133" s="217"/>
      <c r="M133" s="218"/>
      <c r="N133" s="219"/>
      <c r="O133" s="219"/>
      <c r="P133" s="219"/>
      <c r="Q133" s="219"/>
      <c r="R133" s="219"/>
      <c r="S133" s="219"/>
      <c r="T133" s="220"/>
      <c r="AT133" s="221" t="s">
        <v>168</v>
      </c>
      <c r="AU133" s="221" t="s">
        <v>79</v>
      </c>
      <c r="AV133" s="13" t="s">
        <v>81</v>
      </c>
      <c r="AW133" s="13" t="s">
        <v>34</v>
      </c>
      <c r="AX133" s="13" t="s">
        <v>73</v>
      </c>
      <c r="AY133" s="221" t="s">
        <v>157</v>
      </c>
    </row>
    <row r="134" spans="2:51" s="13" customFormat="1" ht="12">
      <c r="B134" s="211"/>
      <c r="C134" s="212"/>
      <c r="D134" s="207" t="s">
        <v>168</v>
      </c>
      <c r="E134" s="213" t="s">
        <v>21</v>
      </c>
      <c r="F134" s="214" t="s">
        <v>1416</v>
      </c>
      <c r="G134" s="212"/>
      <c r="H134" s="215">
        <v>57.986</v>
      </c>
      <c r="I134" s="216"/>
      <c r="J134" s="212"/>
      <c r="K134" s="212"/>
      <c r="L134" s="217"/>
      <c r="M134" s="218"/>
      <c r="N134" s="219"/>
      <c r="O134" s="219"/>
      <c r="P134" s="219"/>
      <c r="Q134" s="219"/>
      <c r="R134" s="219"/>
      <c r="S134" s="219"/>
      <c r="T134" s="220"/>
      <c r="AT134" s="221" t="s">
        <v>168</v>
      </c>
      <c r="AU134" s="221" t="s">
        <v>79</v>
      </c>
      <c r="AV134" s="13" t="s">
        <v>81</v>
      </c>
      <c r="AW134" s="13" t="s">
        <v>34</v>
      </c>
      <c r="AX134" s="13" t="s">
        <v>73</v>
      </c>
      <c r="AY134" s="221" t="s">
        <v>157</v>
      </c>
    </row>
    <row r="135" spans="2:51" s="13" customFormat="1" ht="12">
      <c r="B135" s="211"/>
      <c r="C135" s="212"/>
      <c r="D135" s="207" t="s">
        <v>168</v>
      </c>
      <c r="E135" s="213" t="s">
        <v>21</v>
      </c>
      <c r="F135" s="214" t="s">
        <v>1417</v>
      </c>
      <c r="G135" s="212"/>
      <c r="H135" s="215">
        <v>76.33</v>
      </c>
      <c r="I135" s="216"/>
      <c r="J135" s="212"/>
      <c r="K135" s="212"/>
      <c r="L135" s="217"/>
      <c r="M135" s="218"/>
      <c r="N135" s="219"/>
      <c r="O135" s="219"/>
      <c r="P135" s="219"/>
      <c r="Q135" s="219"/>
      <c r="R135" s="219"/>
      <c r="S135" s="219"/>
      <c r="T135" s="220"/>
      <c r="AT135" s="221" t="s">
        <v>168</v>
      </c>
      <c r="AU135" s="221" t="s">
        <v>79</v>
      </c>
      <c r="AV135" s="13" t="s">
        <v>81</v>
      </c>
      <c r="AW135" s="13" t="s">
        <v>34</v>
      </c>
      <c r="AX135" s="13" t="s">
        <v>73</v>
      </c>
      <c r="AY135" s="221" t="s">
        <v>157</v>
      </c>
    </row>
    <row r="136" spans="2:51" s="13" customFormat="1" ht="12">
      <c r="B136" s="211"/>
      <c r="C136" s="212"/>
      <c r="D136" s="207" t="s">
        <v>168</v>
      </c>
      <c r="E136" s="213" t="s">
        <v>21</v>
      </c>
      <c r="F136" s="214" t="s">
        <v>1418</v>
      </c>
      <c r="G136" s="212"/>
      <c r="H136" s="215">
        <v>8.4</v>
      </c>
      <c r="I136" s="216"/>
      <c r="J136" s="212"/>
      <c r="K136" s="212"/>
      <c r="L136" s="217"/>
      <c r="M136" s="218"/>
      <c r="N136" s="219"/>
      <c r="O136" s="219"/>
      <c r="P136" s="219"/>
      <c r="Q136" s="219"/>
      <c r="R136" s="219"/>
      <c r="S136" s="219"/>
      <c r="T136" s="220"/>
      <c r="AT136" s="221" t="s">
        <v>168</v>
      </c>
      <c r="AU136" s="221" t="s">
        <v>79</v>
      </c>
      <c r="AV136" s="13" t="s">
        <v>81</v>
      </c>
      <c r="AW136" s="13" t="s">
        <v>34</v>
      </c>
      <c r="AX136" s="13" t="s">
        <v>73</v>
      </c>
      <c r="AY136" s="221" t="s">
        <v>157</v>
      </c>
    </row>
    <row r="137" spans="2:51" s="13" customFormat="1" ht="12">
      <c r="B137" s="211"/>
      <c r="C137" s="212"/>
      <c r="D137" s="207" t="s">
        <v>168</v>
      </c>
      <c r="E137" s="213" t="s">
        <v>21</v>
      </c>
      <c r="F137" s="214" t="s">
        <v>1419</v>
      </c>
      <c r="G137" s="212"/>
      <c r="H137" s="215">
        <v>4.68</v>
      </c>
      <c r="I137" s="216"/>
      <c r="J137" s="212"/>
      <c r="K137" s="212"/>
      <c r="L137" s="217"/>
      <c r="M137" s="218"/>
      <c r="N137" s="219"/>
      <c r="O137" s="219"/>
      <c r="P137" s="219"/>
      <c r="Q137" s="219"/>
      <c r="R137" s="219"/>
      <c r="S137" s="219"/>
      <c r="T137" s="220"/>
      <c r="AT137" s="221" t="s">
        <v>168</v>
      </c>
      <c r="AU137" s="221" t="s">
        <v>79</v>
      </c>
      <c r="AV137" s="13" t="s">
        <v>81</v>
      </c>
      <c r="AW137" s="13" t="s">
        <v>34</v>
      </c>
      <c r="AX137" s="13" t="s">
        <v>73</v>
      </c>
      <c r="AY137" s="221" t="s">
        <v>157</v>
      </c>
    </row>
    <row r="138" spans="2:51" s="13" customFormat="1" ht="12">
      <c r="B138" s="211"/>
      <c r="C138" s="212"/>
      <c r="D138" s="207" t="s">
        <v>168</v>
      </c>
      <c r="E138" s="213" t="s">
        <v>21</v>
      </c>
      <c r="F138" s="214" t="s">
        <v>1420</v>
      </c>
      <c r="G138" s="212"/>
      <c r="H138" s="215">
        <v>42.36</v>
      </c>
      <c r="I138" s="216"/>
      <c r="J138" s="212"/>
      <c r="K138" s="212"/>
      <c r="L138" s="217"/>
      <c r="M138" s="218"/>
      <c r="N138" s="219"/>
      <c r="O138" s="219"/>
      <c r="P138" s="219"/>
      <c r="Q138" s="219"/>
      <c r="R138" s="219"/>
      <c r="S138" s="219"/>
      <c r="T138" s="220"/>
      <c r="AT138" s="221" t="s">
        <v>168</v>
      </c>
      <c r="AU138" s="221" t="s">
        <v>79</v>
      </c>
      <c r="AV138" s="13" t="s">
        <v>81</v>
      </c>
      <c r="AW138" s="13" t="s">
        <v>34</v>
      </c>
      <c r="AX138" s="13" t="s">
        <v>73</v>
      </c>
      <c r="AY138" s="221" t="s">
        <v>157</v>
      </c>
    </row>
    <row r="139" spans="2:51" s="13" customFormat="1" ht="12">
      <c r="B139" s="211"/>
      <c r="C139" s="212"/>
      <c r="D139" s="207" t="s">
        <v>168</v>
      </c>
      <c r="E139" s="213" t="s">
        <v>21</v>
      </c>
      <c r="F139" s="214" t="s">
        <v>1421</v>
      </c>
      <c r="G139" s="212"/>
      <c r="H139" s="215">
        <v>3.6</v>
      </c>
      <c r="I139" s="216"/>
      <c r="J139" s="212"/>
      <c r="K139" s="212"/>
      <c r="L139" s="217"/>
      <c r="M139" s="218"/>
      <c r="N139" s="219"/>
      <c r="O139" s="219"/>
      <c r="P139" s="219"/>
      <c r="Q139" s="219"/>
      <c r="R139" s="219"/>
      <c r="S139" s="219"/>
      <c r="T139" s="220"/>
      <c r="AT139" s="221" t="s">
        <v>168</v>
      </c>
      <c r="AU139" s="221" t="s">
        <v>79</v>
      </c>
      <c r="AV139" s="13" t="s">
        <v>81</v>
      </c>
      <c r="AW139" s="13" t="s">
        <v>34</v>
      </c>
      <c r="AX139" s="13" t="s">
        <v>73</v>
      </c>
      <c r="AY139" s="221" t="s">
        <v>157</v>
      </c>
    </row>
    <row r="140" spans="2:51" s="13" customFormat="1" ht="12">
      <c r="B140" s="211"/>
      <c r="C140" s="212"/>
      <c r="D140" s="207" t="s">
        <v>168</v>
      </c>
      <c r="E140" s="213" t="s">
        <v>21</v>
      </c>
      <c r="F140" s="214" t="s">
        <v>1422</v>
      </c>
      <c r="G140" s="212"/>
      <c r="H140" s="215">
        <v>94.68</v>
      </c>
      <c r="I140" s="216"/>
      <c r="J140" s="212"/>
      <c r="K140" s="212"/>
      <c r="L140" s="217"/>
      <c r="M140" s="218"/>
      <c r="N140" s="219"/>
      <c r="O140" s="219"/>
      <c r="P140" s="219"/>
      <c r="Q140" s="219"/>
      <c r="R140" s="219"/>
      <c r="S140" s="219"/>
      <c r="T140" s="220"/>
      <c r="AT140" s="221" t="s">
        <v>168</v>
      </c>
      <c r="AU140" s="221" t="s">
        <v>79</v>
      </c>
      <c r="AV140" s="13" t="s">
        <v>81</v>
      </c>
      <c r="AW140" s="13" t="s">
        <v>34</v>
      </c>
      <c r="AX140" s="13" t="s">
        <v>73</v>
      </c>
      <c r="AY140" s="221" t="s">
        <v>157</v>
      </c>
    </row>
    <row r="141" spans="2:51" s="13" customFormat="1" ht="12">
      <c r="B141" s="211"/>
      <c r="C141" s="212"/>
      <c r="D141" s="207" t="s">
        <v>168</v>
      </c>
      <c r="E141" s="213" t="s">
        <v>21</v>
      </c>
      <c r="F141" s="214" t="s">
        <v>1423</v>
      </c>
      <c r="G141" s="212"/>
      <c r="H141" s="215">
        <v>3.6</v>
      </c>
      <c r="I141" s="216"/>
      <c r="J141" s="212"/>
      <c r="K141" s="212"/>
      <c r="L141" s="217"/>
      <c r="M141" s="218"/>
      <c r="N141" s="219"/>
      <c r="O141" s="219"/>
      <c r="P141" s="219"/>
      <c r="Q141" s="219"/>
      <c r="R141" s="219"/>
      <c r="S141" s="219"/>
      <c r="T141" s="220"/>
      <c r="AT141" s="221" t="s">
        <v>168</v>
      </c>
      <c r="AU141" s="221" t="s">
        <v>79</v>
      </c>
      <c r="AV141" s="13" t="s">
        <v>81</v>
      </c>
      <c r="AW141" s="13" t="s">
        <v>34</v>
      </c>
      <c r="AX141" s="13" t="s">
        <v>73</v>
      </c>
      <c r="AY141" s="221" t="s">
        <v>157</v>
      </c>
    </row>
    <row r="142" spans="2:51" s="13" customFormat="1" ht="12">
      <c r="B142" s="211"/>
      <c r="C142" s="212"/>
      <c r="D142" s="207" t="s">
        <v>168</v>
      </c>
      <c r="E142" s="213" t="s">
        <v>21</v>
      </c>
      <c r="F142" s="214" t="s">
        <v>1424</v>
      </c>
      <c r="G142" s="212"/>
      <c r="H142" s="215">
        <v>12</v>
      </c>
      <c r="I142" s="216"/>
      <c r="J142" s="212"/>
      <c r="K142" s="212"/>
      <c r="L142" s="217"/>
      <c r="M142" s="218"/>
      <c r="N142" s="219"/>
      <c r="O142" s="219"/>
      <c r="P142" s="219"/>
      <c r="Q142" s="219"/>
      <c r="R142" s="219"/>
      <c r="S142" s="219"/>
      <c r="T142" s="220"/>
      <c r="AT142" s="221" t="s">
        <v>168</v>
      </c>
      <c r="AU142" s="221" t="s">
        <v>79</v>
      </c>
      <c r="AV142" s="13" t="s">
        <v>81</v>
      </c>
      <c r="AW142" s="13" t="s">
        <v>34</v>
      </c>
      <c r="AX142" s="13" t="s">
        <v>73</v>
      </c>
      <c r="AY142" s="221" t="s">
        <v>157</v>
      </c>
    </row>
    <row r="143" spans="2:51" s="16" customFormat="1" ht="12">
      <c r="B143" s="243"/>
      <c r="C143" s="244"/>
      <c r="D143" s="207" t="s">
        <v>168</v>
      </c>
      <c r="E143" s="245" t="s">
        <v>21</v>
      </c>
      <c r="F143" s="246" t="s">
        <v>181</v>
      </c>
      <c r="G143" s="244"/>
      <c r="H143" s="247">
        <v>601.485</v>
      </c>
      <c r="I143" s="248"/>
      <c r="J143" s="244"/>
      <c r="K143" s="244"/>
      <c r="L143" s="249"/>
      <c r="M143" s="250"/>
      <c r="N143" s="251"/>
      <c r="O143" s="251"/>
      <c r="P143" s="251"/>
      <c r="Q143" s="251"/>
      <c r="R143" s="251"/>
      <c r="S143" s="251"/>
      <c r="T143" s="252"/>
      <c r="AT143" s="253" t="s">
        <v>168</v>
      </c>
      <c r="AU143" s="253" t="s">
        <v>79</v>
      </c>
      <c r="AV143" s="16" t="s">
        <v>164</v>
      </c>
      <c r="AW143" s="16" t="s">
        <v>34</v>
      </c>
      <c r="AX143" s="16" t="s">
        <v>79</v>
      </c>
      <c r="AY143" s="253" t="s">
        <v>157</v>
      </c>
    </row>
    <row r="144" spans="1:65" s="2" customFormat="1" ht="16.5" customHeight="1">
      <c r="A144" s="36"/>
      <c r="B144" s="37"/>
      <c r="C144" s="194" t="s">
        <v>180</v>
      </c>
      <c r="D144" s="194" t="s">
        <v>159</v>
      </c>
      <c r="E144" s="195" t="s">
        <v>1428</v>
      </c>
      <c r="F144" s="196" t="s">
        <v>1429</v>
      </c>
      <c r="G144" s="197" t="s">
        <v>172</v>
      </c>
      <c r="H144" s="198">
        <v>97.521</v>
      </c>
      <c r="I144" s="199"/>
      <c r="J144" s="200">
        <f>ROUND(I144*H144,2)</f>
        <v>0</v>
      </c>
      <c r="K144" s="196" t="s">
        <v>21</v>
      </c>
      <c r="L144" s="41"/>
      <c r="M144" s="201" t="s">
        <v>21</v>
      </c>
      <c r="N144" s="202" t="s">
        <v>44</v>
      </c>
      <c r="O144" s="66"/>
      <c r="P144" s="203">
        <f>O144*H144</f>
        <v>0</v>
      </c>
      <c r="Q144" s="203">
        <v>0</v>
      </c>
      <c r="R144" s="203">
        <f>Q144*H144</f>
        <v>0</v>
      </c>
      <c r="S144" s="203">
        <v>0</v>
      </c>
      <c r="T144" s="204">
        <f>S144*H144</f>
        <v>0</v>
      </c>
      <c r="U144" s="36"/>
      <c r="V144" s="36"/>
      <c r="W144" s="36"/>
      <c r="X144" s="36"/>
      <c r="Y144" s="36"/>
      <c r="Z144" s="36"/>
      <c r="AA144" s="36"/>
      <c r="AB144" s="36"/>
      <c r="AC144" s="36"/>
      <c r="AD144" s="36"/>
      <c r="AE144" s="36"/>
      <c r="AR144" s="205" t="s">
        <v>164</v>
      </c>
      <c r="AT144" s="205" t="s">
        <v>159</v>
      </c>
      <c r="AU144" s="205" t="s">
        <v>79</v>
      </c>
      <c r="AY144" s="19" t="s">
        <v>157</v>
      </c>
      <c r="BE144" s="206">
        <f>IF(N144="základní",J144,0)</f>
        <v>0</v>
      </c>
      <c r="BF144" s="206">
        <f>IF(N144="snížená",J144,0)</f>
        <v>0</v>
      </c>
      <c r="BG144" s="206">
        <f>IF(N144="zákl. přenesená",J144,0)</f>
        <v>0</v>
      </c>
      <c r="BH144" s="206">
        <f>IF(N144="sníž. přenesená",J144,0)</f>
        <v>0</v>
      </c>
      <c r="BI144" s="206">
        <f>IF(N144="nulová",J144,0)</f>
        <v>0</v>
      </c>
      <c r="BJ144" s="19" t="s">
        <v>79</v>
      </c>
      <c r="BK144" s="206">
        <f>ROUND(I144*H144,2)</f>
        <v>0</v>
      </c>
      <c r="BL144" s="19" t="s">
        <v>164</v>
      </c>
      <c r="BM144" s="205" t="s">
        <v>1430</v>
      </c>
    </row>
    <row r="145" spans="1:47" s="2" customFormat="1" ht="68.25">
      <c r="A145" s="36"/>
      <c r="B145" s="37"/>
      <c r="C145" s="38"/>
      <c r="D145" s="207" t="s">
        <v>327</v>
      </c>
      <c r="E145" s="38"/>
      <c r="F145" s="208" t="s">
        <v>1431</v>
      </c>
      <c r="G145" s="38"/>
      <c r="H145" s="38"/>
      <c r="I145" s="117"/>
      <c r="J145" s="38"/>
      <c r="K145" s="38"/>
      <c r="L145" s="41"/>
      <c r="M145" s="209"/>
      <c r="N145" s="210"/>
      <c r="O145" s="66"/>
      <c r="P145" s="66"/>
      <c r="Q145" s="66"/>
      <c r="R145" s="66"/>
      <c r="S145" s="66"/>
      <c r="T145" s="67"/>
      <c r="U145" s="36"/>
      <c r="V145" s="36"/>
      <c r="W145" s="36"/>
      <c r="X145" s="36"/>
      <c r="Y145" s="36"/>
      <c r="Z145" s="36"/>
      <c r="AA145" s="36"/>
      <c r="AB145" s="36"/>
      <c r="AC145" s="36"/>
      <c r="AD145" s="36"/>
      <c r="AE145" s="36"/>
      <c r="AT145" s="19" t="s">
        <v>327</v>
      </c>
      <c r="AU145" s="19" t="s">
        <v>79</v>
      </c>
    </row>
    <row r="146" spans="2:51" s="14" customFormat="1" ht="12">
      <c r="B146" s="222"/>
      <c r="C146" s="223"/>
      <c r="D146" s="207" t="s">
        <v>168</v>
      </c>
      <c r="E146" s="224" t="s">
        <v>21</v>
      </c>
      <c r="F146" s="225" t="s">
        <v>1432</v>
      </c>
      <c r="G146" s="223"/>
      <c r="H146" s="224" t="s">
        <v>21</v>
      </c>
      <c r="I146" s="226"/>
      <c r="J146" s="223"/>
      <c r="K146" s="223"/>
      <c r="L146" s="227"/>
      <c r="M146" s="228"/>
      <c r="N146" s="229"/>
      <c r="O146" s="229"/>
      <c r="P146" s="229"/>
      <c r="Q146" s="229"/>
      <c r="R146" s="229"/>
      <c r="S146" s="229"/>
      <c r="T146" s="230"/>
      <c r="AT146" s="231" t="s">
        <v>168</v>
      </c>
      <c r="AU146" s="231" t="s">
        <v>79</v>
      </c>
      <c r="AV146" s="14" t="s">
        <v>79</v>
      </c>
      <c r="AW146" s="14" t="s">
        <v>34</v>
      </c>
      <c r="AX146" s="14" t="s">
        <v>73</v>
      </c>
      <c r="AY146" s="231" t="s">
        <v>157</v>
      </c>
    </row>
    <row r="147" spans="2:51" s="14" customFormat="1" ht="12">
      <c r="B147" s="222"/>
      <c r="C147" s="223"/>
      <c r="D147" s="207" t="s">
        <v>168</v>
      </c>
      <c r="E147" s="224" t="s">
        <v>21</v>
      </c>
      <c r="F147" s="225" t="s">
        <v>1406</v>
      </c>
      <c r="G147" s="223"/>
      <c r="H147" s="224" t="s">
        <v>21</v>
      </c>
      <c r="I147" s="226"/>
      <c r="J147" s="223"/>
      <c r="K147" s="223"/>
      <c r="L147" s="227"/>
      <c r="M147" s="228"/>
      <c r="N147" s="229"/>
      <c r="O147" s="229"/>
      <c r="P147" s="229"/>
      <c r="Q147" s="229"/>
      <c r="R147" s="229"/>
      <c r="S147" s="229"/>
      <c r="T147" s="230"/>
      <c r="AT147" s="231" t="s">
        <v>168</v>
      </c>
      <c r="AU147" s="231" t="s">
        <v>79</v>
      </c>
      <c r="AV147" s="14" t="s">
        <v>79</v>
      </c>
      <c r="AW147" s="14" t="s">
        <v>34</v>
      </c>
      <c r="AX147" s="14" t="s">
        <v>73</v>
      </c>
      <c r="AY147" s="231" t="s">
        <v>157</v>
      </c>
    </row>
    <row r="148" spans="2:51" s="13" customFormat="1" ht="12">
      <c r="B148" s="211"/>
      <c r="C148" s="212"/>
      <c r="D148" s="207" t="s">
        <v>168</v>
      </c>
      <c r="E148" s="213" t="s">
        <v>21</v>
      </c>
      <c r="F148" s="214" t="s">
        <v>1433</v>
      </c>
      <c r="G148" s="212"/>
      <c r="H148" s="215">
        <v>34.23</v>
      </c>
      <c r="I148" s="216"/>
      <c r="J148" s="212"/>
      <c r="K148" s="212"/>
      <c r="L148" s="217"/>
      <c r="M148" s="218"/>
      <c r="N148" s="219"/>
      <c r="O148" s="219"/>
      <c r="P148" s="219"/>
      <c r="Q148" s="219"/>
      <c r="R148" s="219"/>
      <c r="S148" s="219"/>
      <c r="T148" s="220"/>
      <c r="AT148" s="221" t="s">
        <v>168</v>
      </c>
      <c r="AU148" s="221" t="s">
        <v>79</v>
      </c>
      <c r="AV148" s="13" t="s">
        <v>81</v>
      </c>
      <c r="AW148" s="13" t="s">
        <v>34</v>
      </c>
      <c r="AX148" s="13" t="s">
        <v>73</v>
      </c>
      <c r="AY148" s="221" t="s">
        <v>157</v>
      </c>
    </row>
    <row r="149" spans="2:51" s="13" customFormat="1" ht="12">
      <c r="B149" s="211"/>
      <c r="C149" s="212"/>
      <c r="D149" s="207" t="s">
        <v>168</v>
      </c>
      <c r="E149" s="213" t="s">
        <v>21</v>
      </c>
      <c r="F149" s="214" t="s">
        <v>1434</v>
      </c>
      <c r="G149" s="212"/>
      <c r="H149" s="215">
        <v>63.71</v>
      </c>
      <c r="I149" s="216"/>
      <c r="J149" s="212"/>
      <c r="K149" s="212"/>
      <c r="L149" s="217"/>
      <c r="M149" s="218"/>
      <c r="N149" s="219"/>
      <c r="O149" s="219"/>
      <c r="P149" s="219"/>
      <c r="Q149" s="219"/>
      <c r="R149" s="219"/>
      <c r="S149" s="219"/>
      <c r="T149" s="220"/>
      <c r="AT149" s="221" t="s">
        <v>168</v>
      </c>
      <c r="AU149" s="221" t="s">
        <v>79</v>
      </c>
      <c r="AV149" s="13" t="s">
        <v>81</v>
      </c>
      <c r="AW149" s="13" t="s">
        <v>34</v>
      </c>
      <c r="AX149" s="13" t="s">
        <v>73</v>
      </c>
      <c r="AY149" s="221" t="s">
        <v>157</v>
      </c>
    </row>
    <row r="150" spans="2:51" s="14" customFormat="1" ht="12">
      <c r="B150" s="222"/>
      <c r="C150" s="223"/>
      <c r="D150" s="207" t="s">
        <v>168</v>
      </c>
      <c r="E150" s="224" t="s">
        <v>21</v>
      </c>
      <c r="F150" s="225" t="s">
        <v>1407</v>
      </c>
      <c r="G150" s="223"/>
      <c r="H150" s="224" t="s">
        <v>21</v>
      </c>
      <c r="I150" s="226"/>
      <c r="J150" s="223"/>
      <c r="K150" s="223"/>
      <c r="L150" s="227"/>
      <c r="M150" s="228"/>
      <c r="N150" s="229"/>
      <c r="O150" s="229"/>
      <c r="P150" s="229"/>
      <c r="Q150" s="229"/>
      <c r="R150" s="229"/>
      <c r="S150" s="229"/>
      <c r="T150" s="230"/>
      <c r="AT150" s="231" t="s">
        <v>168</v>
      </c>
      <c r="AU150" s="231" t="s">
        <v>79</v>
      </c>
      <c r="AV150" s="14" t="s">
        <v>79</v>
      </c>
      <c r="AW150" s="14" t="s">
        <v>34</v>
      </c>
      <c r="AX150" s="14" t="s">
        <v>73</v>
      </c>
      <c r="AY150" s="231" t="s">
        <v>157</v>
      </c>
    </row>
    <row r="151" spans="2:51" s="13" customFormat="1" ht="12">
      <c r="B151" s="211"/>
      <c r="C151" s="212"/>
      <c r="D151" s="207" t="s">
        <v>168</v>
      </c>
      <c r="E151" s="213" t="s">
        <v>21</v>
      </c>
      <c r="F151" s="214" t="s">
        <v>1435</v>
      </c>
      <c r="G151" s="212"/>
      <c r="H151" s="215">
        <v>-0.419</v>
      </c>
      <c r="I151" s="216"/>
      <c r="J151" s="212"/>
      <c r="K151" s="212"/>
      <c r="L151" s="217"/>
      <c r="M151" s="218"/>
      <c r="N151" s="219"/>
      <c r="O151" s="219"/>
      <c r="P151" s="219"/>
      <c r="Q151" s="219"/>
      <c r="R151" s="219"/>
      <c r="S151" s="219"/>
      <c r="T151" s="220"/>
      <c r="AT151" s="221" t="s">
        <v>168</v>
      </c>
      <c r="AU151" s="221" t="s">
        <v>79</v>
      </c>
      <c r="AV151" s="13" t="s">
        <v>81</v>
      </c>
      <c r="AW151" s="13" t="s">
        <v>34</v>
      </c>
      <c r="AX151" s="13" t="s">
        <v>73</v>
      </c>
      <c r="AY151" s="221" t="s">
        <v>157</v>
      </c>
    </row>
    <row r="152" spans="2:51" s="16" customFormat="1" ht="12">
      <c r="B152" s="243"/>
      <c r="C152" s="244"/>
      <c r="D152" s="207" t="s">
        <v>168</v>
      </c>
      <c r="E152" s="245" t="s">
        <v>21</v>
      </c>
      <c r="F152" s="246" t="s">
        <v>181</v>
      </c>
      <c r="G152" s="244"/>
      <c r="H152" s="247">
        <v>97.521</v>
      </c>
      <c r="I152" s="248"/>
      <c r="J152" s="244"/>
      <c r="K152" s="244"/>
      <c r="L152" s="249"/>
      <c r="M152" s="250"/>
      <c r="N152" s="251"/>
      <c r="O152" s="251"/>
      <c r="P152" s="251"/>
      <c r="Q152" s="251"/>
      <c r="R152" s="251"/>
      <c r="S152" s="251"/>
      <c r="T152" s="252"/>
      <c r="AT152" s="253" t="s">
        <v>168</v>
      </c>
      <c r="AU152" s="253" t="s">
        <v>79</v>
      </c>
      <c r="AV152" s="16" t="s">
        <v>164</v>
      </c>
      <c r="AW152" s="16" t="s">
        <v>34</v>
      </c>
      <c r="AX152" s="16" t="s">
        <v>79</v>
      </c>
      <c r="AY152" s="253" t="s">
        <v>157</v>
      </c>
    </row>
    <row r="153" spans="1:65" s="2" customFormat="1" ht="16.5" customHeight="1">
      <c r="A153" s="36"/>
      <c r="B153" s="37"/>
      <c r="C153" s="194" t="s">
        <v>211</v>
      </c>
      <c r="D153" s="194" t="s">
        <v>159</v>
      </c>
      <c r="E153" s="195" t="s">
        <v>1436</v>
      </c>
      <c r="F153" s="196" t="s">
        <v>1437</v>
      </c>
      <c r="G153" s="197" t="s">
        <v>172</v>
      </c>
      <c r="H153" s="198">
        <v>56.552</v>
      </c>
      <c r="I153" s="199"/>
      <c r="J153" s="200">
        <f>ROUND(I153*H153,2)</f>
        <v>0</v>
      </c>
      <c r="K153" s="196" t="s">
        <v>21</v>
      </c>
      <c r="L153" s="41"/>
      <c r="M153" s="201" t="s">
        <v>21</v>
      </c>
      <c r="N153" s="202" t="s">
        <v>44</v>
      </c>
      <c r="O153" s="66"/>
      <c r="P153" s="203">
        <f>O153*H153</f>
        <v>0</v>
      </c>
      <c r="Q153" s="203">
        <v>0</v>
      </c>
      <c r="R153" s="203">
        <f>Q153*H153</f>
        <v>0</v>
      </c>
      <c r="S153" s="203">
        <v>0</v>
      </c>
      <c r="T153" s="204">
        <f>S153*H153</f>
        <v>0</v>
      </c>
      <c r="U153" s="36"/>
      <c r="V153" s="36"/>
      <c r="W153" s="36"/>
      <c r="X153" s="36"/>
      <c r="Y153" s="36"/>
      <c r="Z153" s="36"/>
      <c r="AA153" s="36"/>
      <c r="AB153" s="36"/>
      <c r="AC153" s="36"/>
      <c r="AD153" s="36"/>
      <c r="AE153" s="36"/>
      <c r="AR153" s="205" t="s">
        <v>164</v>
      </c>
      <c r="AT153" s="205" t="s">
        <v>159</v>
      </c>
      <c r="AU153" s="205" t="s">
        <v>79</v>
      </c>
      <c r="AY153" s="19" t="s">
        <v>157</v>
      </c>
      <c r="BE153" s="206">
        <f>IF(N153="základní",J153,0)</f>
        <v>0</v>
      </c>
      <c r="BF153" s="206">
        <f>IF(N153="snížená",J153,0)</f>
        <v>0</v>
      </c>
      <c r="BG153" s="206">
        <f>IF(N153="zákl. přenesená",J153,0)</f>
        <v>0</v>
      </c>
      <c r="BH153" s="206">
        <f>IF(N153="sníž. přenesená",J153,0)</f>
        <v>0</v>
      </c>
      <c r="BI153" s="206">
        <f>IF(N153="nulová",J153,0)</f>
        <v>0</v>
      </c>
      <c r="BJ153" s="19" t="s">
        <v>79</v>
      </c>
      <c r="BK153" s="206">
        <f>ROUND(I153*H153,2)</f>
        <v>0</v>
      </c>
      <c r="BL153" s="19" t="s">
        <v>164</v>
      </c>
      <c r="BM153" s="205" t="s">
        <v>1438</v>
      </c>
    </row>
    <row r="154" spans="2:51" s="14" customFormat="1" ht="12">
      <c r="B154" s="222"/>
      <c r="C154" s="223"/>
      <c r="D154" s="207" t="s">
        <v>168</v>
      </c>
      <c r="E154" s="224" t="s">
        <v>21</v>
      </c>
      <c r="F154" s="225" t="s">
        <v>1398</v>
      </c>
      <c r="G154" s="223"/>
      <c r="H154" s="224" t="s">
        <v>21</v>
      </c>
      <c r="I154" s="226"/>
      <c r="J154" s="223"/>
      <c r="K154" s="223"/>
      <c r="L154" s="227"/>
      <c r="M154" s="228"/>
      <c r="N154" s="229"/>
      <c r="O154" s="229"/>
      <c r="P154" s="229"/>
      <c r="Q154" s="229"/>
      <c r="R154" s="229"/>
      <c r="S154" s="229"/>
      <c r="T154" s="230"/>
      <c r="AT154" s="231" t="s">
        <v>168</v>
      </c>
      <c r="AU154" s="231" t="s">
        <v>79</v>
      </c>
      <c r="AV154" s="14" t="s">
        <v>79</v>
      </c>
      <c r="AW154" s="14" t="s">
        <v>34</v>
      </c>
      <c r="AX154" s="14" t="s">
        <v>73</v>
      </c>
      <c r="AY154" s="231" t="s">
        <v>157</v>
      </c>
    </row>
    <row r="155" spans="2:51" s="13" customFormat="1" ht="12">
      <c r="B155" s="211"/>
      <c r="C155" s="212"/>
      <c r="D155" s="207" t="s">
        <v>168</v>
      </c>
      <c r="E155" s="213" t="s">
        <v>21</v>
      </c>
      <c r="F155" s="214" t="s">
        <v>1399</v>
      </c>
      <c r="G155" s="212"/>
      <c r="H155" s="215">
        <v>68.46</v>
      </c>
      <c r="I155" s="216"/>
      <c r="J155" s="212"/>
      <c r="K155" s="212"/>
      <c r="L155" s="217"/>
      <c r="M155" s="218"/>
      <c r="N155" s="219"/>
      <c r="O155" s="219"/>
      <c r="P155" s="219"/>
      <c r="Q155" s="219"/>
      <c r="R155" s="219"/>
      <c r="S155" s="219"/>
      <c r="T155" s="220"/>
      <c r="AT155" s="221" t="s">
        <v>168</v>
      </c>
      <c r="AU155" s="221" t="s">
        <v>79</v>
      </c>
      <c r="AV155" s="13" t="s">
        <v>81</v>
      </c>
      <c r="AW155" s="13" t="s">
        <v>34</v>
      </c>
      <c r="AX155" s="13" t="s">
        <v>73</v>
      </c>
      <c r="AY155" s="221" t="s">
        <v>157</v>
      </c>
    </row>
    <row r="156" spans="2:51" s="13" customFormat="1" ht="12">
      <c r="B156" s="211"/>
      <c r="C156" s="212"/>
      <c r="D156" s="207" t="s">
        <v>168</v>
      </c>
      <c r="E156" s="213" t="s">
        <v>21</v>
      </c>
      <c r="F156" s="214" t="s">
        <v>1400</v>
      </c>
      <c r="G156" s="212"/>
      <c r="H156" s="215">
        <v>127.42</v>
      </c>
      <c r="I156" s="216"/>
      <c r="J156" s="212"/>
      <c r="K156" s="212"/>
      <c r="L156" s="217"/>
      <c r="M156" s="218"/>
      <c r="N156" s="219"/>
      <c r="O156" s="219"/>
      <c r="P156" s="219"/>
      <c r="Q156" s="219"/>
      <c r="R156" s="219"/>
      <c r="S156" s="219"/>
      <c r="T156" s="220"/>
      <c r="AT156" s="221" t="s">
        <v>168</v>
      </c>
      <c r="AU156" s="221" t="s">
        <v>79</v>
      </c>
      <c r="AV156" s="13" t="s">
        <v>81</v>
      </c>
      <c r="AW156" s="13" t="s">
        <v>34</v>
      </c>
      <c r="AX156" s="13" t="s">
        <v>73</v>
      </c>
      <c r="AY156" s="221" t="s">
        <v>157</v>
      </c>
    </row>
    <row r="157" spans="2:51" s="14" customFormat="1" ht="12">
      <c r="B157" s="222"/>
      <c r="C157" s="223"/>
      <c r="D157" s="207" t="s">
        <v>168</v>
      </c>
      <c r="E157" s="224" t="s">
        <v>21</v>
      </c>
      <c r="F157" s="225" t="s">
        <v>1401</v>
      </c>
      <c r="G157" s="223"/>
      <c r="H157" s="224" t="s">
        <v>21</v>
      </c>
      <c r="I157" s="226"/>
      <c r="J157" s="223"/>
      <c r="K157" s="223"/>
      <c r="L157" s="227"/>
      <c r="M157" s="228"/>
      <c r="N157" s="229"/>
      <c r="O157" s="229"/>
      <c r="P157" s="229"/>
      <c r="Q157" s="229"/>
      <c r="R157" s="229"/>
      <c r="S157" s="229"/>
      <c r="T157" s="230"/>
      <c r="AT157" s="231" t="s">
        <v>168</v>
      </c>
      <c r="AU157" s="231" t="s">
        <v>79</v>
      </c>
      <c r="AV157" s="14" t="s">
        <v>79</v>
      </c>
      <c r="AW157" s="14" t="s">
        <v>34</v>
      </c>
      <c r="AX157" s="14" t="s">
        <v>73</v>
      </c>
      <c r="AY157" s="231" t="s">
        <v>157</v>
      </c>
    </row>
    <row r="158" spans="2:51" s="13" customFormat="1" ht="12">
      <c r="B158" s="211"/>
      <c r="C158" s="212"/>
      <c r="D158" s="207" t="s">
        <v>168</v>
      </c>
      <c r="E158" s="213" t="s">
        <v>21</v>
      </c>
      <c r="F158" s="214" t="s">
        <v>1402</v>
      </c>
      <c r="G158" s="212"/>
      <c r="H158" s="215">
        <v>-0.837</v>
      </c>
      <c r="I158" s="216"/>
      <c r="J158" s="212"/>
      <c r="K158" s="212"/>
      <c r="L158" s="217"/>
      <c r="M158" s="218"/>
      <c r="N158" s="219"/>
      <c r="O158" s="219"/>
      <c r="P158" s="219"/>
      <c r="Q158" s="219"/>
      <c r="R158" s="219"/>
      <c r="S158" s="219"/>
      <c r="T158" s="220"/>
      <c r="AT158" s="221" t="s">
        <v>168</v>
      </c>
      <c r="AU158" s="221" t="s">
        <v>79</v>
      </c>
      <c r="AV158" s="13" t="s">
        <v>81</v>
      </c>
      <c r="AW158" s="13" t="s">
        <v>34</v>
      </c>
      <c r="AX158" s="13" t="s">
        <v>73</v>
      </c>
      <c r="AY158" s="221" t="s">
        <v>157</v>
      </c>
    </row>
    <row r="159" spans="2:51" s="13" customFormat="1" ht="12">
      <c r="B159" s="211"/>
      <c r="C159" s="212"/>
      <c r="D159" s="207" t="s">
        <v>168</v>
      </c>
      <c r="E159" s="213" t="s">
        <v>21</v>
      </c>
      <c r="F159" s="214" t="s">
        <v>1439</v>
      </c>
      <c r="G159" s="212"/>
      <c r="H159" s="215">
        <v>-138.491</v>
      </c>
      <c r="I159" s="216"/>
      <c r="J159" s="212"/>
      <c r="K159" s="212"/>
      <c r="L159" s="217"/>
      <c r="M159" s="218"/>
      <c r="N159" s="219"/>
      <c r="O159" s="219"/>
      <c r="P159" s="219"/>
      <c r="Q159" s="219"/>
      <c r="R159" s="219"/>
      <c r="S159" s="219"/>
      <c r="T159" s="220"/>
      <c r="AT159" s="221" t="s">
        <v>168</v>
      </c>
      <c r="AU159" s="221" t="s">
        <v>79</v>
      </c>
      <c r="AV159" s="13" t="s">
        <v>81</v>
      </c>
      <c r="AW159" s="13" t="s">
        <v>34</v>
      </c>
      <c r="AX159" s="13" t="s">
        <v>73</v>
      </c>
      <c r="AY159" s="221" t="s">
        <v>157</v>
      </c>
    </row>
    <row r="160" spans="2:51" s="16" customFormat="1" ht="12">
      <c r="B160" s="243"/>
      <c r="C160" s="244"/>
      <c r="D160" s="207" t="s">
        <v>168</v>
      </c>
      <c r="E160" s="245" t="s">
        <v>21</v>
      </c>
      <c r="F160" s="246" t="s">
        <v>181</v>
      </c>
      <c r="G160" s="244"/>
      <c r="H160" s="247">
        <v>56.552</v>
      </c>
      <c r="I160" s="248"/>
      <c r="J160" s="244"/>
      <c r="K160" s="244"/>
      <c r="L160" s="249"/>
      <c r="M160" s="250"/>
      <c r="N160" s="251"/>
      <c r="O160" s="251"/>
      <c r="P160" s="251"/>
      <c r="Q160" s="251"/>
      <c r="R160" s="251"/>
      <c r="S160" s="251"/>
      <c r="T160" s="252"/>
      <c r="AT160" s="253" t="s">
        <v>168</v>
      </c>
      <c r="AU160" s="253" t="s">
        <v>79</v>
      </c>
      <c r="AV160" s="16" t="s">
        <v>164</v>
      </c>
      <c r="AW160" s="16" t="s">
        <v>34</v>
      </c>
      <c r="AX160" s="16" t="s">
        <v>79</v>
      </c>
      <c r="AY160" s="253" t="s">
        <v>157</v>
      </c>
    </row>
    <row r="161" spans="1:65" s="2" customFormat="1" ht="16.5" customHeight="1">
      <c r="A161" s="36"/>
      <c r="B161" s="37"/>
      <c r="C161" s="194" t="s">
        <v>216</v>
      </c>
      <c r="D161" s="194" t="s">
        <v>159</v>
      </c>
      <c r="E161" s="195" t="s">
        <v>1440</v>
      </c>
      <c r="F161" s="196" t="s">
        <v>1441</v>
      </c>
      <c r="G161" s="197" t="s">
        <v>172</v>
      </c>
      <c r="H161" s="198">
        <v>56.552</v>
      </c>
      <c r="I161" s="199"/>
      <c r="J161" s="200">
        <f>ROUND(I161*H161,2)</f>
        <v>0</v>
      </c>
      <c r="K161" s="196" t="s">
        <v>21</v>
      </c>
      <c r="L161" s="41"/>
      <c r="M161" s="201" t="s">
        <v>21</v>
      </c>
      <c r="N161" s="202" t="s">
        <v>44</v>
      </c>
      <c r="O161" s="66"/>
      <c r="P161" s="203">
        <f>O161*H161</f>
        <v>0</v>
      </c>
      <c r="Q161" s="203">
        <v>0</v>
      </c>
      <c r="R161" s="203">
        <f>Q161*H161</f>
        <v>0</v>
      </c>
      <c r="S161" s="203">
        <v>0</v>
      </c>
      <c r="T161" s="204">
        <f>S161*H161</f>
        <v>0</v>
      </c>
      <c r="U161" s="36"/>
      <c r="V161" s="36"/>
      <c r="W161" s="36"/>
      <c r="X161" s="36"/>
      <c r="Y161" s="36"/>
      <c r="Z161" s="36"/>
      <c r="AA161" s="36"/>
      <c r="AB161" s="36"/>
      <c r="AC161" s="36"/>
      <c r="AD161" s="36"/>
      <c r="AE161" s="36"/>
      <c r="AR161" s="205" t="s">
        <v>164</v>
      </c>
      <c r="AT161" s="205" t="s">
        <v>159</v>
      </c>
      <c r="AU161" s="205" t="s">
        <v>79</v>
      </c>
      <c r="AY161" s="19" t="s">
        <v>157</v>
      </c>
      <c r="BE161" s="206">
        <f>IF(N161="základní",J161,0)</f>
        <v>0</v>
      </c>
      <c r="BF161" s="206">
        <f>IF(N161="snížená",J161,0)</f>
        <v>0</v>
      </c>
      <c r="BG161" s="206">
        <f>IF(N161="zákl. přenesená",J161,0)</f>
        <v>0</v>
      </c>
      <c r="BH161" s="206">
        <f>IF(N161="sníž. přenesená",J161,0)</f>
        <v>0</v>
      </c>
      <c r="BI161" s="206">
        <f>IF(N161="nulová",J161,0)</f>
        <v>0</v>
      </c>
      <c r="BJ161" s="19" t="s">
        <v>79</v>
      </c>
      <c r="BK161" s="206">
        <f>ROUND(I161*H161,2)</f>
        <v>0</v>
      </c>
      <c r="BL161" s="19" t="s">
        <v>164</v>
      </c>
      <c r="BM161" s="205" t="s">
        <v>1442</v>
      </c>
    </row>
    <row r="162" spans="1:65" s="2" customFormat="1" ht="16.5" customHeight="1">
      <c r="A162" s="36"/>
      <c r="B162" s="37"/>
      <c r="C162" s="194" t="s">
        <v>224</v>
      </c>
      <c r="D162" s="194" t="s">
        <v>159</v>
      </c>
      <c r="E162" s="195" t="s">
        <v>1443</v>
      </c>
      <c r="F162" s="196" t="s">
        <v>1444</v>
      </c>
      <c r="G162" s="197" t="s">
        <v>172</v>
      </c>
      <c r="H162" s="198">
        <v>56.552</v>
      </c>
      <c r="I162" s="199"/>
      <c r="J162" s="200">
        <f>ROUND(I162*H162,2)</f>
        <v>0</v>
      </c>
      <c r="K162" s="196" t="s">
        <v>21</v>
      </c>
      <c r="L162" s="41"/>
      <c r="M162" s="201" t="s">
        <v>21</v>
      </c>
      <c r="N162" s="202" t="s">
        <v>44</v>
      </c>
      <c r="O162" s="66"/>
      <c r="P162" s="203">
        <f>O162*H162</f>
        <v>0</v>
      </c>
      <c r="Q162" s="203">
        <v>0</v>
      </c>
      <c r="R162" s="203">
        <f>Q162*H162</f>
        <v>0</v>
      </c>
      <c r="S162" s="203">
        <v>0</v>
      </c>
      <c r="T162" s="204">
        <f>S162*H162</f>
        <v>0</v>
      </c>
      <c r="U162" s="36"/>
      <c r="V162" s="36"/>
      <c r="W162" s="36"/>
      <c r="X162" s="36"/>
      <c r="Y162" s="36"/>
      <c r="Z162" s="36"/>
      <c r="AA162" s="36"/>
      <c r="AB162" s="36"/>
      <c r="AC162" s="36"/>
      <c r="AD162" s="36"/>
      <c r="AE162" s="36"/>
      <c r="AR162" s="205" t="s">
        <v>164</v>
      </c>
      <c r="AT162" s="205" t="s">
        <v>159</v>
      </c>
      <c r="AU162" s="205" t="s">
        <v>79</v>
      </c>
      <c r="AY162" s="19" t="s">
        <v>157</v>
      </c>
      <c r="BE162" s="206">
        <f>IF(N162="základní",J162,0)</f>
        <v>0</v>
      </c>
      <c r="BF162" s="206">
        <f>IF(N162="snížená",J162,0)</f>
        <v>0</v>
      </c>
      <c r="BG162" s="206">
        <f>IF(N162="zákl. přenesená",J162,0)</f>
        <v>0</v>
      </c>
      <c r="BH162" s="206">
        <f>IF(N162="sníž. přenesená",J162,0)</f>
        <v>0</v>
      </c>
      <c r="BI162" s="206">
        <f>IF(N162="nulová",J162,0)</f>
        <v>0</v>
      </c>
      <c r="BJ162" s="19" t="s">
        <v>79</v>
      </c>
      <c r="BK162" s="206">
        <f>ROUND(I162*H162,2)</f>
        <v>0</v>
      </c>
      <c r="BL162" s="19" t="s">
        <v>164</v>
      </c>
      <c r="BM162" s="205" t="s">
        <v>1445</v>
      </c>
    </row>
    <row r="163" spans="1:65" s="2" customFormat="1" ht="16.5" customHeight="1">
      <c r="A163" s="36"/>
      <c r="B163" s="37"/>
      <c r="C163" s="194" t="s">
        <v>232</v>
      </c>
      <c r="D163" s="194" t="s">
        <v>159</v>
      </c>
      <c r="E163" s="195" t="s">
        <v>1446</v>
      </c>
      <c r="F163" s="196" t="s">
        <v>1447</v>
      </c>
      <c r="G163" s="197" t="s">
        <v>172</v>
      </c>
      <c r="H163" s="198">
        <v>138.491</v>
      </c>
      <c r="I163" s="199"/>
      <c r="J163" s="200">
        <f>ROUND(I163*H163,2)</f>
        <v>0</v>
      </c>
      <c r="K163" s="196" t="s">
        <v>21</v>
      </c>
      <c r="L163" s="41"/>
      <c r="M163" s="201" t="s">
        <v>21</v>
      </c>
      <c r="N163" s="202" t="s">
        <v>44</v>
      </c>
      <c r="O163" s="66"/>
      <c r="P163" s="203">
        <f>O163*H163</f>
        <v>0</v>
      </c>
      <c r="Q163" s="203">
        <v>0</v>
      </c>
      <c r="R163" s="203">
        <f>Q163*H163</f>
        <v>0</v>
      </c>
      <c r="S163" s="203">
        <v>0</v>
      </c>
      <c r="T163" s="204">
        <f>S163*H163</f>
        <v>0</v>
      </c>
      <c r="U163" s="36"/>
      <c r="V163" s="36"/>
      <c r="W163" s="36"/>
      <c r="X163" s="36"/>
      <c r="Y163" s="36"/>
      <c r="Z163" s="36"/>
      <c r="AA163" s="36"/>
      <c r="AB163" s="36"/>
      <c r="AC163" s="36"/>
      <c r="AD163" s="36"/>
      <c r="AE163" s="36"/>
      <c r="AR163" s="205" t="s">
        <v>164</v>
      </c>
      <c r="AT163" s="205" t="s">
        <v>159</v>
      </c>
      <c r="AU163" s="205" t="s">
        <v>79</v>
      </c>
      <c r="AY163" s="19" t="s">
        <v>157</v>
      </c>
      <c r="BE163" s="206">
        <f>IF(N163="základní",J163,0)</f>
        <v>0</v>
      </c>
      <c r="BF163" s="206">
        <f>IF(N163="snížená",J163,0)</f>
        <v>0</v>
      </c>
      <c r="BG163" s="206">
        <f>IF(N163="zákl. přenesená",J163,0)</f>
        <v>0</v>
      </c>
      <c r="BH163" s="206">
        <f>IF(N163="sníž. přenesená",J163,0)</f>
        <v>0</v>
      </c>
      <c r="BI163" s="206">
        <f>IF(N163="nulová",J163,0)</f>
        <v>0</v>
      </c>
      <c r="BJ163" s="19" t="s">
        <v>79</v>
      </c>
      <c r="BK163" s="206">
        <f>ROUND(I163*H163,2)</f>
        <v>0</v>
      </c>
      <c r="BL163" s="19" t="s">
        <v>164</v>
      </c>
      <c r="BM163" s="205" t="s">
        <v>1448</v>
      </c>
    </row>
    <row r="164" spans="2:51" s="14" customFormat="1" ht="12">
      <c r="B164" s="222"/>
      <c r="C164" s="223"/>
      <c r="D164" s="207" t="s">
        <v>168</v>
      </c>
      <c r="E164" s="224" t="s">
        <v>21</v>
      </c>
      <c r="F164" s="225" t="s">
        <v>1398</v>
      </c>
      <c r="G164" s="223"/>
      <c r="H164" s="224" t="s">
        <v>21</v>
      </c>
      <c r="I164" s="226"/>
      <c r="J164" s="223"/>
      <c r="K164" s="223"/>
      <c r="L164" s="227"/>
      <c r="M164" s="228"/>
      <c r="N164" s="229"/>
      <c r="O164" s="229"/>
      <c r="P164" s="229"/>
      <c r="Q164" s="229"/>
      <c r="R164" s="229"/>
      <c r="S164" s="229"/>
      <c r="T164" s="230"/>
      <c r="AT164" s="231" t="s">
        <v>168</v>
      </c>
      <c r="AU164" s="231" t="s">
        <v>79</v>
      </c>
      <c r="AV164" s="14" t="s">
        <v>79</v>
      </c>
      <c r="AW164" s="14" t="s">
        <v>34</v>
      </c>
      <c r="AX164" s="14" t="s">
        <v>73</v>
      </c>
      <c r="AY164" s="231" t="s">
        <v>157</v>
      </c>
    </row>
    <row r="165" spans="2:51" s="13" customFormat="1" ht="12">
      <c r="B165" s="211"/>
      <c r="C165" s="212"/>
      <c r="D165" s="207" t="s">
        <v>168</v>
      </c>
      <c r="E165" s="213" t="s">
        <v>21</v>
      </c>
      <c r="F165" s="214" t="s">
        <v>1399</v>
      </c>
      <c r="G165" s="212"/>
      <c r="H165" s="215">
        <v>68.46</v>
      </c>
      <c r="I165" s="216"/>
      <c r="J165" s="212"/>
      <c r="K165" s="212"/>
      <c r="L165" s="217"/>
      <c r="M165" s="218"/>
      <c r="N165" s="219"/>
      <c r="O165" s="219"/>
      <c r="P165" s="219"/>
      <c r="Q165" s="219"/>
      <c r="R165" s="219"/>
      <c r="S165" s="219"/>
      <c r="T165" s="220"/>
      <c r="AT165" s="221" t="s">
        <v>168</v>
      </c>
      <c r="AU165" s="221" t="s">
        <v>79</v>
      </c>
      <c r="AV165" s="13" t="s">
        <v>81</v>
      </c>
      <c r="AW165" s="13" t="s">
        <v>34</v>
      </c>
      <c r="AX165" s="13" t="s">
        <v>73</v>
      </c>
      <c r="AY165" s="221" t="s">
        <v>157</v>
      </c>
    </row>
    <row r="166" spans="2:51" s="13" customFormat="1" ht="12">
      <c r="B166" s="211"/>
      <c r="C166" s="212"/>
      <c r="D166" s="207" t="s">
        <v>168</v>
      </c>
      <c r="E166" s="213" t="s">
        <v>21</v>
      </c>
      <c r="F166" s="214" t="s">
        <v>1400</v>
      </c>
      <c r="G166" s="212"/>
      <c r="H166" s="215">
        <v>127.42</v>
      </c>
      <c r="I166" s="216"/>
      <c r="J166" s="212"/>
      <c r="K166" s="212"/>
      <c r="L166" s="217"/>
      <c r="M166" s="218"/>
      <c r="N166" s="219"/>
      <c r="O166" s="219"/>
      <c r="P166" s="219"/>
      <c r="Q166" s="219"/>
      <c r="R166" s="219"/>
      <c r="S166" s="219"/>
      <c r="T166" s="220"/>
      <c r="AT166" s="221" t="s">
        <v>168</v>
      </c>
      <c r="AU166" s="221" t="s">
        <v>79</v>
      </c>
      <c r="AV166" s="13" t="s">
        <v>81</v>
      </c>
      <c r="AW166" s="13" t="s">
        <v>34</v>
      </c>
      <c r="AX166" s="13" t="s">
        <v>73</v>
      </c>
      <c r="AY166" s="221" t="s">
        <v>157</v>
      </c>
    </row>
    <row r="167" spans="2:51" s="14" customFormat="1" ht="12">
      <c r="B167" s="222"/>
      <c r="C167" s="223"/>
      <c r="D167" s="207" t="s">
        <v>168</v>
      </c>
      <c r="E167" s="224" t="s">
        <v>21</v>
      </c>
      <c r="F167" s="225" t="s">
        <v>1401</v>
      </c>
      <c r="G167" s="223"/>
      <c r="H167" s="224" t="s">
        <v>21</v>
      </c>
      <c r="I167" s="226"/>
      <c r="J167" s="223"/>
      <c r="K167" s="223"/>
      <c r="L167" s="227"/>
      <c r="M167" s="228"/>
      <c r="N167" s="229"/>
      <c r="O167" s="229"/>
      <c r="P167" s="229"/>
      <c r="Q167" s="229"/>
      <c r="R167" s="229"/>
      <c r="S167" s="229"/>
      <c r="T167" s="230"/>
      <c r="AT167" s="231" t="s">
        <v>168</v>
      </c>
      <c r="AU167" s="231" t="s">
        <v>79</v>
      </c>
      <c r="AV167" s="14" t="s">
        <v>79</v>
      </c>
      <c r="AW167" s="14" t="s">
        <v>34</v>
      </c>
      <c r="AX167" s="14" t="s">
        <v>73</v>
      </c>
      <c r="AY167" s="231" t="s">
        <v>157</v>
      </c>
    </row>
    <row r="168" spans="2:51" s="13" customFormat="1" ht="12">
      <c r="B168" s="211"/>
      <c r="C168" s="212"/>
      <c r="D168" s="207" t="s">
        <v>168</v>
      </c>
      <c r="E168" s="213" t="s">
        <v>21</v>
      </c>
      <c r="F168" s="214" t="s">
        <v>1402</v>
      </c>
      <c r="G168" s="212"/>
      <c r="H168" s="215">
        <v>-0.837</v>
      </c>
      <c r="I168" s="216"/>
      <c r="J168" s="212"/>
      <c r="K168" s="212"/>
      <c r="L168" s="217"/>
      <c r="M168" s="218"/>
      <c r="N168" s="219"/>
      <c r="O168" s="219"/>
      <c r="P168" s="219"/>
      <c r="Q168" s="219"/>
      <c r="R168" s="219"/>
      <c r="S168" s="219"/>
      <c r="T168" s="220"/>
      <c r="AT168" s="221" t="s">
        <v>168</v>
      </c>
      <c r="AU168" s="221" t="s">
        <v>79</v>
      </c>
      <c r="AV168" s="13" t="s">
        <v>81</v>
      </c>
      <c r="AW168" s="13" t="s">
        <v>34</v>
      </c>
      <c r="AX168" s="13" t="s">
        <v>73</v>
      </c>
      <c r="AY168" s="221" t="s">
        <v>157</v>
      </c>
    </row>
    <row r="169" spans="2:51" s="13" customFormat="1" ht="12">
      <c r="B169" s="211"/>
      <c r="C169" s="212"/>
      <c r="D169" s="207" t="s">
        <v>168</v>
      </c>
      <c r="E169" s="213" t="s">
        <v>21</v>
      </c>
      <c r="F169" s="214" t="s">
        <v>1449</v>
      </c>
      <c r="G169" s="212"/>
      <c r="H169" s="215">
        <v>-15.579</v>
      </c>
      <c r="I169" s="216"/>
      <c r="J169" s="212"/>
      <c r="K169" s="212"/>
      <c r="L169" s="217"/>
      <c r="M169" s="218"/>
      <c r="N169" s="219"/>
      <c r="O169" s="219"/>
      <c r="P169" s="219"/>
      <c r="Q169" s="219"/>
      <c r="R169" s="219"/>
      <c r="S169" s="219"/>
      <c r="T169" s="220"/>
      <c r="AT169" s="221" t="s">
        <v>168</v>
      </c>
      <c r="AU169" s="221" t="s">
        <v>79</v>
      </c>
      <c r="AV169" s="13" t="s">
        <v>81</v>
      </c>
      <c r="AW169" s="13" t="s">
        <v>34</v>
      </c>
      <c r="AX169" s="13" t="s">
        <v>73</v>
      </c>
      <c r="AY169" s="221" t="s">
        <v>157</v>
      </c>
    </row>
    <row r="170" spans="2:51" s="13" customFormat="1" ht="12">
      <c r="B170" s="211"/>
      <c r="C170" s="212"/>
      <c r="D170" s="207" t="s">
        <v>168</v>
      </c>
      <c r="E170" s="213" t="s">
        <v>21</v>
      </c>
      <c r="F170" s="214" t="s">
        <v>1450</v>
      </c>
      <c r="G170" s="212"/>
      <c r="H170" s="215">
        <v>-40.973</v>
      </c>
      <c r="I170" s="216"/>
      <c r="J170" s="212"/>
      <c r="K170" s="212"/>
      <c r="L170" s="217"/>
      <c r="M170" s="218"/>
      <c r="N170" s="219"/>
      <c r="O170" s="219"/>
      <c r="P170" s="219"/>
      <c r="Q170" s="219"/>
      <c r="R170" s="219"/>
      <c r="S170" s="219"/>
      <c r="T170" s="220"/>
      <c r="AT170" s="221" t="s">
        <v>168</v>
      </c>
      <c r="AU170" s="221" t="s">
        <v>79</v>
      </c>
      <c r="AV170" s="13" t="s">
        <v>81</v>
      </c>
      <c r="AW170" s="13" t="s">
        <v>34</v>
      </c>
      <c r="AX170" s="13" t="s">
        <v>73</v>
      </c>
      <c r="AY170" s="221" t="s">
        <v>157</v>
      </c>
    </row>
    <row r="171" spans="2:51" s="16" customFormat="1" ht="12">
      <c r="B171" s="243"/>
      <c r="C171" s="244"/>
      <c r="D171" s="207" t="s">
        <v>168</v>
      </c>
      <c r="E171" s="245" t="s">
        <v>21</v>
      </c>
      <c r="F171" s="246" t="s">
        <v>181</v>
      </c>
      <c r="G171" s="244"/>
      <c r="H171" s="247">
        <v>138.491</v>
      </c>
      <c r="I171" s="248"/>
      <c r="J171" s="244"/>
      <c r="K171" s="244"/>
      <c r="L171" s="249"/>
      <c r="M171" s="250"/>
      <c r="N171" s="251"/>
      <c r="O171" s="251"/>
      <c r="P171" s="251"/>
      <c r="Q171" s="251"/>
      <c r="R171" s="251"/>
      <c r="S171" s="251"/>
      <c r="T171" s="252"/>
      <c r="AT171" s="253" t="s">
        <v>168</v>
      </c>
      <c r="AU171" s="253" t="s">
        <v>79</v>
      </c>
      <c r="AV171" s="16" t="s">
        <v>164</v>
      </c>
      <c r="AW171" s="16" t="s">
        <v>34</v>
      </c>
      <c r="AX171" s="16" t="s">
        <v>79</v>
      </c>
      <c r="AY171" s="253" t="s">
        <v>157</v>
      </c>
    </row>
    <row r="172" spans="1:65" s="2" customFormat="1" ht="16.5" customHeight="1">
      <c r="A172" s="36"/>
      <c r="B172" s="37"/>
      <c r="C172" s="194" t="s">
        <v>238</v>
      </c>
      <c r="D172" s="194" t="s">
        <v>159</v>
      </c>
      <c r="E172" s="195" t="s">
        <v>1451</v>
      </c>
      <c r="F172" s="196" t="s">
        <v>1452</v>
      </c>
      <c r="G172" s="197" t="s">
        <v>172</v>
      </c>
      <c r="H172" s="198">
        <v>40.973</v>
      </c>
      <c r="I172" s="199"/>
      <c r="J172" s="200">
        <f>ROUND(I172*H172,2)</f>
        <v>0</v>
      </c>
      <c r="K172" s="196" t="s">
        <v>21</v>
      </c>
      <c r="L172" s="41"/>
      <c r="M172" s="201" t="s">
        <v>21</v>
      </c>
      <c r="N172" s="202" t="s">
        <v>44</v>
      </c>
      <c r="O172" s="66"/>
      <c r="P172" s="203">
        <f>O172*H172</f>
        <v>0</v>
      </c>
      <c r="Q172" s="203">
        <v>0</v>
      </c>
      <c r="R172" s="203">
        <f>Q172*H172</f>
        <v>0</v>
      </c>
      <c r="S172" s="203">
        <v>0</v>
      </c>
      <c r="T172" s="204">
        <f>S172*H172</f>
        <v>0</v>
      </c>
      <c r="U172" s="36"/>
      <c r="V172" s="36"/>
      <c r="W172" s="36"/>
      <c r="X172" s="36"/>
      <c r="Y172" s="36"/>
      <c r="Z172" s="36"/>
      <c r="AA172" s="36"/>
      <c r="AB172" s="36"/>
      <c r="AC172" s="36"/>
      <c r="AD172" s="36"/>
      <c r="AE172" s="36"/>
      <c r="AR172" s="205" t="s">
        <v>164</v>
      </c>
      <c r="AT172" s="205" t="s">
        <v>159</v>
      </c>
      <c r="AU172" s="205" t="s">
        <v>79</v>
      </c>
      <c r="AY172" s="19" t="s">
        <v>157</v>
      </c>
      <c r="BE172" s="206">
        <f>IF(N172="základní",J172,0)</f>
        <v>0</v>
      </c>
      <c r="BF172" s="206">
        <f>IF(N172="snížená",J172,0)</f>
        <v>0</v>
      </c>
      <c r="BG172" s="206">
        <f>IF(N172="zákl. přenesená",J172,0)</f>
        <v>0</v>
      </c>
      <c r="BH172" s="206">
        <f>IF(N172="sníž. přenesená",J172,0)</f>
        <v>0</v>
      </c>
      <c r="BI172" s="206">
        <f>IF(N172="nulová",J172,0)</f>
        <v>0</v>
      </c>
      <c r="BJ172" s="19" t="s">
        <v>79</v>
      </c>
      <c r="BK172" s="206">
        <f>ROUND(I172*H172,2)</f>
        <v>0</v>
      </c>
      <c r="BL172" s="19" t="s">
        <v>164</v>
      </c>
      <c r="BM172" s="205" t="s">
        <v>1453</v>
      </c>
    </row>
    <row r="173" spans="1:47" s="2" customFormat="1" ht="19.5">
      <c r="A173" s="36"/>
      <c r="B173" s="37"/>
      <c r="C173" s="38"/>
      <c r="D173" s="207" t="s">
        <v>327</v>
      </c>
      <c r="E173" s="38"/>
      <c r="F173" s="208" t="s">
        <v>1454</v>
      </c>
      <c r="G173" s="38"/>
      <c r="H173" s="38"/>
      <c r="I173" s="117"/>
      <c r="J173" s="38"/>
      <c r="K173" s="38"/>
      <c r="L173" s="41"/>
      <c r="M173" s="209"/>
      <c r="N173" s="210"/>
      <c r="O173" s="66"/>
      <c r="P173" s="66"/>
      <c r="Q173" s="66"/>
      <c r="R173" s="66"/>
      <c r="S173" s="66"/>
      <c r="T173" s="67"/>
      <c r="U173" s="36"/>
      <c r="V173" s="36"/>
      <c r="W173" s="36"/>
      <c r="X173" s="36"/>
      <c r="Y173" s="36"/>
      <c r="Z173" s="36"/>
      <c r="AA173" s="36"/>
      <c r="AB173" s="36"/>
      <c r="AC173" s="36"/>
      <c r="AD173" s="36"/>
      <c r="AE173" s="36"/>
      <c r="AT173" s="19" t="s">
        <v>327</v>
      </c>
      <c r="AU173" s="19" t="s">
        <v>79</v>
      </c>
    </row>
    <row r="174" spans="2:51" s="14" customFormat="1" ht="12">
      <c r="B174" s="222"/>
      <c r="C174" s="223"/>
      <c r="D174" s="207" t="s">
        <v>168</v>
      </c>
      <c r="E174" s="224" t="s">
        <v>21</v>
      </c>
      <c r="F174" s="225" t="s">
        <v>1455</v>
      </c>
      <c r="G174" s="223"/>
      <c r="H174" s="224" t="s">
        <v>21</v>
      </c>
      <c r="I174" s="226"/>
      <c r="J174" s="223"/>
      <c r="K174" s="223"/>
      <c r="L174" s="227"/>
      <c r="M174" s="228"/>
      <c r="N174" s="229"/>
      <c r="O174" s="229"/>
      <c r="P174" s="229"/>
      <c r="Q174" s="229"/>
      <c r="R174" s="229"/>
      <c r="S174" s="229"/>
      <c r="T174" s="230"/>
      <c r="AT174" s="231" t="s">
        <v>168</v>
      </c>
      <c r="AU174" s="231" t="s">
        <v>79</v>
      </c>
      <c r="AV174" s="14" t="s">
        <v>79</v>
      </c>
      <c r="AW174" s="14" t="s">
        <v>34</v>
      </c>
      <c r="AX174" s="14" t="s">
        <v>73</v>
      </c>
      <c r="AY174" s="231" t="s">
        <v>157</v>
      </c>
    </row>
    <row r="175" spans="2:51" s="13" customFormat="1" ht="12">
      <c r="B175" s="211"/>
      <c r="C175" s="212"/>
      <c r="D175" s="207" t="s">
        <v>168</v>
      </c>
      <c r="E175" s="213" t="s">
        <v>21</v>
      </c>
      <c r="F175" s="214" t="s">
        <v>1456</v>
      </c>
      <c r="G175" s="212"/>
      <c r="H175" s="215">
        <v>14.557</v>
      </c>
      <c r="I175" s="216"/>
      <c r="J175" s="212"/>
      <c r="K175" s="212"/>
      <c r="L175" s="217"/>
      <c r="M175" s="218"/>
      <c r="N175" s="219"/>
      <c r="O175" s="219"/>
      <c r="P175" s="219"/>
      <c r="Q175" s="219"/>
      <c r="R175" s="219"/>
      <c r="S175" s="219"/>
      <c r="T175" s="220"/>
      <c r="AT175" s="221" t="s">
        <v>168</v>
      </c>
      <c r="AU175" s="221" t="s">
        <v>79</v>
      </c>
      <c r="AV175" s="13" t="s">
        <v>81</v>
      </c>
      <c r="AW175" s="13" t="s">
        <v>34</v>
      </c>
      <c r="AX175" s="13" t="s">
        <v>73</v>
      </c>
      <c r="AY175" s="221" t="s">
        <v>157</v>
      </c>
    </row>
    <row r="176" spans="2:51" s="13" customFormat="1" ht="12">
      <c r="B176" s="211"/>
      <c r="C176" s="212"/>
      <c r="D176" s="207" t="s">
        <v>168</v>
      </c>
      <c r="E176" s="213" t="s">
        <v>21</v>
      </c>
      <c r="F176" s="214" t="s">
        <v>1457</v>
      </c>
      <c r="G176" s="212"/>
      <c r="H176" s="215">
        <v>26.416</v>
      </c>
      <c r="I176" s="216"/>
      <c r="J176" s="212"/>
      <c r="K176" s="212"/>
      <c r="L176" s="217"/>
      <c r="M176" s="218"/>
      <c r="N176" s="219"/>
      <c r="O176" s="219"/>
      <c r="P176" s="219"/>
      <c r="Q176" s="219"/>
      <c r="R176" s="219"/>
      <c r="S176" s="219"/>
      <c r="T176" s="220"/>
      <c r="AT176" s="221" t="s">
        <v>168</v>
      </c>
      <c r="AU176" s="221" t="s">
        <v>79</v>
      </c>
      <c r="AV176" s="13" t="s">
        <v>81</v>
      </c>
      <c r="AW176" s="13" t="s">
        <v>34</v>
      </c>
      <c r="AX176" s="13" t="s">
        <v>73</v>
      </c>
      <c r="AY176" s="221" t="s">
        <v>157</v>
      </c>
    </row>
    <row r="177" spans="2:51" s="16" customFormat="1" ht="12">
      <c r="B177" s="243"/>
      <c r="C177" s="244"/>
      <c r="D177" s="207" t="s">
        <v>168</v>
      </c>
      <c r="E177" s="245" t="s">
        <v>21</v>
      </c>
      <c r="F177" s="246" t="s">
        <v>181</v>
      </c>
      <c r="G177" s="244"/>
      <c r="H177" s="247">
        <v>40.973</v>
      </c>
      <c r="I177" s="248"/>
      <c r="J177" s="244"/>
      <c r="K177" s="244"/>
      <c r="L177" s="249"/>
      <c r="M177" s="250"/>
      <c r="N177" s="251"/>
      <c r="O177" s="251"/>
      <c r="P177" s="251"/>
      <c r="Q177" s="251"/>
      <c r="R177" s="251"/>
      <c r="S177" s="251"/>
      <c r="T177" s="252"/>
      <c r="AT177" s="253" t="s">
        <v>168</v>
      </c>
      <c r="AU177" s="253" t="s">
        <v>79</v>
      </c>
      <c r="AV177" s="16" t="s">
        <v>164</v>
      </c>
      <c r="AW177" s="16" t="s">
        <v>34</v>
      </c>
      <c r="AX177" s="16" t="s">
        <v>79</v>
      </c>
      <c r="AY177" s="253" t="s">
        <v>157</v>
      </c>
    </row>
    <row r="178" spans="1:65" s="2" customFormat="1" ht="16.5" customHeight="1">
      <c r="A178" s="36"/>
      <c r="B178" s="37"/>
      <c r="C178" s="194" t="s">
        <v>244</v>
      </c>
      <c r="D178" s="194" t="s">
        <v>159</v>
      </c>
      <c r="E178" s="195" t="s">
        <v>1458</v>
      </c>
      <c r="F178" s="196" t="s">
        <v>1459</v>
      </c>
      <c r="G178" s="197" t="s">
        <v>172</v>
      </c>
      <c r="H178" s="198">
        <v>56.552</v>
      </c>
      <c r="I178" s="199"/>
      <c r="J178" s="200">
        <f>ROUND(I178*H178,2)</f>
        <v>0</v>
      </c>
      <c r="K178" s="196" t="s">
        <v>21</v>
      </c>
      <c r="L178" s="41"/>
      <c r="M178" s="201" t="s">
        <v>21</v>
      </c>
      <c r="N178" s="202" t="s">
        <v>44</v>
      </c>
      <c r="O178" s="66"/>
      <c r="P178" s="203">
        <f>O178*H178</f>
        <v>0</v>
      </c>
      <c r="Q178" s="203">
        <v>0</v>
      </c>
      <c r="R178" s="203">
        <f>Q178*H178</f>
        <v>0</v>
      </c>
      <c r="S178" s="203">
        <v>0</v>
      </c>
      <c r="T178" s="204">
        <f>S178*H178</f>
        <v>0</v>
      </c>
      <c r="U178" s="36"/>
      <c r="V178" s="36"/>
      <c r="W178" s="36"/>
      <c r="X178" s="36"/>
      <c r="Y178" s="36"/>
      <c r="Z178" s="36"/>
      <c r="AA178" s="36"/>
      <c r="AB178" s="36"/>
      <c r="AC178" s="36"/>
      <c r="AD178" s="36"/>
      <c r="AE178" s="36"/>
      <c r="AR178" s="205" t="s">
        <v>164</v>
      </c>
      <c r="AT178" s="205" t="s">
        <v>159</v>
      </c>
      <c r="AU178" s="205" t="s">
        <v>79</v>
      </c>
      <c r="AY178" s="19" t="s">
        <v>157</v>
      </c>
      <c r="BE178" s="206">
        <f>IF(N178="základní",J178,0)</f>
        <v>0</v>
      </c>
      <c r="BF178" s="206">
        <f>IF(N178="snížená",J178,0)</f>
        <v>0</v>
      </c>
      <c r="BG178" s="206">
        <f>IF(N178="zákl. přenesená",J178,0)</f>
        <v>0</v>
      </c>
      <c r="BH178" s="206">
        <f>IF(N178="sníž. přenesená",J178,0)</f>
        <v>0</v>
      </c>
      <c r="BI178" s="206">
        <f>IF(N178="nulová",J178,0)</f>
        <v>0</v>
      </c>
      <c r="BJ178" s="19" t="s">
        <v>79</v>
      </c>
      <c r="BK178" s="206">
        <f>ROUND(I178*H178,2)</f>
        <v>0</v>
      </c>
      <c r="BL178" s="19" t="s">
        <v>164</v>
      </c>
      <c r="BM178" s="205" t="s">
        <v>1460</v>
      </c>
    </row>
    <row r="179" spans="1:65" s="2" customFormat="1" ht="16.5" customHeight="1">
      <c r="A179" s="36"/>
      <c r="B179" s="37"/>
      <c r="C179" s="254" t="s">
        <v>251</v>
      </c>
      <c r="D179" s="254" t="s">
        <v>271</v>
      </c>
      <c r="E179" s="255" t="s">
        <v>1461</v>
      </c>
      <c r="F179" s="256" t="s">
        <v>1462</v>
      </c>
      <c r="G179" s="257" t="s">
        <v>1463</v>
      </c>
      <c r="H179" s="258">
        <v>81.946</v>
      </c>
      <c r="I179" s="259"/>
      <c r="J179" s="260">
        <f>ROUND(I179*H179,2)</f>
        <v>0</v>
      </c>
      <c r="K179" s="256" t="s">
        <v>21</v>
      </c>
      <c r="L179" s="261"/>
      <c r="M179" s="262" t="s">
        <v>21</v>
      </c>
      <c r="N179" s="263" t="s">
        <v>44</v>
      </c>
      <c r="O179" s="66"/>
      <c r="P179" s="203">
        <f>O179*H179</f>
        <v>0</v>
      </c>
      <c r="Q179" s="203">
        <v>0</v>
      </c>
      <c r="R179" s="203">
        <f>Q179*H179</f>
        <v>0</v>
      </c>
      <c r="S179" s="203">
        <v>0</v>
      </c>
      <c r="T179" s="204">
        <f>S179*H179</f>
        <v>0</v>
      </c>
      <c r="U179" s="36"/>
      <c r="V179" s="36"/>
      <c r="W179" s="36"/>
      <c r="X179" s="36"/>
      <c r="Y179" s="36"/>
      <c r="Z179" s="36"/>
      <c r="AA179" s="36"/>
      <c r="AB179" s="36"/>
      <c r="AC179" s="36"/>
      <c r="AD179" s="36"/>
      <c r="AE179" s="36"/>
      <c r="AR179" s="205" t="s">
        <v>224</v>
      </c>
      <c r="AT179" s="205" t="s">
        <v>271</v>
      </c>
      <c r="AU179" s="205" t="s">
        <v>79</v>
      </c>
      <c r="AY179" s="19" t="s">
        <v>157</v>
      </c>
      <c r="BE179" s="206">
        <f>IF(N179="základní",J179,0)</f>
        <v>0</v>
      </c>
      <c r="BF179" s="206">
        <f>IF(N179="snížená",J179,0)</f>
        <v>0</v>
      </c>
      <c r="BG179" s="206">
        <f>IF(N179="zákl. přenesená",J179,0)</f>
        <v>0</v>
      </c>
      <c r="BH179" s="206">
        <f>IF(N179="sníž. přenesená",J179,0)</f>
        <v>0</v>
      </c>
      <c r="BI179" s="206">
        <f>IF(N179="nulová",J179,0)</f>
        <v>0</v>
      </c>
      <c r="BJ179" s="19" t="s">
        <v>79</v>
      </c>
      <c r="BK179" s="206">
        <f>ROUND(I179*H179,2)</f>
        <v>0</v>
      </c>
      <c r="BL179" s="19" t="s">
        <v>164</v>
      </c>
      <c r="BM179" s="205" t="s">
        <v>1464</v>
      </c>
    </row>
    <row r="180" spans="2:51" s="14" customFormat="1" ht="12">
      <c r="B180" s="222"/>
      <c r="C180" s="223"/>
      <c r="D180" s="207" t="s">
        <v>168</v>
      </c>
      <c r="E180" s="224" t="s">
        <v>21</v>
      </c>
      <c r="F180" s="225" t="s">
        <v>1465</v>
      </c>
      <c r="G180" s="223"/>
      <c r="H180" s="224" t="s">
        <v>21</v>
      </c>
      <c r="I180" s="226"/>
      <c r="J180" s="223"/>
      <c r="K180" s="223"/>
      <c r="L180" s="227"/>
      <c r="M180" s="228"/>
      <c r="N180" s="229"/>
      <c r="O180" s="229"/>
      <c r="P180" s="229"/>
      <c r="Q180" s="229"/>
      <c r="R180" s="229"/>
      <c r="S180" s="229"/>
      <c r="T180" s="230"/>
      <c r="AT180" s="231" t="s">
        <v>168</v>
      </c>
      <c r="AU180" s="231" t="s">
        <v>79</v>
      </c>
      <c r="AV180" s="14" t="s">
        <v>79</v>
      </c>
      <c r="AW180" s="14" t="s">
        <v>34</v>
      </c>
      <c r="AX180" s="14" t="s">
        <v>73</v>
      </c>
      <c r="AY180" s="231" t="s">
        <v>157</v>
      </c>
    </row>
    <row r="181" spans="2:51" s="13" customFormat="1" ht="12">
      <c r="B181" s="211"/>
      <c r="C181" s="212"/>
      <c r="D181" s="207" t="s">
        <v>168</v>
      </c>
      <c r="E181" s="213" t="s">
        <v>21</v>
      </c>
      <c r="F181" s="214" t="s">
        <v>1466</v>
      </c>
      <c r="G181" s="212"/>
      <c r="H181" s="215">
        <v>81.946</v>
      </c>
      <c r="I181" s="216"/>
      <c r="J181" s="212"/>
      <c r="K181" s="212"/>
      <c r="L181" s="217"/>
      <c r="M181" s="218"/>
      <c r="N181" s="219"/>
      <c r="O181" s="219"/>
      <c r="P181" s="219"/>
      <c r="Q181" s="219"/>
      <c r="R181" s="219"/>
      <c r="S181" s="219"/>
      <c r="T181" s="220"/>
      <c r="AT181" s="221" t="s">
        <v>168</v>
      </c>
      <c r="AU181" s="221" t="s">
        <v>79</v>
      </c>
      <c r="AV181" s="13" t="s">
        <v>81</v>
      </c>
      <c r="AW181" s="13" t="s">
        <v>34</v>
      </c>
      <c r="AX181" s="13" t="s">
        <v>73</v>
      </c>
      <c r="AY181" s="221" t="s">
        <v>157</v>
      </c>
    </row>
    <row r="182" spans="2:51" s="16" customFormat="1" ht="12">
      <c r="B182" s="243"/>
      <c r="C182" s="244"/>
      <c r="D182" s="207" t="s">
        <v>168</v>
      </c>
      <c r="E182" s="245" t="s">
        <v>21</v>
      </c>
      <c r="F182" s="246" t="s">
        <v>181</v>
      </c>
      <c r="G182" s="244"/>
      <c r="H182" s="247">
        <v>81.946</v>
      </c>
      <c r="I182" s="248"/>
      <c r="J182" s="244"/>
      <c r="K182" s="244"/>
      <c r="L182" s="249"/>
      <c r="M182" s="250"/>
      <c r="N182" s="251"/>
      <c r="O182" s="251"/>
      <c r="P182" s="251"/>
      <c r="Q182" s="251"/>
      <c r="R182" s="251"/>
      <c r="S182" s="251"/>
      <c r="T182" s="252"/>
      <c r="AT182" s="253" t="s">
        <v>168</v>
      </c>
      <c r="AU182" s="253" t="s">
        <v>79</v>
      </c>
      <c r="AV182" s="16" t="s">
        <v>164</v>
      </c>
      <c r="AW182" s="16" t="s">
        <v>34</v>
      </c>
      <c r="AX182" s="16" t="s">
        <v>79</v>
      </c>
      <c r="AY182" s="253" t="s">
        <v>157</v>
      </c>
    </row>
    <row r="183" spans="2:63" s="12" customFormat="1" ht="25.9" customHeight="1">
      <c r="B183" s="178"/>
      <c r="C183" s="179"/>
      <c r="D183" s="180" t="s">
        <v>72</v>
      </c>
      <c r="E183" s="181" t="s">
        <v>164</v>
      </c>
      <c r="F183" s="181" t="s">
        <v>417</v>
      </c>
      <c r="G183" s="179"/>
      <c r="H183" s="179"/>
      <c r="I183" s="182"/>
      <c r="J183" s="183">
        <f>BK183</f>
        <v>0</v>
      </c>
      <c r="K183" s="179"/>
      <c r="L183" s="184"/>
      <c r="M183" s="185"/>
      <c r="N183" s="186"/>
      <c r="O183" s="186"/>
      <c r="P183" s="187">
        <f>SUM(P184:P196)</f>
        <v>0</v>
      </c>
      <c r="Q183" s="186"/>
      <c r="R183" s="187">
        <f>SUM(R184:R196)</f>
        <v>0</v>
      </c>
      <c r="S183" s="186"/>
      <c r="T183" s="188">
        <f>SUM(T184:T196)</f>
        <v>0</v>
      </c>
      <c r="AR183" s="189" t="s">
        <v>79</v>
      </c>
      <c r="AT183" s="190" t="s">
        <v>72</v>
      </c>
      <c r="AU183" s="190" t="s">
        <v>73</v>
      </c>
      <c r="AY183" s="189" t="s">
        <v>157</v>
      </c>
      <c r="BK183" s="191">
        <f>SUM(BK184:BK196)</f>
        <v>0</v>
      </c>
    </row>
    <row r="184" spans="1:65" s="2" customFormat="1" ht="16.5" customHeight="1">
      <c r="A184" s="36"/>
      <c r="B184" s="37"/>
      <c r="C184" s="194" t="s">
        <v>264</v>
      </c>
      <c r="D184" s="194" t="s">
        <v>159</v>
      </c>
      <c r="E184" s="195" t="s">
        <v>1467</v>
      </c>
      <c r="F184" s="196" t="s">
        <v>1468</v>
      </c>
      <c r="G184" s="197" t="s">
        <v>172</v>
      </c>
      <c r="H184" s="198">
        <v>15.579</v>
      </c>
      <c r="I184" s="199"/>
      <c r="J184" s="200">
        <f>ROUND(I184*H184,2)</f>
        <v>0</v>
      </c>
      <c r="K184" s="196" t="s">
        <v>21</v>
      </c>
      <c r="L184" s="41"/>
      <c r="M184" s="201" t="s">
        <v>21</v>
      </c>
      <c r="N184" s="202" t="s">
        <v>44</v>
      </c>
      <c r="O184" s="66"/>
      <c r="P184" s="203">
        <f>O184*H184</f>
        <v>0</v>
      </c>
      <c r="Q184" s="203">
        <v>0</v>
      </c>
      <c r="R184" s="203">
        <f>Q184*H184</f>
        <v>0</v>
      </c>
      <c r="S184" s="203">
        <v>0</v>
      </c>
      <c r="T184" s="204">
        <f>S184*H184</f>
        <v>0</v>
      </c>
      <c r="U184" s="36"/>
      <c r="V184" s="36"/>
      <c r="W184" s="36"/>
      <c r="X184" s="36"/>
      <c r="Y184" s="36"/>
      <c r="Z184" s="36"/>
      <c r="AA184" s="36"/>
      <c r="AB184" s="36"/>
      <c r="AC184" s="36"/>
      <c r="AD184" s="36"/>
      <c r="AE184" s="36"/>
      <c r="AR184" s="205" t="s">
        <v>164</v>
      </c>
      <c r="AT184" s="205" t="s">
        <v>159</v>
      </c>
      <c r="AU184" s="205" t="s">
        <v>79</v>
      </c>
      <c r="AY184" s="19" t="s">
        <v>157</v>
      </c>
      <c r="BE184" s="206">
        <f>IF(N184="základní",J184,0)</f>
        <v>0</v>
      </c>
      <c r="BF184" s="206">
        <f>IF(N184="snížená",J184,0)</f>
        <v>0</v>
      </c>
      <c r="BG184" s="206">
        <f>IF(N184="zákl. přenesená",J184,0)</f>
        <v>0</v>
      </c>
      <c r="BH184" s="206">
        <f>IF(N184="sníž. přenesená",J184,0)</f>
        <v>0</v>
      </c>
      <c r="BI184" s="206">
        <f>IF(N184="nulová",J184,0)</f>
        <v>0</v>
      </c>
      <c r="BJ184" s="19" t="s">
        <v>79</v>
      </c>
      <c r="BK184" s="206">
        <f>ROUND(I184*H184,2)</f>
        <v>0</v>
      </c>
      <c r="BL184" s="19" t="s">
        <v>164</v>
      </c>
      <c r="BM184" s="205" t="s">
        <v>1469</v>
      </c>
    </row>
    <row r="185" spans="2:51" s="14" customFormat="1" ht="12">
      <c r="B185" s="222"/>
      <c r="C185" s="223"/>
      <c r="D185" s="207" t="s">
        <v>168</v>
      </c>
      <c r="E185" s="224" t="s">
        <v>21</v>
      </c>
      <c r="F185" s="225" t="s">
        <v>1455</v>
      </c>
      <c r="G185" s="223"/>
      <c r="H185" s="224" t="s">
        <v>21</v>
      </c>
      <c r="I185" s="226"/>
      <c r="J185" s="223"/>
      <c r="K185" s="223"/>
      <c r="L185" s="227"/>
      <c r="M185" s="228"/>
      <c r="N185" s="229"/>
      <c r="O185" s="229"/>
      <c r="P185" s="229"/>
      <c r="Q185" s="229"/>
      <c r="R185" s="229"/>
      <c r="S185" s="229"/>
      <c r="T185" s="230"/>
      <c r="AT185" s="231" t="s">
        <v>168</v>
      </c>
      <c r="AU185" s="231" t="s">
        <v>79</v>
      </c>
      <c r="AV185" s="14" t="s">
        <v>79</v>
      </c>
      <c r="AW185" s="14" t="s">
        <v>34</v>
      </c>
      <c r="AX185" s="14" t="s">
        <v>73</v>
      </c>
      <c r="AY185" s="231" t="s">
        <v>157</v>
      </c>
    </row>
    <row r="186" spans="2:51" s="13" customFormat="1" ht="12">
      <c r="B186" s="211"/>
      <c r="C186" s="212"/>
      <c r="D186" s="207" t="s">
        <v>168</v>
      </c>
      <c r="E186" s="213" t="s">
        <v>21</v>
      </c>
      <c r="F186" s="214" t="s">
        <v>1470</v>
      </c>
      <c r="G186" s="212"/>
      <c r="H186" s="215">
        <v>5.535</v>
      </c>
      <c r="I186" s="216"/>
      <c r="J186" s="212"/>
      <c r="K186" s="212"/>
      <c r="L186" s="217"/>
      <c r="M186" s="218"/>
      <c r="N186" s="219"/>
      <c r="O186" s="219"/>
      <c r="P186" s="219"/>
      <c r="Q186" s="219"/>
      <c r="R186" s="219"/>
      <c r="S186" s="219"/>
      <c r="T186" s="220"/>
      <c r="AT186" s="221" t="s">
        <v>168</v>
      </c>
      <c r="AU186" s="221" t="s">
        <v>79</v>
      </c>
      <c r="AV186" s="13" t="s">
        <v>81</v>
      </c>
      <c r="AW186" s="13" t="s">
        <v>34</v>
      </c>
      <c r="AX186" s="13" t="s">
        <v>73</v>
      </c>
      <c r="AY186" s="221" t="s">
        <v>157</v>
      </c>
    </row>
    <row r="187" spans="2:51" s="13" customFormat="1" ht="12">
      <c r="B187" s="211"/>
      <c r="C187" s="212"/>
      <c r="D187" s="207" t="s">
        <v>168</v>
      </c>
      <c r="E187" s="213" t="s">
        <v>21</v>
      </c>
      <c r="F187" s="214" t="s">
        <v>1471</v>
      </c>
      <c r="G187" s="212"/>
      <c r="H187" s="215">
        <v>10.044</v>
      </c>
      <c r="I187" s="216"/>
      <c r="J187" s="212"/>
      <c r="K187" s="212"/>
      <c r="L187" s="217"/>
      <c r="M187" s="218"/>
      <c r="N187" s="219"/>
      <c r="O187" s="219"/>
      <c r="P187" s="219"/>
      <c r="Q187" s="219"/>
      <c r="R187" s="219"/>
      <c r="S187" s="219"/>
      <c r="T187" s="220"/>
      <c r="AT187" s="221" t="s">
        <v>168</v>
      </c>
      <c r="AU187" s="221" t="s">
        <v>79</v>
      </c>
      <c r="AV187" s="13" t="s">
        <v>81</v>
      </c>
      <c r="AW187" s="13" t="s">
        <v>34</v>
      </c>
      <c r="AX187" s="13" t="s">
        <v>73</v>
      </c>
      <c r="AY187" s="221" t="s">
        <v>157</v>
      </c>
    </row>
    <row r="188" spans="2:51" s="16" customFormat="1" ht="12">
      <c r="B188" s="243"/>
      <c r="C188" s="244"/>
      <c r="D188" s="207" t="s">
        <v>168</v>
      </c>
      <c r="E188" s="245" t="s">
        <v>21</v>
      </c>
      <c r="F188" s="246" t="s">
        <v>181</v>
      </c>
      <c r="G188" s="244"/>
      <c r="H188" s="247">
        <v>15.579</v>
      </c>
      <c r="I188" s="248"/>
      <c r="J188" s="244"/>
      <c r="K188" s="244"/>
      <c r="L188" s="249"/>
      <c r="M188" s="250"/>
      <c r="N188" s="251"/>
      <c r="O188" s="251"/>
      <c r="P188" s="251"/>
      <c r="Q188" s="251"/>
      <c r="R188" s="251"/>
      <c r="S188" s="251"/>
      <c r="T188" s="252"/>
      <c r="AT188" s="253" t="s">
        <v>168</v>
      </c>
      <c r="AU188" s="253" t="s">
        <v>79</v>
      </c>
      <c r="AV188" s="16" t="s">
        <v>164</v>
      </c>
      <c r="AW188" s="16" t="s">
        <v>34</v>
      </c>
      <c r="AX188" s="16" t="s">
        <v>79</v>
      </c>
      <c r="AY188" s="253" t="s">
        <v>157</v>
      </c>
    </row>
    <row r="189" spans="1:65" s="2" customFormat="1" ht="16.5" customHeight="1">
      <c r="A189" s="36"/>
      <c r="B189" s="37"/>
      <c r="C189" s="194" t="s">
        <v>270</v>
      </c>
      <c r="D189" s="194" t="s">
        <v>159</v>
      </c>
      <c r="E189" s="195" t="s">
        <v>1472</v>
      </c>
      <c r="F189" s="196" t="s">
        <v>1473</v>
      </c>
      <c r="G189" s="197" t="s">
        <v>172</v>
      </c>
      <c r="H189" s="198">
        <v>3.168</v>
      </c>
      <c r="I189" s="199"/>
      <c r="J189" s="200">
        <f>ROUND(I189*H189,2)</f>
        <v>0</v>
      </c>
      <c r="K189" s="196" t="s">
        <v>21</v>
      </c>
      <c r="L189" s="41"/>
      <c r="M189" s="201" t="s">
        <v>21</v>
      </c>
      <c r="N189" s="202" t="s">
        <v>44</v>
      </c>
      <c r="O189" s="66"/>
      <c r="P189" s="203">
        <f>O189*H189</f>
        <v>0</v>
      </c>
      <c r="Q189" s="203">
        <v>0</v>
      </c>
      <c r="R189" s="203">
        <f>Q189*H189</f>
        <v>0</v>
      </c>
      <c r="S189" s="203">
        <v>0</v>
      </c>
      <c r="T189" s="204">
        <f>S189*H189</f>
        <v>0</v>
      </c>
      <c r="U189" s="36"/>
      <c r="V189" s="36"/>
      <c r="W189" s="36"/>
      <c r="X189" s="36"/>
      <c r="Y189" s="36"/>
      <c r="Z189" s="36"/>
      <c r="AA189" s="36"/>
      <c r="AB189" s="36"/>
      <c r="AC189" s="36"/>
      <c r="AD189" s="36"/>
      <c r="AE189" s="36"/>
      <c r="AR189" s="205" t="s">
        <v>164</v>
      </c>
      <c r="AT189" s="205" t="s">
        <v>159</v>
      </c>
      <c r="AU189" s="205" t="s">
        <v>79</v>
      </c>
      <c r="AY189" s="19" t="s">
        <v>157</v>
      </c>
      <c r="BE189" s="206">
        <f>IF(N189="základní",J189,0)</f>
        <v>0</v>
      </c>
      <c r="BF189" s="206">
        <f>IF(N189="snížená",J189,0)</f>
        <v>0</v>
      </c>
      <c r="BG189" s="206">
        <f>IF(N189="zákl. přenesená",J189,0)</f>
        <v>0</v>
      </c>
      <c r="BH189" s="206">
        <f>IF(N189="sníž. přenesená",J189,0)</f>
        <v>0</v>
      </c>
      <c r="BI189" s="206">
        <f>IF(N189="nulová",J189,0)</f>
        <v>0</v>
      </c>
      <c r="BJ189" s="19" t="s">
        <v>79</v>
      </c>
      <c r="BK189" s="206">
        <f>ROUND(I189*H189,2)</f>
        <v>0</v>
      </c>
      <c r="BL189" s="19" t="s">
        <v>164</v>
      </c>
      <c r="BM189" s="205" t="s">
        <v>1474</v>
      </c>
    </row>
    <row r="190" spans="2:51" s="14" customFormat="1" ht="12">
      <c r="B190" s="222"/>
      <c r="C190" s="223"/>
      <c r="D190" s="207" t="s">
        <v>168</v>
      </c>
      <c r="E190" s="224" t="s">
        <v>21</v>
      </c>
      <c r="F190" s="225" t="s">
        <v>1475</v>
      </c>
      <c r="G190" s="223"/>
      <c r="H190" s="224" t="s">
        <v>21</v>
      </c>
      <c r="I190" s="226"/>
      <c r="J190" s="223"/>
      <c r="K190" s="223"/>
      <c r="L190" s="227"/>
      <c r="M190" s="228"/>
      <c r="N190" s="229"/>
      <c r="O190" s="229"/>
      <c r="P190" s="229"/>
      <c r="Q190" s="229"/>
      <c r="R190" s="229"/>
      <c r="S190" s="229"/>
      <c r="T190" s="230"/>
      <c r="AT190" s="231" t="s">
        <v>168</v>
      </c>
      <c r="AU190" s="231" t="s">
        <v>79</v>
      </c>
      <c r="AV190" s="14" t="s">
        <v>79</v>
      </c>
      <c r="AW190" s="14" t="s">
        <v>34</v>
      </c>
      <c r="AX190" s="14" t="s">
        <v>73</v>
      </c>
      <c r="AY190" s="231" t="s">
        <v>157</v>
      </c>
    </row>
    <row r="191" spans="2:51" s="13" customFormat="1" ht="12">
      <c r="B191" s="211"/>
      <c r="C191" s="212"/>
      <c r="D191" s="207" t="s">
        <v>168</v>
      </c>
      <c r="E191" s="213" t="s">
        <v>21</v>
      </c>
      <c r="F191" s="214" t="s">
        <v>1476</v>
      </c>
      <c r="G191" s="212"/>
      <c r="H191" s="215">
        <v>3.168</v>
      </c>
      <c r="I191" s="216"/>
      <c r="J191" s="212"/>
      <c r="K191" s="212"/>
      <c r="L191" s="217"/>
      <c r="M191" s="218"/>
      <c r="N191" s="219"/>
      <c r="O191" s="219"/>
      <c r="P191" s="219"/>
      <c r="Q191" s="219"/>
      <c r="R191" s="219"/>
      <c r="S191" s="219"/>
      <c r="T191" s="220"/>
      <c r="AT191" s="221" t="s">
        <v>168</v>
      </c>
      <c r="AU191" s="221" t="s">
        <v>79</v>
      </c>
      <c r="AV191" s="13" t="s">
        <v>81</v>
      </c>
      <c r="AW191" s="13" t="s">
        <v>34</v>
      </c>
      <c r="AX191" s="13" t="s">
        <v>73</v>
      </c>
      <c r="AY191" s="221" t="s">
        <v>157</v>
      </c>
    </row>
    <row r="192" spans="2:51" s="16" customFormat="1" ht="12">
      <c r="B192" s="243"/>
      <c r="C192" s="244"/>
      <c r="D192" s="207" t="s">
        <v>168</v>
      </c>
      <c r="E192" s="245" t="s">
        <v>21</v>
      </c>
      <c r="F192" s="246" t="s">
        <v>181</v>
      </c>
      <c r="G192" s="244"/>
      <c r="H192" s="247">
        <v>3.168</v>
      </c>
      <c r="I192" s="248"/>
      <c r="J192" s="244"/>
      <c r="K192" s="244"/>
      <c r="L192" s="249"/>
      <c r="M192" s="250"/>
      <c r="N192" s="251"/>
      <c r="O192" s="251"/>
      <c r="P192" s="251"/>
      <c r="Q192" s="251"/>
      <c r="R192" s="251"/>
      <c r="S192" s="251"/>
      <c r="T192" s="252"/>
      <c r="AT192" s="253" t="s">
        <v>168</v>
      </c>
      <c r="AU192" s="253" t="s">
        <v>79</v>
      </c>
      <c r="AV192" s="16" t="s">
        <v>164</v>
      </c>
      <c r="AW192" s="16" t="s">
        <v>34</v>
      </c>
      <c r="AX192" s="16" t="s">
        <v>79</v>
      </c>
      <c r="AY192" s="253" t="s">
        <v>157</v>
      </c>
    </row>
    <row r="193" spans="1:65" s="2" customFormat="1" ht="16.5" customHeight="1">
      <c r="A193" s="36"/>
      <c r="B193" s="37"/>
      <c r="C193" s="194" t="s">
        <v>8</v>
      </c>
      <c r="D193" s="194" t="s">
        <v>159</v>
      </c>
      <c r="E193" s="195" t="s">
        <v>1477</v>
      </c>
      <c r="F193" s="196" t="s">
        <v>1478</v>
      </c>
      <c r="G193" s="197" t="s">
        <v>162</v>
      </c>
      <c r="H193" s="198">
        <v>31.68</v>
      </c>
      <c r="I193" s="199"/>
      <c r="J193" s="200">
        <f>ROUND(I193*H193,2)</f>
        <v>0</v>
      </c>
      <c r="K193" s="196" t="s">
        <v>21</v>
      </c>
      <c r="L193" s="41"/>
      <c r="M193" s="201" t="s">
        <v>21</v>
      </c>
      <c r="N193" s="202" t="s">
        <v>44</v>
      </c>
      <c r="O193" s="66"/>
      <c r="P193" s="203">
        <f>O193*H193</f>
        <v>0</v>
      </c>
      <c r="Q193" s="203">
        <v>0</v>
      </c>
      <c r="R193" s="203">
        <f>Q193*H193</f>
        <v>0</v>
      </c>
      <c r="S193" s="203">
        <v>0</v>
      </c>
      <c r="T193" s="204">
        <f>S193*H193</f>
        <v>0</v>
      </c>
      <c r="U193" s="36"/>
      <c r="V193" s="36"/>
      <c r="W193" s="36"/>
      <c r="X193" s="36"/>
      <c r="Y193" s="36"/>
      <c r="Z193" s="36"/>
      <c r="AA193" s="36"/>
      <c r="AB193" s="36"/>
      <c r="AC193" s="36"/>
      <c r="AD193" s="36"/>
      <c r="AE193" s="36"/>
      <c r="AR193" s="205" t="s">
        <v>164</v>
      </c>
      <c r="AT193" s="205" t="s">
        <v>159</v>
      </c>
      <c r="AU193" s="205" t="s">
        <v>79</v>
      </c>
      <c r="AY193" s="19" t="s">
        <v>157</v>
      </c>
      <c r="BE193" s="206">
        <f>IF(N193="základní",J193,0)</f>
        <v>0</v>
      </c>
      <c r="BF193" s="206">
        <f>IF(N193="snížená",J193,0)</f>
        <v>0</v>
      </c>
      <c r="BG193" s="206">
        <f>IF(N193="zákl. přenesená",J193,0)</f>
        <v>0</v>
      </c>
      <c r="BH193" s="206">
        <f>IF(N193="sníž. přenesená",J193,0)</f>
        <v>0</v>
      </c>
      <c r="BI193" s="206">
        <f>IF(N193="nulová",J193,0)</f>
        <v>0</v>
      </c>
      <c r="BJ193" s="19" t="s">
        <v>79</v>
      </c>
      <c r="BK193" s="206">
        <f>ROUND(I193*H193,2)</f>
        <v>0</v>
      </c>
      <c r="BL193" s="19" t="s">
        <v>164</v>
      </c>
      <c r="BM193" s="205" t="s">
        <v>1479</v>
      </c>
    </row>
    <row r="194" spans="2:51" s="14" customFormat="1" ht="12">
      <c r="B194" s="222"/>
      <c r="C194" s="223"/>
      <c r="D194" s="207" t="s">
        <v>168</v>
      </c>
      <c r="E194" s="224" t="s">
        <v>21</v>
      </c>
      <c r="F194" s="225" t="s">
        <v>1480</v>
      </c>
      <c r="G194" s="223"/>
      <c r="H194" s="224" t="s">
        <v>21</v>
      </c>
      <c r="I194" s="226"/>
      <c r="J194" s="223"/>
      <c r="K194" s="223"/>
      <c r="L194" s="227"/>
      <c r="M194" s="228"/>
      <c r="N194" s="229"/>
      <c r="O194" s="229"/>
      <c r="P194" s="229"/>
      <c r="Q194" s="229"/>
      <c r="R194" s="229"/>
      <c r="S194" s="229"/>
      <c r="T194" s="230"/>
      <c r="AT194" s="231" t="s">
        <v>168</v>
      </c>
      <c r="AU194" s="231" t="s">
        <v>79</v>
      </c>
      <c r="AV194" s="14" t="s">
        <v>79</v>
      </c>
      <c r="AW194" s="14" t="s">
        <v>34</v>
      </c>
      <c r="AX194" s="14" t="s">
        <v>73</v>
      </c>
      <c r="AY194" s="231" t="s">
        <v>157</v>
      </c>
    </row>
    <row r="195" spans="2:51" s="13" customFormat="1" ht="12">
      <c r="B195" s="211"/>
      <c r="C195" s="212"/>
      <c r="D195" s="207" t="s">
        <v>168</v>
      </c>
      <c r="E195" s="213" t="s">
        <v>21</v>
      </c>
      <c r="F195" s="214" t="s">
        <v>1481</v>
      </c>
      <c r="G195" s="212"/>
      <c r="H195" s="215">
        <v>31.68</v>
      </c>
      <c r="I195" s="216"/>
      <c r="J195" s="212"/>
      <c r="K195" s="212"/>
      <c r="L195" s="217"/>
      <c r="M195" s="218"/>
      <c r="N195" s="219"/>
      <c r="O195" s="219"/>
      <c r="P195" s="219"/>
      <c r="Q195" s="219"/>
      <c r="R195" s="219"/>
      <c r="S195" s="219"/>
      <c r="T195" s="220"/>
      <c r="AT195" s="221" t="s">
        <v>168</v>
      </c>
      <c r="AU195" s="221" t="s">
        <v>79</v>
      </c>
      <c r="AV195" s="13" t="s">
        <v>81</v>
      </c>
      <c r="AW195" s="13" t="s">
        <v>34</v>
      </c>
      <c r="AX195" s="13" t="s">
        <v>73</v>
      </c>
      <c r="AY195" s="221" t="s">
        <v>157</v>
      </c>
    </row>
    <row r="196" spans="2:51" s="16" customFormat="1" ht="12">
      <c r="B196" s="243"/>
      <c r="C196" s="244"/>
      <c r="D196" s="207" t="s">
        <v>168</v>
      </c>
      <c r="E196" s="245" t="s">
        <v>21</v>
      </c>
      <c r="F196" s="246" t="s">
        <v>181</v>
      </c>
      <c r="G196" s="244"/>
      <c r="H196" s="247">
        <v>31.68</v>
      </c>
      <c r="I196" s="248"/>
      <c r="J196" s="244"/>
      <c r="K196" s="244"/>
      <c r="L196" s="249"/>
      <c r="M196" s="250"/>
      <c r="N196" s="251"/>
      <c r="O196" s="251"/>
      <c r="P196" s="251"/>
      <c r="Q196" s="251"/>
      <c r="R196" s="251"/>
      <c r="S196" s="251"/>
      <c r="T196" s="252"/>
      <c r="AT196" s="253" t="s">
        <v>168</v>
      </c>
      <c r="AU196" s="253" t="s">
        <v>79</v>
      </c>
      <c r="AV196" s="16" t="s">
        <v>164</v>
      </c>
      <c r="AW196" s="16" t="s">
        <v>34</v>
      </c>
      <c r="AX196" s="16" t="s">
        <v>79</v>
      </c>
      <c r="AY196" s="253" t="s">
        <v>157</v>
      </c>
    </row>
    <row r="197" spans="2:63" s="12" customFormat="1" ht="25.9" customHeight="1">
      <c r="B197" s="178"/>
      <c r="C197" s="179"/>
      <c r="D197" s="180" t="s">
        <v>72</v>
      </c>
      <c r="E197" s="181" t="s">
        <v>180</v>
      </c>
      <c r="F197" s="181" t="s">
        <v>1482</v>
      </c>
      <c r="G197" s="179"/>
      <c r="H197" s="179"/>
      <c r="I197" s="182"/>
      <c r="J197" s="183">
        <f>BK197</f>
        <v>0</v>
      </c>
      <c r="K197" s="179"/>
      <c r="L197" s="184"/>
      <c r="M197" s="185"/>
      <c r="N197" s="186"/>
      <c r="O197" s="186"/>
      <c r="P197" s="187">
        <f>SUM(P198:P212)</f>
        <v>0</v>
      </c>
      <c r="Q197" s="186"/>
      <c r="R197" s="187">
        <f>SUM(R198:R212)</f>
        <v>0</v>
      </c>
      <c r="S197" s="186"/>
      <c r="T197" s="188">
        <f>SUM(T198:T212)</f>
        <v>0</v>
      </c>
      <c r="AR197" s="189" t="s">
        <v>79</v>
      </c>
      <c r="AT197" s="190" t="s">
        <v>72</v>
      </c>
      <c r="AU197" s="190" t="s">
        <v>73</v>
      </c>
      <c r="AY197" s="189" t="s">
        <v>157</v>
      </c>
      <c r="BK197" s="191">
        <f>SUM(BK198:BK212)</f>
        <v>0</v>
      </c>
    </row>
    <row r="198" spans="1:65" s="2" customFormat="1" ht="16.5" customHeight="1">
      <c r="A198" s="36"/>
      <c r="B198" s="37"/>
      <c r="C198" s="194" t="s">
        <v>281</v>
      </c>
      <c r="D198" s="194" t="s">
        <v>159</v>
      </c>
      <c r="E198" s="195" t="s">
        <v>1483</v>
      </c>
      <c r="F198" s="196" t="s">
        <v>1484</v>
      </c>
      <c r="G198" s="197" t="s">
        <v>162</v>
      </c>
      <c r="H198" s="198">
        <v>2.79</v>
      </c>
      <c r="I198" s="199"/>
      <c r="J198" s="200">
        <f>ROUND(I198*H198,2)</f>
        <v>0</v>
      </c>
      <c r="K198" s="196" t="s">
        <v>21</v>
      </c>
      <c r="L198" s="41"/>
      <c r="M198" s="201" t="s">
        <v>21</v>
      </c>
      <c r="N198" s="202" t="s">
        <v>44</v>
      </c>
      <c r="O198" s="66"/>
      <c r="P198" s="203">
        <f>O198*H198</f>
        <v>0</v>
      </c>
      <c r="Q198" s="203">
        <v>0</v>
      </c>
      <c r="R198" s="203">
        <f>Q198*H198</f>
        <v>0</v>
      </c>
      <c r="S198" s="203">
        <v>0</v>
      </c>
      <c r="T198" s="204">
        <f>S198*H198</f>
        <v>0</v>
      </c>
      <c r="U198" s="36"/>
      <c r="V198" s="36"/>
      <c r="W198" s="36"/>
      <c r="X198" s="36"/>
      <c r="Y198" s="36"/>
      <c r="Z198" s="36"/>
      <c r="AA198" s="36"/>
      <c r="AB198" s="36"/>
      <c r="AC198" s="36"/>
      <c r="AD198" s="36"/>
      <c r="AE198" s="36"/>
      <c r="AR198" s="205" t="s">
        <v>164</v>
      </c>
      <c r="AT198" s="205" t="s">
        <v>159</v>
      </c>
      <c r="AU198" s="205" t="s">
        <v>79</v>
      </c>
      <c r="AY198" s="19" t="s">
        <v>157</v>
      </c>
      <c r="BE198" s="206">
        <f>IF(N198="základní",J198,0)</f>
        <v>0</v>
      </c>
      <c r="BF198" s="206">
        <f>IF(N198="snížená",J198,0)</f>
        <v>0</v>
      </c>
      <c r="BG198" s="206">
        <f>IF(N198="zákl. přenesená",J198,0)</f>
        <v>0</v>
      </c>
      <c r="BH198" s="206">
        <f>IF(N198="sníž. přenesená",J198,0)</f>
        <v>0</v>
      </c>
      <c r="BI198" s="206">
        <f>IF(N198="nulová",J198,0)</f>
        <v>0</v>
      </c>
      <c r="BJ198" s="19" t="s">
        <v>79</v>
      </c>
      <c r="BK198" s="206">
        <f>ROUND(I198*H198,2)</f>
        <v>0</v>
      </c>
      <c r="BL198" s="19" t="s">
        <v>164</v>
      </c>
      <c r="BM198" s="205" t="s">
        <v>1485</v>
      </c>
    </row>
    <row r="199" spans="2:51" s="14" customFormat="1" ht="12">
      <c r="B199" s="222"/>
      <c r="C199" s="223"/>
      <c r="D199" s="207" t="s">
        <v>168</v>
      </c>
      <c r="E199" s="224" t="s">
        <v>21</v>
      </c>
      <c r="F199" s="225" t="s">
        <v>1486</v>
      </c>
      <c r="G199" s="223"/>
      <c r="H199" s="224" t="s">
        <v>21</v>
      </c>
      <c r="I199" s="226"/>
      <c r="J199" s="223"/>
      <c r="K199" s="223"/>
      <c r="L199" s="227"/>
      <c r="M199" s="228"/>
      <c r="N199" s="229"/>
      <c r="O199" s="229"/>
      <c r="P199" s="229"/>
      <c r="Q199" s="229"/>
      <c r="R199" s="229"/>
      <c r="S199" s="229"/>
      <c r="T199" s="230"/>
      <c r="AT199" s="231" t="s">
        <v>168</v>
      </c>
      <c r="AU199" s="231" t="s">
        <v>79</v>
      </c>
      <c r="AV199" s="14" t="s">
        <v>79</v>
      </c>
      <c r="AW199" s="14" t="s">
        <v>34</v>
      </c>
      <c r="AX199" s="14" t="s">
        <v>73</v>
      </c>
      <c r="AY199" s="231" t="s">
        <v>157</v>
      </c>
    </row>
    <row r="200" spans="2:51" s="13" customFormat="1" ht="12">
      <c r="B200" s="211"/>
      <c r="C200" s="212"/>
      <c r="D200" s="207" t="s">
        <v>168</v>
      </c>
      <c r="E200" s="213" t="s">
        <v>21</v>
      </c>
      <c r="F200" s="214" t="s">
        <v>1487</v>
      </c>
      <c r="G200" s="212"/>
      <c r="H200" s="215">
        <v>2.79</v>
      </c>
      <c r="I200" s="216"/>
      <c r="J200" s="212"/>
      <c r="K200" s="212"/>
      <c r="L200" s="217"/>
      <c r="M200" s="218"/>
      <c r="N200" s="219"/>
      <c r="O200" s="219"/>
      <c r="P200" s="219"/>
      <c r="Q200" s="219"/>
      <c r="R200" s="219"/>
      <c r="S200" s="219"/>
      <c r="T200" s="220"/>
      <c r="AT200" s="221" t="s">
        <v>168</v>
      </c>
      <c r="AU200" s="221" t="s">
        <v>79</v>
      </c>
      <c r="AV200" s="13" t="s">
        <v>81</v>
      </c>
      <c r="AW200" s="13" t="s">
        <v>34</v>
      </c>
      <c r="AX200" s="13" t="s">
        <v>73</v>
      </c>
      <c r="AY200" s="221" t="s">
        <v>157</v>
      </c>
    </row>
    <row r="201" spans="2:51" s="16" customFormat="1" ht="12">
      <c r="B201" s="243"/>
      <c r="C201" s="244"/>
      <c r="D201" s="207" t="s">
        <v>168</v>
      </c>
      <c r="E201" s="245" t="s">
        <v>21</v>
      </c>
      <c r="F201" s="246" t="s">
        <v>181</v>
      </c>
      <c r="G201" s="244"/>
      <c r="H201" s="247">
        <v>2.79</v>
      </c>
      <c r="I201" s="248"/>
      <c r="J201" s="244"/>
      <c r="K201" s="244"/>
      <c r="L201" s="249"/>
      <c r="M201" s="250"/>
      <c r="N201" s="251"/>
      <c r="O201" s="251"/>
      <c r="P201" s="251"/>
      <c r="Q201" s="251"/>
      <c r="R201" s="251"/>
      <c r="S201" s="251"/>
      <c r="T201" s="252"/>
      <c r="AT201" s="253" t="s">
        <v>168</v>
      </c>
      <c r="AU201" s="253" t="s">
        <v>79</v>
      </c>
      <c r="AV201" s="16" t="s">
        <v>164</v>
      </c>
      <c r="AW201" s="16" t="s">
        <v>34</v>
      </c>
      <c r="AX201" s="16" t="s">
        <v>79</v>
      </c>
      <c r="AY201" s="253" t="s">
        <v>157</v>
      </c>
    </row>
    <row r="202" spans="1:65" s="2" customFormat="1" ht="16.5" customHeight="1">
      <c r="A202" s="36"/>
      <c r="B202" s="37"/>
      <c r="C202" s="194" t="s">
        <v>289</v>
      </c>
      <c r="D202" s="194" t="s">
        <v>159</v>
      </c>
      <c r="E202" s="195" t="s">
        <v>1488</v>
      </c>
      <c r="F202" s="196" t="s">
        <v>1489</v>
      </c>
      <c r="G202" s="197" t="s">
        <v>162</v>
      </c>
      <c r="H202" s="198">
        <v>2.79</v>
      </c>
      <c r="I202" s="199"/>
      <c r="J202" s="200">
        <f>ROUND(I202*H202,2)</f>
        <v>0</v>
      </c>
      <c r="K202" s="196" t="s">
        <v>21</v>
      </c>
      <c r="L202" s="41"/>
      <c r="M202" s="201" t="s">
        <v>21</v>
      </c>
      <c r="N202" s="202" t="s">
        <v>44</v>
      </c>
      <c r="O202" s="66"/>
      <c r="P202" s="203">
        <f>O202*H202</f>
        <v>0</v>
      </c>
      <c r="Q202" s="203">
        <v>0</v>
      </c>
      <c r="R202" s="203">
        <f>Q202*H202</f>
        <v>0</v>
      </c>
      <c r="S202" s="203">
        <v>0</v>
      </c>
      <c r="T202" s="204">
        <f>S202*H202</f>
        <v>0</v>
      </c>
      <c r="U202" s="36"/>
      <c r="V202" s="36"/>
      <c r="W202" s="36"/>
      <c r="X202" s="36"/>
      <c r="Y202" s="36"/>
      <c r="Z202" s="36"/>
      <c r="AA202" s="36"/>
      <c r="AB202" s="36"/>
      <c r="AC202" s="36"/>
      <c r="AD202" s="36"/>
      <c r="AE202" s="36"/>
      <c r="AR202" s="205" t="s">
        <v>164</v>
      </c>
      <c r="AT202" s="205" t="s">
        <v>159</v>
      </c>
      <c r="AU202" s="205" t="s">
        <v>79</v>
      </c>
      <c r="AY202" s="19" t="s">
        <v>157</v>
      </c>
      <c r="BE202" s="206">
        <f>IF(N202="základní",J202,0)</f>
        <v>0</v>
      </c>
      <c r="BF202" s="206">
        <f>IF(N202="snížená",J202,0)</f>
        <v>0</v>
      </c>
      <c r="BG202" s="206">
        <f>IF(N202="zákl. přenesená",J202,0)</f>
        <v>0</v>
      </c>
      <c r="BH202" s="206">
        <f>IF(N202="sníž. přenesená",J202,0)</f>
        <v>0</v>
      </c>
      <c r="BI202" s="206">
        <f>IF(N202="nulová",J202,0)</f>
        <v>0</v>
      </c>
      <c r="BJ202" s="19" t="s">
        <v>79</v>
      </c>
      <c r="BK202" s="206">
        <f>ROUND(I202*H202,2)</f>
        <v>0</v>
      </c>
      <c r="BL202" s="19" t="s">
        <v>164</v>
      </c>
      <c r="BM202" s="205" t="s">
        <v>1490</v>
      </c>
    </row>
    <row r="203" spans="2:51" s="14" customFormat="1" ht="12">
      <c r="B203" s="222"/>
      <c r="C203" s="223"/>
      <c r="D203" s="207" t="s">
        <v>168</v>
      </c>
      <c r="E203" s="224" t="s">
        <v>21</v>
      </c>
      <c r="F203" s="225" t="s">
        <v>1486</v>
      </c>
      <c r="G203" s="223"/>
      <c r="H203" s="224" t="s">
        <v>21</v>
      </c>
      <c r="I203" s="226"/>
      <c r="J203" s="223"/>
      <c r="K203" s="223"/>
      <c r="L203" s="227"/>
      <c r="M203" s="228"/>
      <c r="N203" s="229"/>
      <c r="O203" s="229"/>
      <c r="P203" s="229"/>
      <c r="Q203" s="229"/>
      <c r="R203" s="229"/>
      <c r="S203" s="229"/>
      <c r="T203" s="230"/>
      <c r="AT203" s="231" t="s">
        <v>168</v>
      </c>
      <c r="AU203" s="231" t="s">
        <v>79</v>
      </c>
      <c r="AV203" s="14" t="s">
        <v>79</v>
      </c>
      <c r="AW203" s="14" t="s">
        <v>34</v>
      </c>
      <c r="AX203" s="14" t="s">
        <v>73</v>
      </c>
      <c r="AY203" s="231" t="s">
        <v>157</v>
      </c>
    </row>
    <row r="204" spans="2:51" s="13" customFormat="1" ht="12">
      <c r="B204" s="211"/>
      <c r="C204" s="212"/>
      <c r="D204" s="207" t="s">
        <v>168</v>
      </c>
      <c r="E204" s="213" t="s">
        <v>21</v>
      </c>
      <c r="F204" s="214" t="s">
        <v>1487</v>
      </c>
      <c r="G204" s="212"/>
      <c r="H204" s="215">
        <v>2.79</v>
      </c>
      <c r="I204" s="216"/>
      <c r="J204" s="212"/>
      <c r="K204" s="212"/>
      <c r="L204" s="217"/>
      <c r="M204" s="218"/>
      <c r="N204" s="219"/>
      <c r="O204" s="219"/>
      <c r="P204" s="219"/>
      <c r="Q204" s="219"/>
      <c r="R204" s="219"/>
      <c r="S204" s="219"/>
      <c r="T204" s="220"/>
      <c r="AT204" s="221" t="s">
        <v>168</v>
      </c>
      <c r="AU204" s="221" t="s">
        <v>79</v>
      </c>
      <c r="AV204" s="13" t="s">
        <v>81</v>
      </c>
      <c r="AW204" s="13" t="s">
        <v>34</v>
      </c>
      <c r="AX204" s="13" t="s">
        <v>73</v>
      </c>
      <c r="AY204" s="221" t="s">
        <v>157</v>
      </c>
    </row>
    <row r="205" spans="2:51" s="16" customFormat="1" ht="12">
      <c r="B205" s="243"/>
      <c r="C205" s="244"/>
      <c r="D205" s="207" t="s">
        <v>168</v>
      </c>
      <c r="E205" s="245" t="s">
        <v>21</v>
      </c>
      <c r="F205" s="246" t="s">
        <v>181</v>
      </c>
      <c r="G205" s="244"/>
      <c r="H205" s="247">
        <v>2.79</v>
      </c>
      <c r="I205" s="248"/>
      <c r="J205" s="244"/>
      <c r="K205" s="244"/>
      <c r="L205" s="249"/>
      <c r="M205" s="250"/>
      <c r="N205" s="251"/>
      <c r="O205" s="251"/>
      <c r="P205" s="251"/>
      <c r="Q205" s="251"/>
      <c r="R205" s="251"/>
      <c r="S205" s="251"/>
      <c r="T205" s="252"/>
      <c r="AT205" s="253" t="s">
        <v>168</v>
      </c>
      <c r="AU205" s="253" t="s">
        <v>79</v>
      </c>
      <c r="AV205" s="16" t="s">
        <v>164</v>
      </c>
      <c r="AW205" s="16" t="s">
        <v>34</v>
      </c>
      <c r="AX205" s="16" t="s">
        <v>79</v>
      </c>
      <c r="AY205" s="253" t="s">
        <v>157</v>
      </c>
    </row>
    <row r="206" spans="1:65" s="2" customFormat="1" ht="16.5" customHeight="1">
      <c r="A206" s="36"/>
      <c r="B206" s="37"/>
      <c r="C206" s="194" t="s">
        <v>299</v>
      </c>
      <c r="D206" s="194" t="s">
        <v>159</v>
      </c>
      <c r="E206" s="195" t="s">
        <v>1491</v>
      </c>
      <c r="F206" s="196" t="s">
        <v>1492</v>
      </c>
      <c r="G206" s="197" t="s">
        <v>247</v>
      </c>
      <c r="H206" s="198">
        <v>1.004</v>
      </c>
      <c r="I206" s="199"/>
      <c r="J206" s="200">
        <f>ROUND(I206*H206,2)</f>
        <v>0</v>
      </c>
      <c r="K206" s="196" t="s">
        <v>21</v>
      </c>
      <c r="L206" s="41"/>
      <c r="M206" s="201" t="s">
        <v>21</v>
      </c>
      <c r="N206" s="202" t="s">
        <v>44</v>
      </c>
      <c r="O206" s="66"/>
      <c r="P206" s="203">
        <f>O206*H206</f>
        <v>0</v>
      </c>
      <c r="Q206" s="203">
        <v>0</v>
      </c>
      <c r="R206" s="203">
        <f>Q206*H206</f>
        <v>0</v>
      </c>
      <c r="S206" s="203">
        <v>0</v>
      </c>
      <c r="T206" s="204">
        <f>S206*H206</f>
        <v>0</v>
      </c>
      <c r="U206" s="36"/>
      <c r="V206" s="36"/>
      <c r="W206" s="36"/>
      <c r="X206" s="36"/>
      <c r="Y206" s="36"/>
      <c r="Z206" s="36"/>
      <c r="AA206" s="36"/>
      <c r="AB206" s="36"/>
      <c r="AC206" s="36"/>
      <c r="AD206" s="36"/>
      <c r="AE206" s="36"/>
      <c r="AR206" s="205" t="s">
        <v>164</v>
      </c>
      <c r="AT206" s="205" t="s">
        <v>159</v>
      </c>
      <c r="AU206" s="205" t="s">
        <v>79</v>
      </c>
      <c r="AY206" s="19" t="s">
        <v>157</v>
      </c>
      <c r="BE206" s="206">
        <f>IF(N206="základní",J206,0)</f>
        <v>0</v>
      </c>
      <c r="BF206" s="206">
        <f>IF(N206="snížená",J206,0)</f>
        <v>0</v>
      </c>
      <c r="BG206" s="206">
        <f>IF(N206="zákl. přenesená",J206,0)</f>
        <v>0</v>
      </c>
      <c r="BH206" s="206">
        <f>IF(N206="sníž. přenesená",J206,0)</f>
        <v>0</v>
      </c>
      <c r="BI206" s="206">
        <f>IF(N206="nulová",J206,0)</f>
        <v>0</v>
      </c>
      <c r="BJ206" s="19" t="s">
        <v>79</v>
      </c>
      <c r="BK206" s="206">
        <f>ROUND(I206*H206,2)</f>
        <v>0</v>
      </c>
      <c r="BL206" s="19" t="s">
        <v>164</v>
      </c>
      <c r="BM206" s="205" t="s">
        <v>1493</v>
      </c>
    </row>
    <row r="207" spans="2:51" s="14" customFormat="1" ht="12">
      <c r="B207" s="222"/>
      <c r="C207" s="223"/>
      <c r="D207" s="207" t="s">
        <v>168</v>
      </c>
      <c r="E207" s="224" t="s">
        <v>21</v>
      </c>
      <c r="F207" s="225" t="s">
        <v>1486</v>
      </c>
      <c r="G207" s="223"/>
      <c r="H207" s="224" t="s">
        <v>21</v>
      </c>
      <c r="I207" s="226"/>
      <c r="J207" s="223"/>
      <c r="K207" s="223"/>
      <c r="L207" s="227"/>
      <c r="M207" s="228"/>
      <c r="N207" s="229"/>
      <c r="O207" s="229"/>
      <c r="P207" s="229"/>
      <c r="Q207" s="229"/>
      <c r="R207" s="229"/>
      <c r="S207" s="229"/>
      <c r="T207" s="230"/>
      <c r="AT207" s="231" t="s">
        <v>168</v>
      </c>
      <c r="AU207" s="231" t="s">
        <v>79</v>
      </c>
      <c r="AV207" s="14" t="s">
        <v>79</v>
      </c>
      <c r="AW207" s="14" t="s">
        <v>34</v>
      </c>
      <c r="AX207" s="14" t="s">
        <v>73</v>
      </c>
      <c r="AY207" s="231" t="s">
        <v>157</v>
      </c>
    </row>
    <row r="208" spans="2:51" s="13" customFormat="1" ht="12">
      <c r="B208" s="211"/>
      <c r="C208" s="212"/>
      <c r="D208" s="207" t="s">
        <v>168</v>
      </c>
      <c r="E208" s="213" t="s">
        <v>21</v>
      </c>
      <c r="F208" s="214" t="s">
        <v>1494</v>
      </c>
      <c r="G208" s="212"/>
      <c r="H208" s="215">
        <v>1.004</v>
      </c>
      <c r="I208" s="216"/>
      <c r="J208" s="212"/>
      <c r="K208" s="212"/>
      <c r="L208" s="217"/>
      <c r="M208" s="218"/>
      <c r="N208" s="219"/>
      <c r="O208" s="219"/>
      <c r="P208" s="219"/>
      <c r="Q208" s="219"/>
      <c r="R208" s="219"/>
      <c r="S208" s="219"/>
      <c r="T208" s="220"/>
      <c r="AT208" s="221" t="s">
        <v>168</v>
      </c>
      <c r="AU208" s="221" t="s">
        <v>79</v>
      </c>
      <c r="AV208" s="13" t="s">
        <v>81</v>
      </c>
      <c r="AW208" s="13" t="s">
        <v>34</v>
      </c>
      <c r="AX208" s="13" t="s">
        <v>73</v>
      </c>
      <c r="AY208" s="221" t="s">
        <v>157</v>
      </c>
    </row>
    <row r="209" spans="2:51" s="16" customFormat="1" ht="12">
      <c r="B209" s="243"/>
      <c r="C209" s="244"/>
      <c r="D209" s="207" t="s">
        <v>168</v>
      </c>
      <c r="E209" s="245" t="s">
        <v>21</v>
      </c>
      <c r="F209" s="246" t="s">
        <v>181</v>
      </c>
      <c r="G209" s="244"/>
      <c r="H209" s="247">
        <v>1.004</v>
      </c>
      <c r="I209" s="248"/>
      <c r="J209" s="244"/>
      <c r="K209" s="244"/>
      <c r="L209" s="249"/>
      <c r="M209" s="250"/>
      <c r="N209" s="251"/>
      <c r="O209" s="251"/>
      <c r="P209" s="251"/>
      <c r="Q209" s="251"/>
      <c r="R209" s="251"/>
      <c r="S209" s="251"/>
      <c r="T209" s="252"/>
      <c r="AT209" s="253" t="s">
        <v>168</v>
      </c>
      <c r="AU209" s="253" t="s">
        <v>79</v>
      </c>
      <c r="AV209" s="16" t="s">
        <v>164</v>
      </c>
      <c r="AW209" s="16" t="s">
        <v>34</v>
      </c>
      <c r="AX209" s="16" t="s">
        <v>79</v>
      </c>
      <c r="AY209" s="253" t="s">
        <v>157</v>
      </c>
    </row>
    <row r="210" spans="1:65" s="2" customFormat="1" ht="16.5" customHeight="1">
      <c r="A210" s="36"/>
      <c r="B210" s="37"/>
      <c r="C210" s="194" t="s">
        <v>309</v>
      </c>
      <c r="D210" s="194" t="s">
        <v>159</v>
      </c>
      <c r="E210" s="195" t="s">
        <v>1495</v>
      </c>
      <c r="F210" s="196" t="s">
        <v>1496</v>
      </c>
      <c r="G210" s="197" t="s">
        <v>247</v>
      </c>
      <c r="H210" s="198">
        <v>1.116</v>
      </c>
      <c r="I210" s="199"/>
      <c r="J210" s="200">
        <f>ROUND(I210*H210,2)</f>
        <v>0</v>
      </c>
      <c r="K210" s="196" t="s">
        <v>21</v>
      </c>
      <c r="L210" s="41"/>
      <c r="M210" s="201" t="s">
        <v>21</v>
      </c>
      <c r="N210" s="202" t="s">
        <v>44</v>
      </c>
      <c r="O210" s="66"/>
      <c r="P210" s="203">
        <f>O210*H210</f>
        <v>0</v>
      </c>
      <c r="Q210" s="203">
        <v>0</v>
      </c>
      <c r="R210" s="203">
        <f>Q210*H210</f>
        <v>0</v>
      </c>
      <c r="S210" s="203">
        <v>0</v>
      </c>
      <c r="T210" s="204">
        <f>S210*H210</f>
        <v>0</v>
      </c>
      <c r="U210" s="36"/>
      <c r="V210" s="36"/>
      <c r="W210" s="36"/>
      <c r="X210" s="36"/>
      <c r="Y210" s="36"/>
      <c r="Z210" s="36"/>
      <c r="AA210" s="36"/>
      <c r="AB210" s="36"/>
      <c r="AC210" s="36"/>
      <c r="AD210" s="36"/>
      <c r="AE210" s="36"/>
      <c r="AR210" s="205" t="s">
        <v>164</v>
      </c>
      <c r="AT210" s="205" t="s">
        <v>159</v>
      </c>
      <c r="AU210" s="205" t="s">
        <v>79</v>
      </c>
      <c r="AY210" s="19" t="s">
        <v>157</v>
      </c>
      <c r="BE210" s="206">
        <f>IF(N210="základní",J210,0)</f>
        <v>0</v>
      </c>
      <c r="BF210" s="206">
        <f>IF(N210="snížená",J210,0)</f>
        <v>0</v>
      </c>
      <c r="BG210" s="206">
        <f>IF(N210="zákl. přenesená",J210,0)</f>
        <v>0</v>
      </c>
      <c r="BH210" s="206">
        <f>IF(N210="sníž. přenesená",J210,0)</f>
        <v>0</v>
      </c>
      <c r="BI210" s="206">
        <f>IF(N210="nulová",J210,0)</f>
        <v>0</v>
      </c>
      <c r="BJ210" s="19" t="s">
        <v>79</v>
      </c>
      <c r="BK210" s="206">
        <f>ROUND(I210*H210,2)</f>
        <v>0</v>
      </c>
      <c r="BL210" s="19" t="s">
        <v>164</v>
      </c>
      <c r="BM210" s="205" t="s">
        <v>1497</v>
      </c>
    </row>
    <row r="211" spans="1:65" s="2" customFormat="1" ht="16.5" customHeight="1">
      <c r="A211" s="36"/>
      <c r="B211" s="37"/>
      <c r="C211" s="194" t="s">
        <v>210</v>
      </c>
      <c r="D211" s="194" t="s">
        <v>159</v>
      </c>
      <c r="E211" s="195" t="s">
        <v>1498</v>
      </c>
      <c r="F211" s="196" t="s">
        <v>1499</v>
      </c>
      <c r="G211" s="197" t="s">
        <v>247</v>
      </c>
      <c r="H211" s="198">
        <v>1.116</v>
      </c>
      <c r="I211" s="199"/>
      <c r="J211" s="200">
        <f>ROUND(I211*H211,2)</f>
        <v>0</v>
      </c>
      <c r="K211" s="196" t="s">
        <v>21</v>
      </c>
      <c r="L211" s="41"/>
      <c r="M211" s="201" t="s">
        <v>21</v>
      </c>
      <c r="N211" s="202" t="s">
        <v>44</v>
      </c>
      <c r="O211" s="66"/>
      <c r="P211" s="203">
        <f>O211*H211</f>
        <v>0</v>
      </c>
      <c r="Q211" s="203">
        <v>0</v>
      </c>
      <c r="R211" s="203">
        <f>Q211*H211</f>
        <v>0</v>
      </c>
      <c r="S211" s="203">
        <v>0</v>
      </c>
      <c r="T211" s="204">
        <f>S211*H211</f>
        <v>0</v>
      </c>
      <c r="U211" s="36"/>
      <c r="V211" s="36"/>
      <c r="W211" s="36"/>
      <c r="X211" s="36"/>
      <c r="Y211" s="36"/>
      <c r="Z211" s="36"/>
      <c r="AA211" s="36"/>
      <c r="AB211" s="36"/>
      <c r="AC211" s="36"/>
      <c r="AD211" s="36"/>
      <c r="AE211" s="36"/>
      <c r="AR211" s="205" t="s">
        <v>164</v>
      </c>
      <c r="AT211" s="205" t="s">
        <v>159</v>
      </c>
      <c r="AU211" s="205" t="s">
        <v>79</v>
      </c>
      <c r="AY211" s="19" t="s">
        <v>157</v>
      </c>
      <c r="BE211" s="206">
        <f>IF(N211="základní",J211,0)</f>
        <v>0</v>
      </c>
      <c r="BF211" s="206">
        <f>IF(N211="snížená",J211,0)</f>
        <v>0</v>
      </c>
      <c r="BG211" s="206">
        <f>IF(N211="zákl. přenesená",J211,0)</f>
        <v>0</v>
      </c>
      <c r="BH211" s="206">
        <f>IF(N211="sníž. přenesená",J211,0)</f>
        <v>0</v>
      </c>
      <c r="BI211" s="206">
        <f>IF(N211="nulová",J211,0)</f>
        <v>0</v>
      </c>
      <c r="BJ211" s="19" t="s">
        <v>79</v>
      </c>
      <c r="BK211" s="206">
        <f>ROUND(I211*H211,2)</f>
        <v>0</v>
      </c>
      <c r="BL211" s="19" t="s">
        <v>164</v>
      </c>
      <c r="BM211" s="205" t="s">
        <v>1500</v>
      </c>
    </row>
    <row r="212" spans="1:65" s="2" customFormat="1" ht="16.5" customHeight="1">
      <c r="A212" s="36"/>
      <c r="B212" s="37"/>
      <c r="C212" s="194" t="s">
        <v>7</v>
      </c>
      <c r="D212" s="194" t="s">
        <v>159</v>
      </c>
      <c r="E212" s="195" t="s">
        <v>1501</v>
      </c>
      <c r="F212" s="196" t="s">
        <v>1502</v>
      </c>
      <c r="G212" s="197" t="s">
        <v>247</v>
      </c>
      <c r="H212" s="198">
        <v>1.116</v>
      </c>
      <c r="I212" s="199"/>
      <c r="J212" s="200">
        <f>ROUND(I212*H212,2)</f>
        <v>0</v>
      </c>
      <c r="K212" s="196" t="s">
        <v>21</v>
      </c>
      <c r="L212" s="41"/>
      <c r="M212" s="201" t="s">
        <v>21</v>
      </c>
      <c r="N212" s="202" t="s">
        <v>44</v>
      </c>
      <c r="O212" s="66"/>
      <c r="P212" s="203">
        <f>O212*H212</f>
        <v>0</v>
      </c>
      <c r="Q212" s="203">
        <v>0</v>
      </c>
      <c r="R212" s="203">
        <f>Q212*H212</f>
        <v>0</v>
      </c>
      <c r="S212" s="203">
        <v>0</v>
      </c>
      <c r="T212" s="204">
        <f>S212*H212</f>
        <v>0</v>
      </c>
      <c r="U212" s="36"/>
      <c r="V212" s="36"/>
      <c r="W212" s="36"/>
      <c r="X212" s="36"/>
      <c r="Y212" s="36"/>
      <c r="Z212" s="36"/>
      <c r="AA212" s="36"/>
      <c r="AB212" s="36"/>
      <c r="AC212" s="36"/>
      <c r="AD212" s="36"/>
      <c r="AE212" s="36"/>
      <c r="AR212" s="205" t="s">
        <v>164</v>
      </c>
      <c r="AT212" s="205" t="s">
        <v>159</v>
      </c>
      <c r="AU212" s="205" t="s">
        <v>79</v>
      </c>
      <c r="AY212" s="19" t="s">
        <v>157</v>
      </c>
      <c r="BE212" s="206">
        <f>IF(N212="základní",J212,0)</f>
        <v>0</v>
      </c>
      <c r="BF212" s="206">
        <f>IF(N212="snížená",J212,0)</f>
        <v>0</v>
      </c>
      <c r="BG212" s="206">
        <f>IF(N212="zákl. přenesená",J212,0)</f>
        <v>0</v>
      </c>
      <c r="BH212" s="206">
        <f>IF(N212="sníž. přenesená",J212,0)</f>
        <v>0</v>
      </c>
      <c r="BI212" s="206">
        <f>IF(N212="nulová",J212,0)</f>
        <v>0</v>
      </c>
      <c r="BJ212" s="19" t="s">
        <v>79</v>
      </c>
      <c r="BK212" s="206">
        <f>ROUND(I212*H212,2)</f>
        <v>0</v>
      </c>
      <c r="BL212" s="19" t="s">
        <v>164</v>
      </c>
      <c r="BM212" s="205" t="s">
        <v>1503</v>
      </c>
    </row>
    <row r="213" spans="2:63" s="12" customFormat="1" ht="25.9" customHeight="1">
      <c r="B213" s="178"/>
      <c r="C213" s="179"/>
      <c r="D213" s="180" t="s">
        <v>72</v>
      </c>
      <c r="E213" s="181" t="s">
        <v>224</v>
      </c>
      <c r="F213" s="181" t="s">
        <v>1320</v>
      </c>
      <c r="G213" s="179"/>
      <c r="H213" s="179"/>
      <c r="I213" s="182"/>
      <c r="J213" s="183">
        <f>BK213</f>
        <v>0</v>
      </c>
      <c r="K213" s="179"/>
      <c r="L213" s="184"/>
      <c r="M213" s="185"/>
      <c r="N213" s="186"/>
      <c r="O213" s="186"/>
      <c r="P213" s="187">
        <f>SUM(P214:P283)</f>
        <v>0</v>
      </c>
      <c r="Q213" s="186"/>
      <c r="R213" s="187">
        <f>SUM(R214:R283)</f>
        <v>0</v>
      </c>
      <c r="S213" s="186"/>
      <c r="T213" s="188">
        <f>SUM(T214:T283)</f>
        <v>0</v>
      </c>
      <c r="AR213" s="189" t="s">
        <v>79</v>
      </c>
      <c r="AT213" s="190" t="s">
        <v>72</v>
      </c>
      <c r="AU213" s="190" t="s">
        <v>73</v>
      </c>
      <c r="AY213" s="189" t="s">
        <v>157</v>
      </c>
      <c r="BK213" s="191">
        <f>SUM(BK214:BK283)</f>
        <v>0</v>
      </c>
    </row>
    <row r="214" spans="1:65" s="2" customFormat="1" ht="16.5" customHeight="1">
      <c r="A214" s="36"/>
      <c r="B214" s="37"/>
      <c r="C214" s="194" t="s">
        <v>322</v>
      </c>
      <c r="D214" s="194" t="s">
        <v>159</v>
      </c>
      <c r="E214" s="195" t="s">
        <v>1504</v>
      </c>
      <c r="F214" s="196" t="s">
        <v>1505</v>
      </c>
      <c r="G214" s="197" t="s">
        <v>421</v>
      </c>
      <c r="H214" s="198">
        <v>1</v>
      </c>
      <c r="I214" s="199"/>
      <c r="J214" s="200">
        <f>ROUND(I214*H214,2)</f>
        <v>0</v>
      </c>
      <c r="K214" s="196" t="s">
        <v>21</v>
      </c>
      <c r="L214" s="41"/>
      <c r="M214" s="201" t="s">
        <v>21</v>
      </c>
      <c r="N214" s="202" t="s">
        <v>44</v>
      </c>
      <c r="O214" s="66"/>
      <c r="P214" s="203">
        <f>O214*H214</f>
        <v>0</v>
      </c>
      <c r="Q214" s="203">
        <v>0</v>
      </c>
      <c r="R214" s="203">
        <f>Q214*H214</f>
        <v>0</v>
      </c>
      <c r="S214" s="203">
        <v>0</v>
      </c>
      <c r="T214" s="204">
        <f>S214*H214</f>
        <v>0</v>
      </c>
      <c r="U214" s="36"/>
      <c r="V214" s="36"/>
      <c r="W214" s="36"/>
      <c r="X214" s="36"/>
      <c r="Y214" s="36"/>
      <c r="Z214" s="36"/>
      <c r="AA214" s="36"/>
      <c r="AB214" s="36"/>
      <c r="AC214" s="36"/>
      <c r="AD214" s="36"/>
      <c r="AE214" s="36"/>
      <c r="AR214" s="205" t="s">
        <v>164</v>
      </c>
      <c r="AT214" s="205" t="s">
        <v>159</v>
      </c>
      <c r="AU214" s="205" t="s">
        <v>79</v>
      </c>
      <c r="AY214" s="19" t="s">
        <v>157</v>
      </c>
      <c r="BE214" s="206">
        <f>IF(N214="základní",J214,0)</f>
        <v>0</v>
      </c>
      <c r="BF214" s="206">
        <f>IF(N214="snížená",J214,0)</f>
        <v>0</v>
      </c>
      <c r="BG214" s="206">
        <f>IF(N214="zákl. přenesená",J214,0)</f>
        <v>0</v>
      </c>
      <c r="BH214" s="206">
        <f>IF(N214="sníž. přenesená",J214,0)</f>
        <v>0</v>
      </c>
      <c r="BI214" s="206">
        <f>IF(N214="nulová",J214,0)</f>
        <v>0</v>
      </c>
      <c r="BJ214" s="19" t="s">
        <v>79</v>
      </c>
      <c r="BK214" s="206">
        <f>ROUND(I214*H214,2)</f>
        <v>0</v>
      </c>
      <c r="BL214" s="19" t="s">
        <v>164</v>
      </c>
      <c r="BM214" s="205" t="s">
        <v>1506</v>
      </c>
    </row>
    <row r="215" spans="1:65" s="2" customFormat="1" ht="16.5" customHeight="1">
      <c r="A215" s="36"/>
      <c r="B215" s="37"/>
      <c r="C215" s="194" t="s">
        <v>330</v>
      </c>
      <c r="D215" s="194" t="s">
        <v>159</v>
      </c>
      <c r="E215" s="195" t="s">
        <v>1507</v>
      </c>
      <c r="F215" s="196" t="s">
        <v>1508</v>
      </c>
      <c r="G215" s="197" t="s">
        <v>284</v>
      </c>
      <c r="H215" s="198">
        <v>173.1</v>
      </c>
      <c r="I215" s="199"/>
      <c r="J215" s="200">
        <f>ROUND(I215*H215,2)</f>
        <v>0</v>
      </c>
      <c r="K215" s="196" t="s">
        <v>21</v>
      </c>
      <c r="L215" s="41"/>
      <c r="M215" s="201" t="s">
        <v>21</v>
      </c>
      <c r="N215" s="202" t="s">
        <v>44</v>
      </c>
      <c r="O215" s="66"/>
      <c r="P215" s="203">
        <f>O215*H215</f>
        <v>0</v>
      </c>
      <c r="Q215" s="203">
        <v>0</v>
      </c>
      <c r="R215" s="203">
        <f>Q215*H215</f>
        <v>0</v>
      </c>
      <c r="S215" s="203">
        <v>0</v>
      </c>
      <c r="T215" s="204">
        <f>S215*H215</f>
        <v>0</v>
      </c>
      <c r="U215" s="36"/>
      <c r="V215" s="36"/>
      <c r="W215" s="36"/>
      <c r="X215" s="36"/>
      <c r="Y215" s="36"/>
      <c r="Z215" s="36"/>
      <c r="AA215" s="36"/>
      <c r="AB215" s="36"/>
      <c r="AC215" s="36"/>
      <c r="AD215" s="36"/>
      <c r="AE215" s="36"/>
      <c r="AR215" s="205" t="s">
        <v>164</v>
      </c>
      <c r="AT215" s="205" t="s">
        <v>159</v>
      </c>
      <c r="AU215" s="205" t="s">
        <v>79</v>
      </c>
      <c r="AY215" s="19" t="s">
        <v>157</v>
      </c>
      <c r="BE215" s="206">
        <f>IF(N215="základní",J215,0)</f>
        <v>0</v>
      </c>
      <c r="BF215" s="206">
        <f>IF(N215="snížená",J215,0)</f>
        <v>0</v>
      </c>
      <c r="BG215" s="206">
        <f>IF(N215="zákl. přenesená",J215,0)</f>
        <v>0</v>
      </c>
      <c r="BH215" s="206">
        <f>IF(N215="sníž. přenesená",J215,0)</f>
        <v>0</v>
      </c>
      <c r="BI215" s="206">
        <f>IF(N215="nulová",J215,0)</f>
        <v>0</v>
      </c>
      <c r="BJ215" s="19" t="s">
        <v>79</v>
      </c>
      <c r="BK215" s="206">
        <f>ROUND(I215*H215,2)</f>
        <v>0</v>
      </c>
      <c r="BL215" s="19" t="s">
        <v>164</v>
      </c>
      <c r="BM215" s="205" t="s">
        <v>1509</v>
      </c>
    </row>
    <row r="216" spans="2:51" s="13" customFormat="1" ht="12">
      <c r="B216" s="211"/>
      <c r="C216" s="212"/>
      <c r="D216" s="207" t="s">
        <v>168</v>
      </c>
      <c r="E216" s="213" t="s">
        <v>21</v>
      </c>
      <c r="F216" s="214" t="s">
        <v>1510</v>
      </c>
      <c r="G216" s="212"/>
      <c r="H216" s="215">
        <v>61.5</v>
      </c>
      <c r="I216" s="216"/>
      <c r="J216" s="212"/>
      <c r="K216" s="212"/>
      <c r="L216" s="217"/>
      <c r="M216" s="218"/>
      <c r="N216" s="219"/>
      <c r="O216" s="219"/>
      <c r="P216" s="219"/>
      <c r="Q216" s="219"/>
      <c r="R216" s="219"/>
      <c r="S216" s="219"/>
      <c r="T216" s="220"/>
      <c r="AT216" s="221" t="s">
        <v>168</v>
      </c>
      <c r="AU216" s="221" t="s">
        <v>79</v>
      </c>
      <c r="AV216" s="13" t="s">
        <v>81</v>
      </c>
      <c r="AW216" s="13" t="s">
        <v>34</v>
      </c>
      <c r="AX216" s="13" t="s">
        <v>73</v>
      </c>
      <c r="AY216" s="221" t="s">
        <v>157</v>
      </c>
    </row>
    <row r="217" spans="2:51" s="13" customFormat="1" ht="12">
      <c r="B217" s="211"/>
      <c r="C217" s="212"/>
      <c r="D217" s="207" t="s">
        <v>168</v>
      </c>
      <c r="E217" s="213" t="s">
        <v>21</v>
      </c>
      <c r="F217" s="214" t="s">
        <v>1511</v>
      </c>
      <c r="G217" s="212"/>
      <c r="H217" s="215">
        <v>111.6</v>
      </c>
      <c r="I217" s="216"/>
      <c r="J217" s="212"/>
      <c r="K217" s="212"/>
      <c r="L217" s="217"/>
      <c r="M217" s="218"/>
      <c r="N217" s="219"/>
      <c r="O217" s="219"/>
      <c r="P217" s="219"/>
      <c r="Q217" s="219"/>
      <c r="R217" s="219"/>
      <c r="S217" s="219"/>
      <c r="T217" s="220"/>
      <c r="AT217" s="221" t="s">
        <v>168</v>
      </c>
      <c r="AU217" s="221" t="s">
        <v>79</v>
      </c>
      <c r="AV217" s="13" t="s">
        <v>81</v>
      </c>
      <c r="AW217" s="13" t="s">
        <v>34</v>
      </c>
      <c r="AX217" s="13" t="s">
        <v>73</v>
      </c>
      <c r="AY217" s="221" t="s">
        <v>157</v>
      </c>
    </row>
    <row r="218" spans="2:51" s="16" customFormat="1" ht="12">
      <c r="B218" s="243"/>
      <c r="C218" s="244"/>
      <c r="D218" s="207" t="s">
        <v>168</v>
      </c>
      <c r="E218" s="245" t="s">
        <v>21</v>
      </c>
      <c r="F218" s="246" t="s">
        <v>181</v>
      </c>
      <c r="G218" s="244"/>
      <c r="H218" s="247">
        <v>173.1</v>
      </c>
      <c r="I218" s="248"/>
      <c r="J218" s="244"/>
      <c r="K218" s="244"/>
      <c r="L218" s="249"/>
      <c r="M218" s="250"/>
      <c r="N218" s="251"/>
      <c r="O218" s="251"/>
      <c r="P218" s="251"/>
      <c r="Q218" s="251"/>
      <c r="R218" s="251"/>
      <c r="S218" s="251"/>
      <c r="T218" s="252"/>
      <c r="AT218" s="253" t="s">
        <v>168</v>
      </c>
      <c r="AU218" s="253" t="s">
        <v>79</v>
      </c>
      <c r="AV218" s="16" t="s">
        <v>164</v>
      </c>
      <c r="AW218" s="16" t="s">
        <v>34</v>
      </c>
      <c r="AX218" s="16" t="s">
        <v>79</v>
      </c>
      <c r="AY218" s="253" t="s">
        <v>157</v>
      </c>
    </row>
    <row r="219" spans="1:65" s="2" customFormat="1" ht="16.5" customHeight="1">
      <c r="A219" s="36"/>
      <c r="B219" s="37"/>
      <c r="C219" s="194" t="s">
        <v>338</v>
      </c>
      <c r="D219" s="194" t="s">
        <v>159</v>
      </c>
      <c r="E219" s="195" t="s">
        <v>1512</v>
      </c>
      <c r="F219" s="196" t="s">
        <v>1513</v>
      </c>
      <c r="G219" s="197" t="s">
        <v>421</v>
      </c>
      <c r="H219" s="198">
        <v>1</v>
      </c>
      <c r="I219" s="199"/>
      <c r="J219" s="200">
        <f>ROUND(I219*H219,2)</f>
        <v>0</v>
      </c>
      <c r="K219" s="196" t="s">
        <v>21</v>
      </c>
      <c r="L219" s="41"/>
      <c r="M219" s="201" t="s">
        <v>21</v>
      </c>
      <c r="N219" s="202" t="s">
        <v>44</v>
      </c>
      <c r="O219" s="66"/>
      <c r="P219" s="203">
        <f>O219*H219</f>
        <v>0</v>
      </c>
      <c r="Q219" s="203">
        <v>0</v>
      </c>
      <c r="R219" s="203">
        <f>Q219*H219</f>
        <v>0</v>
      </c>
      <c r="S219" s="203">
        <v>0</v>
      </c>
      <c r="T219" s="204">
        <f>S219*H219</f>
        <v>0</v>
      </c>
      <c r="U219" s="36"/>
      <c r="V219" s="36"/>
      <c r="W219" s="36"/>
      <c r="X219" s="36"/>
      <c r="Y219" s="36"/>
      <c r="Z219" s="36"/>
      <c r="AA219" s="36"/>
      <c r="AB219" s="36"/>
      <c r="AC219" s="36"/>
      <c r="AD219" s="36"/>
      <c r="AE219" s="36"/>
      <c r="AR219" s="205" t="s">
        <v>164</v>
      </c>
      <c r="AT219" s="205" t="s">
        <v>159</v>
      </c>
      <c r="AU219" s="205" t="s">
        <v>79</v>
      </c>
      <c r="AY219" s="19" t="s">
        <v>157</v>
      </c>
      <c r="BE219" s="206">
        <f>IF(N219="základní",J219,0)</f>
        <v>0</v>
      </c>
      <c r="BF219" s="206">
        <f>IF(N219="snížená",J219,0)</f>
        <v>0</v>
      </c>
      <c r="BG219" s="206">
        <f>IF(N219="zákl. přenesená",J219,0)</f>
        <v>0</v>
      </c>
      <c r="BH219" s="206">
        <f>IF(N219="sníž. přenesená",J219,0)</f>
        <v>0</v>
      </c>
      <c r="BI219" s="206">
        <f>IF(N219="nulová",J219,0)</f>
        <v>0</v>
      </c>
      <c r="BJ219" s="19" t="s">
        <v>79</v>
      </c>
      <c r="BK219" s="206">
        <f>ROUND(I219*H219,2)</f>
        <v>0</v>
      </c>
      <c r="BL219" s="19" t="s">
        <v>164</v>
      </c>
      <c r="BM219" s="205" t="s">
        <v>1514</v>
      </c>
    </row>
    <row r="220" spans="1:65" s="2" customFormat="1" ht="16.5" customHeight="1">
      <c r="A220" s="36"/>
      <c r="B220" s="37"/>
      <c r="C220" s="194" t="s">
        <v>345</v>
      </c>
      <c r="D220" s="194" t="s">
        <v>159</v>
      </c>
      <c r="E220" s="195" t="s">
        <v>1515</v>
      </c>
      <c r="F220" s="196" t="s">
        <v>1516</v>
      </c>
      <c r="G220" s="197" t="s">
        <v>421</v>
      </c>
      <c r="H220" s="198">
        <v>1</v>
      </c>
      <c r="I220" s="199"/>
      <c r="J220" s="200">
        <f>ROUND(I220*H220,2)</f>
        <v>0</v>
      </c>
      <c r="K220" s="196" t="s">
        <v>21</v>
      </c>
      <c r="L220" s="41"/>
      <c r="M220" s="201" t="s">
        <v>21</v>
      </c>
      <c r="N220" s="202" t="s">
        <v>44</v>
      </c>
      <c r="O220" s="66"/>
      <c r="P220" s="203">
        <f>O220*H220</f>
        <v>0</v>
      </c>
      <c r="Q220" s="203">
        <v>0</v>
      </c>
      <c r="R220" s="203">
        <f>Q220*H220</f>
        <v>0</v>
      </c>
      <c r="S220" s="203">
        <v>0</v>
      </c>
      <c r="T220" s="204">
        <f>S220*H220</f>
        <v>0</v>
      </c>
      <c r="U220" s="36"/>
      <c r="V220" s="36"/>
      <c r="W220" s="36"/>
      <c r="X220" s="36"/>
      <c r="Y220" s="36"/>
      <c r="Z220" s="36"/>
      <c r="AA220" s="36"/>
      <c r="AB220" s="36"/>
      <c r="AC220" s="36"/>
      <c r="AD220" s="36"/>
      <c r="AE220" s="36"/>
      <c r="AR220" s="205" t="s">
        <v>164</v>
      </c>
      <c r="AT220" s="205" t="s">
        <v>159</v>
      </c>
      <c r="AU220" s="205" t="s">
        <v>79</v>
      </c>
      <c r="AY220" s="19" t="s">
        <v>157</v>
      </c>
      <c r="BE220" s="206">
        <f>IF(N220="základní",J220,0)</f>
        <v>0</v>
      </c>
      <c r="BF220" s="206">
        <f>IF(N220="snížená",J220,0)</f>
        <v>0</v>
      </c>
      <c r="BG220" s="206">
        <f>IF(N220="zákl. přenesená",J220,0)</f>
        <v>0</v>
      </c>
      <c r="BH220" s="206">
        <f>IF(N220="sníž. přenesená",J220,0)</f>
        <v>0</v>
      </c>
      <c r="BI220" s="206">
        <f>IF(N220="nulová",J220,0)</f>
        <v>0</v>
      </c>
      <c r="BJ220" s="19" t="s">
        <v>79</v>
      </c>
      <c r="BK220" s="206">
        <f>ROUND(I220*H220,2)</f>
        <v>0</v>
      </c>
      <c r="BL220" s="19" t="s">
        <v>164</v>
      </c>
      <c r="BM220" s="205" t="s">
        <v>1517</v>
      </c>
    </row>
    <row r="221" spans="1:65" s="2" customFormat="1" ht="16.5" customHeight="1">
      <c r="A221" s="36"/>
      <c r="B221" s="37"/>
      <c r="C221" s="194" t="s">
        <v>350</v>
      </c>
      <c r="D221" s="194" t="s">
        <v>159</v>
      </c>
      <c r="E221" s="195" t="s">
        <v>1518</v>
      </c>
      <c r="F221" s="196" t="s">
        <v>1519</v>
      </c>
      <c r="G221" s="197" t="s">
        <v>421</v>
      </c>
      <c r="H221" s="198">
        <v>1</v>
      </c>
      <c r="I221" s="199"/>
      <c r="J221" s="200">
        <f>ROUND(I221*H221,2)</f>
        <v>0</v>
      </c>
      <c r="K221" s="196" t="s">
        <v>21</v>
      </c>
      <c r="L221" s="41"/>
      <c r="M221" s="201" t="s">
        <v>21</v>
      </c>
      <c r="N221" s="202" t="s">
        <v>44</v>
      </c>
      <c r="O221" s="66"/>
      <c r="P221" s="203">
        <f>O221*H221</f>
        <v>0</v>
      </c>
      <c r="Q221" s="203">
        <v>0</v>
      </c>
      <c r="R221" s="203">
        <f>Q221*H221</f>
        <v>0</v>
      </c>
      <c r="S221" s="203">
        <v>0</v>
      </c>
      <c r="T221" s="204">
        <f>S221*H221</f>
        <v>0</v>
      </c>
      <c r="U221" s="36"/>
      <c r="V221" s="36"/>
      <c r="W221" s="36"/>
      <c r="X221" s="36"/>
      <c r="Y221" s="36"/>
      <c r="Z221" s="36"/>
      <c r="AA221" s="36"/>
      <c r="AB221" s="36"/>
      <c r="AC221" s="36"/>
      <c r="AD221" s="36"/>
      <c r="AE221" s="36"/>
      <c r="AR221" s="205" t="s">
        <v>164</v>
      </c>
      <c r="AT221" s="205" t="s">
        <v>159</v>
      </c>
      <c r="AU221" s="205" t="s">
        <v>79</v>
      </c>
      <c r="AY221" s="19" t="s">
        <v>157</v>
      </c>
      <c r="BE221" s="206">
        <f>IF(N221="základní",J221,0)</f>
        <v>0</v>
      </c>
      <c r="BF221" s="206">
        <f>IF(N221="snížená",J221,0)</f>
        <v>0</v>
      </c>
      <c r="BG221" s="206">
        <f>IF(N221="zákl. přenesená",J221,0)</f>
        <v>0</v>
      </c>
      <c r="BH221" s="206">
        <f>IF(N221="sníž. přenesená",J221,0)</f>
        <v>0</v>
      </c>
      <c r="BI221" s="206">
        <f>IF(N221="nulová",J221,0)</f>
        <v>0</v>
      </c>
      <c r="BJ221" s="19" t="s">
        <v>79</v>
      </c>
      <c r="BK221" s="206">
        <f>ROUND(I221*H221,2)</f>
        <v>0</v>
      </c>
      <c r="BL221" s="19" t="s">
        <v>164</v>
      </c>
      <c r="BM221" s="205" t="s">
        <v>1520</v>
      </c>
    </row>
    <row r="222" spans="1:65" s="2" customFormat="1" ht="16.5" customHeight="1">
      <c r="A222" s="36"/>
      <c r="B222" s="37"/>
      <c r="C222" s="194" t="s">
        <v>356</v>
      </c>
      <c r="D222" s="194" t="s">
        <v>159</v>
      </c>
      <c r="E222" s="195" t="s">
        <v>1521</v>
      </c>
      <c r="F222" s="196" t="s">
        <v>1522</v>
      </c>
      <c r="G222" s="197" t="s">
        <v>421</v>
      </c>
      <c r="H222" s="198">
        <v>1</v>
      </c>
      <c r="I222" s="199"/>
      <c r="J222" s="200">
        <f>ROUND(I222*H222,2)</f>
        <v>0</v>
      </c>
      <c r="K222" s="196" t="s">
        <v>21</v>
      </c>
      <c r="L222" s="41"/>
      <c r="M222" s="201" t="s">
        <v>21</v>
      </c>
      <c r="N222" s="202" t="s">
        <v>44</v>
      </c>
      <c r="O222" s="66"/>
      <c r="P222" s="203">
        <f>O222*H222</f>
        <v>0</v>
      </c>
      <c r="Q222" s="203">
        <v>0</v>
      </c>
      <c r="R222" s="203">
        <f>Q222*H222</f>
        <v>0</v>
      </c>
      <c r="S222" s="203">
        <v>0</v>
      </c>
      <c r="T222" s="204">
        <f>S222*H222</f>
        <v>0</v>
      </c>
      <c r="U222" s="36"/>
      <c r="V222" s="36"/>
      <c r="W222" s="36"/>
      <c r="X222" s="36"/>
      <c r="Y222" s="36"/>
      <c r="Z222" s="36"/>
      <c r="AA222" s="36"/>
      <c r="AB222" s="36"/>
      <c r="AC222" s="36"/>
      <c r="AD222" s="36"/>
      <c r="AE222" s="36"/>
      <c r="AR222" s="205" t="s">
        <v>164</v>
      </c>
      <c r="AT222" s="205" t="s">
        <v>159</v>
      </c>
      <c r="AU222" s="205" t="s">
        <v>79</v>
      </c>
      <c r="AY222" s="19" t="s">
        <v>157</v>
      </c>
      <c r="BE222" s="206">
        <f>IF(N222="základní",J222,0)</f>
        <v>0</v>
      </c>
      <c r="BF222" s="206">
        <f>IF(N222="snížená",J222,0)</f>
        <v>0</v>
      </c>
      <c r="BG222" s="206">
        <f>IF(N222="zákl. přenesená",J222,0)</f>
        <v>0</v>
      </c>
      <c r="BH222" s="206">
        <f>IF(N222="sníž. přenesená",J222,0)</f>
        <v>0</v>
      </c>
      <c r="BI222" s="206">
        <f>IF(N222="nulová",J222,0)</f>
        <v>0</v>
      </c>
      <c r="BJ222" s="19" t="s">
        <v>79</v>
      </c>
      <c r="BK222" s="206">
        <f>ROUND(I222*H222,2)</f>
        <v>0</v>
      </c>
      <c r="BL222" s="19" t="s">
        <v>164</v>
      </c>
      <c r="BM222" s="205" t="s">
        <v>1523</v>
      </c>
    </row>
    <row r="223" spans="1:47" s="2" customFormat="1" ht="58.5">
      <c r="A223" s="36"/>
      <c r="B223" s="37"/>
      <c r="C223" s="38"/>
      <c r="D223" s="207" t="s">
        <v>327</v>
      </c>
      <c r="E223" s="38"/>
      <c r="F223" s="208" t="s">
        <v>1524</v>
      </c>
      <c r="G223" s="38"/>
      <c r="H223" s="38"/>
      <c r="I223" s="117"/>
      <c r="J223" s="38"/>
      <c r="K223" s="38"/>
      <c r="L223" s="41"/>
      <c r="M223" s="209"/>
      <c r="N223" s="210"/>
      <c r="O223" s="66"/>
      <c r="P223" s="66"/>
      <c r="Q223" s="66"/>
      <c r="R223" s="66"/>
      <c r="S223" s="66"/>
      <c r="T223" s="67"/>
      <c r="U223" s="36"/>
      <c r="V223" s="36"/>
      <c r="W223" s="36"/>
      <c r="X223" s="36"/>
      <c r="Y223" s="36"/>
      <c r="Z223" s="36"/>
      <c r="AA223" s="36"/>
      <c r="AB223" s="36"/>
      <c r="AC223" s="36"/>
      <c r="AD223" s="36"/>
      <c r="AE223" s="36"/>
      <c r="AT223" s="19" t="s">
        <v>327</v>
      </c>
      <c r="AU223" s="19" t="s">
        <v>79</v>
      </c>
    </row>
    <row r="224" spans="1:65" s="2" customFormat="1" ht="16.5" customHeight="1">
      <c r="A224" s="36"/>
      <c r="B224" s="37"/>
      <c r="C224" s="194" t="s">
        <v>370</v>
      </c>
      <c r="D224" s="194" t="s">
        <v>159</v>
      </c>
      <c r="E224" s="195" t="s">
        <v>1525</v>
      </c>
      <c r="F224" s="196" t="s">
        <v>1526</v>
      </c>
      <c r="G224" s="197" t="s">
        <v>284</v>
      </c>
      <c r="H224" s="198">
        <v>173.1</v>
      </c>
      <c r="I224" s="199"/>
      <c r="J224" s="200">
        <f>ROUND(I224*H224,2)</f>
        <v>0</v>
      </c>
      <c r="K224" s="196" t="s">
        <v>21</v>
      </c>
      <c r="L224" s="41"/>
      <c r="M224" s="201" t="s">
        <v>21</v>
      </c>
      <c r="N224" s="202" t="s">
        <v>44</v>
      </c>
      <c r="O224" s="66"/>
      <c r="P224" s="203">
        <f>O224*H224</f>
        <v>0</v>
      </c>
      <c r="Q224" s="203">
        <v>0</v>
      </c>
      <c r="R224" s="203">
        <f>Q224*H224</f>
        <v>0</v>
      </c>
      <c r="S224" s="203">
        <v>0</v>
      </c>
      <c r="T224" s="204">
        <f>S224*H224</f>
        <v>0</v>
      </c>
      <c r="U224" s="36"/>
      <c r="V224" s="36"/>
      <c r="W224" s="36"/>
      <c r="X224" s="36"/>
      <c r="Y224" s="36"/>
      <c r="Z224" s="36"/>
      <c r="AA224" s="36"/>
      <c r="AB224" s="36"/>
      <c r="AC224" s="36"/>
      <c r="AD224" s="36"/>
      <c r="AE224" s="36"/>
      <c r="AR224" s="205" t="s">
        <v>164</v>
      </c>
      <c r="AT224" s="205" t="s">
        <v>159</v>
      </c>
      <c r="AU224" s="205" t="s">
        <v>79</v>
      </c>
      <c r="AY224" s="19" t="s">
        <v>157</v>
      </c>
      <c r="BE224" s="206">
        <f>IF(N224="základní",J224,0)</f>
        <v>0</v>
      </c>
      <c r="BF224" s="206">
        <f>IF(N224="snížená",J224,0)</f>
        <v>0</v>
      </c>
      <c r="BG224" s="206">
        <f>IF(N224="zákl. přenesená",J224,0)</f>
        <v>0</v>
      </c>
      <c r="BH224" s="206">
        <f>IF(N224="sníž. přenesená",J224,0)</f>
        <v>0</v>
      </c>
      <c r="BI224" s="206">
        <f>IF(N224="nulová",J224,0)</f>
        <v>0</v>
      </c>
      <c r="BJ224" s="19" t="s">
        <v>79</v>
      </c>
      <c r="BK224" s="206">
        <f>ROUND(I224*H224,2)</f>
        <v>0</v>
      </c>
      <c r="BL224" s="19" t="s">
        <v>164</v>
      </c>
      <c r="BM224" s="205" t="s">
        <v>1527</v>
      </c>
    </row>
    <row r="225" spans="1:47" s="2" customFormat="1" ht="29.25">
      <c r="A225" s="36"/>
      <c r="B225" s="37"/>
      <c r="C225" s="38"/>
      <c r="D225" s="207" t="s">
        <v>327</v>
      </c>
      <c r="E225" s="38"/>
      <c r="F225" s="208" t="s">
        <v>1528</v>
      </c>
      <c r="G225" s="38"/>
      <c r="H225" s="38"/>
      <c r="I225" s="117"/>
      <c r="J225" s="38"/>
      <c r="K225" s="38"/>
      <c r="L225" s="41"/>
      <c r="M225" s="209"/>
      <c r="N225" s="210"/>
      <c r="O225" s="66"/>
      <c r="P225" s="66"/>
      <c r="Q225" s="66"/>
      <c r="R225" s="66"/>
      <c r="S225" s="66"/>
      <c r="T225" s="67"/>
      <c r="U225" s="36"/>
      <c r="V225" s="36"/>
      <c r="W225" s="36"/>
      <c r="X225" s="36"/>
      <c r="Y225" s="36"/>
      <c r="Z225" s="36"/>
      <c r="AA225" s="36"/>
      <c r="AB225" s="36"/>
      <c r="AC225" s="36"/>
      <c r="AD225" s="36"/>
      <c r="AE225" s="36"/>
      <c r="AT225" s="19" t="s">
        <v>327</v>
      </c>
      <c r="AU225" s="19" t="s">
        <v>79</v>
      </c>
    </row>
    <row r="226" spans="2:51" s="13" customFormat="1" ht="12">
      <c r="B226" s="211"/>
      <c r="C226" s="212"/>
      <c r="D226" s="207" t="s">
        <v>168</v>
      </c>
      <c r="E226" s="213" t="s">
        <v>21</v>
      </c>
      <c r="F226" s="214" t="s">
        <v>1510</v>
      </c>
      <c r="G226" s="212"/>
      <c r="H226" s="215">
        <v>61.5</v>
      </c>
      <c r="I226" s="216"/>
      <c r="J226" s="212"/>
      <c r="K226" s="212"/>
      <c r="L226" s="217"/>
      <c r="M226" s="218"/>
      <c r="N226" s="219"/>
      <c r="O226" s="219"/>
      <c r="P226" s="219"/>
      <c r="Q226" s="219"/>
      <c r="R226" s="219"/>
      <c r="S226" s="219"/>
      <c r="T226" s="220"/>
      <c r="AT226" s="221" t="s">
        <v>168</v>
      </c>
      <c r="AU226" s="221" t="s">
        <v>79</v>
      </c>
      <c r="AV226" s="13" t="s">
        <v>81</v>
      </c>
      <c r="AW226" s="13" t="s">
        <v>34</v>
      </c>
      <c r="AX226" s="13" t="s">
        <v>73</v>
      </c>
      <c r="AY226" s="221" t="s">
        <v>157</v>
      </c>
    </row>
    <row r="227" spans="2:51" s="13" customFormat="1" ht="12">
      <c r="B227" s="211"/>
      <c r="C227" s="212"/>
      <c r="D227" s="207" t="s">
        <v>168</v>
      </c>
      <c r="E227" s="213" t="s">
        <v>21</v>
      </c>
      <c r="F227" s="214" t="s">
        <v>1511</v>
      </c>
      <c r="G227" s="212"/>
      <c r="H227" s="215">
        <v>111.6</v>
      </c>
      <c r="I227" s="216"/>
      <c r="J227" s="212"/>
      <c r="K227" s="212"/>
      <c r="L227" s="217"/>
      <c r="M227" s="218"/>
      <c r="N227" s="219"/>
      <c r="O227" s="219"/>
      <c r="P227" s="219"/>
      <c r="Q227" s="219"/>
      <c r="R227" s="219"/>
      <c r="S227" s="219"/>
      <c r="T227" s="220"/>
      <c r="AT227" s="221" t="s">
        <v>168</v>
      </c>
      <c r="AU227" s="221" t="s">
        <v>79</v>
      </c>
      <c r="AV227" s="13" t="s">
        <v>81</v>
      </c>
      <c r="AW227" s="13" t="s">
        <v>34</v>
      </c>
      <c r="AX227" s="13" t="s">
        <v>73</v>
      </c>
      <c r="AY227" s="221" t="s">
        <v>157</v>
      </c>
    </row>
    <row r="228" spans="2:51" s="16" customFormat="1" ht="12">
      <c r="B228" s="243"/>
      <c r="C228" s="244"/>
      <c r="D228" s="207" t="s">
        <v>168</v>
      </c>
      <c r="E228" s="245" t="s">
        <v>21</v>
      </c>
      <c r="F228" s="246" t="s">
        <v>181</v>
      </c>
      <c r="G228" s="244"/>
      <c r="H228" s="247">
        <v>173.1</v>
      </c>
      <c r="I228" s="248"/>
      <c r="J228" s="244"/>
      <c r="K228" s="244"/>
      <c r="L228" s="249"/>
      <c r="M228" s="250"/>
      <c r="N228" s="251"/>
      <c r="O228" s="251"/>
      <c r="P228" s="251"/>
      <c r="Q228" s="251"/>
      <c r="R228" s="251"/>
      <c r="S228" s="251"/>
      <c r="T228" s="252"/>
      <c r="AT228" s="253" t="s">
        <v>168</v>
      </c>
      <c r="AU228" s="253" t="s">
        <v>79</v>
      </c>
      <c r="AV228" s="16" t="s">
        <v>164</v>
      </c>
      <c r="AW228" s="16" t="s">
        <v>34</v>
      </c>
      <c r="AX228" s="16" t="s">
        <v>79</v>
      </c>
      <c r="AY228" s="253" t="s">
        <v>157</v>
      </c>
    </row>
    <row r="229" spans="1:65" s="2" customFormat="1" ht="16.5" customHeight="1">
      <c r="A229" s="36"/>
      <c r="B229" s="37"/>
      <c r="C229" s="194" t="s">
        <v>376</v>
      </c>
      <c r="D229" s="194" t="s">
        <v>159</v>
      </c>
      <c r="E229" s="195" t="s">
        <v>1529</v>
      </c>
      <c r="F229" s="196" t="s">
        <v>1530</v>
      </c>
      <c r="G229" s="197" t="s">
        <v>284</v>
      </c>
      <c r="H229" s="198">
        <v>173.1</v>
      </c>
      <c r="I229" s="199"/>
      <c r="J229" s="200">
        <f>ROUND(I229*H229,2)</f>
        <v>0</v>
      </c>
      <c r="K229" s="196" t="s">
        <v>21</v>
      </c>
      <c r="L229" s="41"/>
      <c r="M229" s="201" t="s">
        <v>21</v>
      </c>
      <c r="N229" s="202" t="s">
        <v>44</v>
      </c>
      <c r="O229" s="66"/>
      <c r="P229" s="203">
        <f>O229*H229</f>
        <v>0</v>
      </c>
      <c r="Q229" s="203">
        <v>0</v>
      </c>
      <c r="R229" s="203">
        <f>Q229*H229</f>
        <v>0</v>
      </c>
      <c r="S229" s="203">
        <v>0</v>
      </c>
      <c r="T229" s="204">
        <f>S229*H229</f>
        <v>0</v>
      </c>
      <c r="U229" s="36"/>
      <c r="V229" s="36"/>
      <c r="W229" s="36"/>
      <c r="X229" s="36"/>
      <c r="Y229" s="36"/>
      <c r="Z229" s="36"/>
      <c r="AA229" s="36"/>
      <c r="AB229" s="36"/>
      <c r="AC229" s="36"/>
      <c r="AD229" s="36"/>
      <c r="AE229" s="36"/>
      <c r="AR229" s="205" t="s">
        <v>164</v>
      </c>
      <c r="AT229" s="205" t="s">
        <v>159</v>
      </c>
      <c r="AU229" s="205" t="s">
        <v>79</v>
      </c>
      <c r="AY229" s="19" t="s">
        <v>157</v>
      </c>
      <c r="BE229" s="206">
        <f>IF(N229="základní",J229,0)</f>
        <v>0</v>
      </c>
      <c r="BF229" s="206">
        <f>IF(N229="snížená",J229,0)</f>
        <v>0</v>
      </c>
      <c r="BG229" s="206">
        <f>IF(N229="zákl. přenesená",J229,0)</f>
        <v>0</v>
      </c>
      <c r="BH229" s="206">
        <f>IF(N229="sníž. přenesená",J229,0)</f>
        <v>0</v>
      </c>
      <c r="BI229" s="206">
        <f>IF(N229="nulová",J229,0)</f>
        <v>0</v>
      </c>
      <c r="BJ229" s="19" t="s">
        <v>79</v>
      </c>
      <c r="BK229" s="206">
        <f>ROUND(I229*H229,2)</f>
        <v>0</v>
      </c>
      <c r="BL229" s="19" t="s">
        <v>164</v>
      </c>
      <c r="BM229" s="205" t="s">
        <v>1531</v>
      </c>
    </row>
    <row r="230" spans="2:51" s="13" customFormat="1" ht="12">
      <c r="B230" s="211"/>
      <c r="C230" s="212"/>
      <c r="D230" s="207" t="s">
        <v>168</v>
      </c>
      <c r="E230" s="213" t="s">
        <v>21</v>
      </c>
      <c r="F230" s="214" t="s">
        <v>1510</v>
      </c>
      <c r="G230" s="212"/>
      <c r="H230" s="215">
        <v>61.5</v>
      </c>
      <c r="I230" s="216"/>
      <c r="J230" s="212"/>
      <c r="K230" s="212"/>
      <c r="L230" s="217"/>
      <c r="M230" s="218"/>
      <c r="N230" s="219"/>
      <c r="O230" s="219"/>
      <c r="P230" s="219"/>
      <c r="Q230" s="219"/>
      <c r="R230" s="219"/>
      <c r="S230" s="219"/>
      <c r="T230" s="220"/>
      <c r="AT230" s="221" t="s">
        <v>168</v>
      </c>
      <c r="AU230" s="221" t="s">
        <v>79</v>
      </c>
      <c r="AV230" s="13" t="s">
        <v>81</v>
      </c>
      <c r="AW230" s="13" t="s">
        <v>34</v>
      </c>
      <c r="AX230" s="13" t="s">
        <v>73</v>
      </c>
      <c r="AY230" s="221" t="s">
        <v>157</v>
      </c>
    </row>
    <row r="231" spans="2:51" s="13" customFormat="1" ht="12">
      <c r="B231" s="211"/>
      <c r="C231" s="212"/>
      <c r="D231" s="207" t="s">
        <v>168</v>
      </c>
      <c r="E231" s="213" t="s">
        <v>21</v>
      </c>
      <c r="F231" s="214" t="s">
        <v>1511</v>
      </c>
      <c r="G231" s="212"/>
      <c r="H231" s="215">
        <v>111.6</v>
      </c>
      <c r="I231" s="216"/>
      <c r="J231" s="212"/>
      <c r="K231" s="212"/>
      <c r="L231" s="217"/>
      <c r="M231" s="218"/>
      <c r="N231" s="219"/>
      <c r="O231" s="219"/>
      <c r="P231" s="219"/>
      <c r="Q231" s="219"/>
      <c r="R231" s="219"/>
      <c r="S231" s="219"/>
      <c r="T231" s="220"/>
      <c r="AT231" s="221" t="s">
        <v>168</v>
      </c>
      <c r="AU231" s="221" t="s">
        <v>79</v>
      </c>
      <c r="AV231" s="13" t="s">
        <v>81</v>
      </c>
      <c r="AW231" s="13" t="s">
        <v>34</v>
      </c>
      <c r="AX231" s="13" t="s">
        <v>73</v>
      </c>
      <c r="AY231" s="221" t="s">
        <v>157</v>
      </c>
    </row>
    <row r="232" spans="2:51" s="16" customFormat="1" ht="12">
      <c r="B232" s="243"/>
      <c r="C232" s="244"/>
      <c r="D232" s="207" t="s">
        <v>168</v>
      </c>
      <c r="E232" s="245" t="s">
        <v>21</v>
      </c>
      <c r="F232" s="246" t="s">
        <v>181</v>
      </c>
      <c r="G232" s="244"/>
      <c r="H232" s="247">
        <v>173.1</v>
      </c>
      <c r="I232" s="248"/>
      <c r="J232" s="244"/>
      <c r="K232" s="244"/>
      <c r="L232" s="249"/>
      <c r="M232" s="250"/>
      <c r="N232" s="251"/>
      <c r="O232" s="251"/>
      <c r="P232" s="251"/>
      <c r="Q232" s="251"/>
      <c r="R232" s="251"/>
      <c r="S232" s="251"/>
      <c r="T232" s="252"/>
      <c r="AT232" s="253" t="s">
        <v>168</v>
      </c>
      <c r="AU232" s="253" t="s">
        <v>79</v>
      </c>
      <c r="AV232" s="16" t="s">
        <v>164</v>
      </c>
      <c r="AW232" s="16" t="s">
        <v>34</v>
      </c>
      <c r="AX232" s="16" t="s">
        <v>79</v>
      </c>
      <c r="AY232" s="253" t="s">
        <v>157</v>
      </c>
    </row>
    <row r="233" spans="1:65" s="2" customFormat="1" ht="16.5" customHeight="1">
      <c r="A233" s="36"/>
      <c r="B233" s="37"/>
      <c r="C233" s="194" t="s">
        <v>308</v>
      </c>
      <c r="D233" s="194" t="s">
        <v>159</v>
      </c>
      <c r="E233" s="195" t="s">
        <v>1532</v>
      </c>
      <c r="F233" s="196" t="s">
        <v>1533</v>
      </c>
      <c r="G233" s="197" t="s">
        <v>421</v>
      </c>
      <c r="H233" s="198">
        <v>5</v>
      </c>
      <c r="I233" s="199"/>
      <c r="J233" s="200">
        <f>ROUND(I233*H233,2)</f>
        <v>0</v>
      </c>
      <c r="K233" s="196" t="s">
        <v>21</v>
      </c>
      <c r="L233" s="41"/>
      <c r="M233" s="201" t="s">
        <v>21</v>
      </c>
      <c r="N233" s="202" t="s">
        <v>44</v>
      </c>
      <c r="O233" s="66"/>
      <c r="P233" s="203">
        <f>O233*H233</f>
        <v>0</v>
      </c>
      <c r="Q233" s="203">
        <v>0</v>
      </c>
      <c r="R233" s="203">
        <f>Q233*H233</f>
        <v>0</v>
      </c>
      <c r="S233" s="203">
        <v>0</v>
      </c>
      <c r="T233" s="204">
        <f>S233*H233</f>
        <v>0</v>
      </c>
      <c r="U233" s="36"/>
      <c r="V233" s="36"/>
      <c r="W233" s="36"/>
      <c r="X233" s="36"/>
      <c r="Y233" s="36"/>
      <c r="Z233" s="36"/>
      <c r="AA233" s="36"/>
      <c r="AB233" s="36"/>
      <c r="AC233" s="36"/>
      <c r="AD233" s="36"/>
      <c r="AE233" s="36"/>
      <c r="AR233" s="205" t="s">
        <v>164</v>
      </c>
      <c r="AT233" s="205" t="s">
        <v>159</v>
      </c>
      <c r="AU233" s="205" t="s">
        <v>79</v>
      </c>
      <c r="AY233" s="19" t="s">
        <v>157</v>
      </c>
      <c r="BE233" s="206">
        <f>IF(N233="základní",J233,0)</f>
        <v>0</v>
      </c>
      <c r="BF233" s="206">
        <f>IF(N233="snížená",J233,0)</f>
        <v>0</v>
      </c>
      <c r="BG233" s="206">
        <f>IF(N233="zákl. přenesená",J233,0)</f>
        <v>0</v>
      </c>
      <c r="BH233" s="206">
        <f>IF(N233="sníž. přenesená",J233,0)</f>
        <v>0</v>
      </c>
      <c r="BI233" s="206">
        <f>IF(N233="nulová",J233,0)</f>
        <v>0</v>
      </c>
      <c r="BJ233" s="19" t="s">
        <v>79</v>
      </c>
      <c r="BK233" s="206">
        <f>ROUND(I233*H233,2)</f>
        <v>0</v>
      </c>
      <c r="BL233" s="19" t="s">
        <v>164</v>
      </c>
      <c r="BM233" s="205" t="s">
        <v>1534</v>
      </c>
    </row>
    <row r="234" spans="1:47" s="2" customFormat="1" ht="39">
      <c r="A234" s="36"/>
      <c r="B234" s="37"/>
      <c r="C234" s="38"/>
      <c r="D234" s="207" t="s">
        <v>327</v>
      </c>
      <c r="E234" s="38"/>
      <c r="F234" s="208" t="s">
        <v>1535</v>
      </c>
      <c r="G234" s="38"/>
      <c r="H234" s="38"/>
      <c r="I234" s="117"/>
      <c r="J234" s="38"/>
      <c r="K234" s="38"/>
      <c r="L234" s="41"/>
      <c r="M234" s="209"/>
      <c r="N234" s="210"/>
      <c r="O234" s="66"/>
      <c r="P234" s="66"/>
      <c r="Q234" s="66"/>
      <c r="R234" s="66"/>
      <c r="S234" s="66"/>
      <c r="T234" s="67"/>
      <c r="U234" s="36"/>
      <c r="V234" s="36"/>
      <c r="W234" s="36"/>
      <c r="X234" s="36"/>
      <c r="Y234" s="36"/>
      <c r="Z234" s="36"/>
      <c r="AA234" s="36"/>
      <c r="AB234" s="36"/>
      <c r="AC234" s="36"/>
      <c r="AD234" s="36"/>
      <c r="AE234" s="36"/>
      <c r="AT234" s="19" t="s">
        <v>327</v>
      </c>
      <c r="AU234" s="19" t="s">
        <v>79</v>
      </c>
    </row>
    <row r="235" spans="1:65" s="2" customFormat="1" ht="16.5" customHeight="1">
      <c r="A235" s="36"/>
      <c r="B235" s="37"/>
      <c r="C235" s="194" t="s">
        <v>387</v>
      </c>
      <c r="D235" s="194" t="s">
        <v>159</v>
      </c>
      <c r="E235" s="195" t="s">
        <v>1536</v>
      </c>
      <c r="F235" s="196" t="s">
        <v>1537</v>
      </c>
      <c r="G235" s="197" t="s">
        <v>421</v>
      </c>
      <c r="H235" s="198">
        <v>1</v>
      </c>
      <c r="I235" s="199"/>
      <c r="J235" s="200">
        <f>ROUND(I235*H235,2)</f>
        <v>0</v>
      </c>
      <c r="K235" s="196" t="s">
        <v>21</v>
      </c>
      <c r="L235" s="41"/>
      <c r="M235" s="201" t="s">
        <v>21</v>
      </c>
      <c r="N235" s="202" t="s">
        <v>44</v>
      </c>
      <c r="O235" s="66"/>
      <c r="P235" s="203">
        <f>O235*H235</f>
        <v>0</v>
      </c>
      <c r="Q235" s="203">
        <v>0</v>
      </c>
      <c r="R235" s="203">
        <f>Q235*H235</f>
        <v>0</v>
      </c>
      <c r="S235" s="203">
        <v>0</v>
      </c>
      <c r="T235" s="204">
        <f>S235*H235</f>
        <v>0</v>
      </c>
      <c r="U235" s="36"/>
      <c r="V235" s="36"/>
      <c r="W235" s="36"/>
      <c r="X235" s="36"/>
      <c r="Y235" s="36"/>
      <c r="Z235" s="36"/>
      <c r="AA235" s="36"/>
      <c r="AB235" s="36"/>
      <c r="AC235" s="36"/>
      <c r="AD235" s="36"/>
      <c r="AE235" s="36"/>
      <c r="AR235" s="205" t="s">
        <v>164</v>
      </c>
      <c r="AT235" s="205" t="s">
        <v>159</v>
      </c>
      <c r="AU235" s="205" t="s">
        <v>79</v>
      </c>
      <c r="AY235" s="19" t="s">
        <v>157</v>
      </c>
      <c r="BE235" s="206">
        <f>IF(N235="základní",J235,0)</f>
        <v>0</v>
      </c>
      <c r="BF235" s="206">
        <f>IF(N235="snížená",J235,0)</f>
        <v>0</v>
      </c>
      <c r="BG235" s="206">
        <f>IF(N235="zákl. přenesená",J235,0)</f>
        <v>0</v>
      </c>
      <c r="BH235" s="206">
        <f>IF(N235="sníž. přenesená",J235,0)</f>
        <v>0</v>
      </c>
      <c r="BI235" s="206">
        <f>IF(N235="nulová",J235,0)</f>
        <v>0</v>
      </c>
      <c r="BJ235" s="19" t="s">
        <v>79</v>
      </c>
      <c r="BK235" s="206">
        <f>ROUND(I235*H235,2)</f>
        <v>0</v>
      </c>
      <c r="BL235" s="19" t="s">
        <v>164</v>
      </c>
      <c r="BM235" s="205" t="s">
        <v>1538</v>
      </c>
    </row>
    <row r="236" spans="1:47" s="2" customFormat="1" ht="29.25">
      <c r="A236" s="36"/>
      <c r="B236" s="37"/>
      <c r="C236" s="38"/>
      <c r="D236" s="207" t="s">
        <v>327</v>
      </c>
      <c r="E236" s="38"/>
      <c r="F236" s="208" t="s">
        <v>1539</v>
      </c>
      <c r="G236" s="38"/>
      <c r="H236" s="38"/>
      <c r="I236" s="117"/>
      <c r="J236" s="38"/>
      <c r="K236" s="38"/>
      <c r="L236" s="41"/>
      <c r="M236" s="209"/>
      <c r="N236" s="210"/>
      <c r="O236" s="66"/>
      <c r="P236" s="66"/>
      <c r="Q236" s="66"/>
      <c r="R236" s="66"/>
      <c r="S236" s="66"/>
      <c r="T236" s="67"/>
      <c r="U236" s="36"/>
      <c r="V236" s="36"/>
      <c r="W236" s="36"/>
      <c r="X236" s="36"/>
      <c r="Y236" s="36"/>
      <c r="Z236" s="36"/>
      <c r="AA236" s="36"/>
      <c r="AB236" s="36"/>
      <c r="AC236" s="36"/>
      <c r="AD236" s="36"/>
      <c r="AE236" s="36"/>
      <c r="AT236" s="19" t="s">
        <v>327</v>
      </c>
      <c r="AU236" s="19" t="s">
        <v>79</v>
      </c>
    </row>
    <row r="237" spans="1:65" s="2" customFormat="1" ht="16.5" customHeight="1">
      <c r="A237" s="36"/>
      <c r="B237" s="37"/>
      <c r="C237" s="194" t="s">
        <v>391</v>
      </c>
      <c r="D237" s="194" t="s">
        <v>159</v>
      </c>
      <c r="E237" s="195" t="s">
        <v>1540</v>
      </c>
      <c r="F237" s="196" t="s">
        <v>1541</v>
      </c>
      <c r="G237" s="197" t="s">
        <v>421</v>
      </c>
      <c r="H237" s="198">
        <v>3</v>
      </c>
      <c r="I237" s="199"/>
      <c r="J237" s="200">
        <f>ROUND(I237*H237,2)</f>
        <v>0</v>
      </c>
      <c r="K237" s="196" t="s">
        <v>21</v>
      </c>
      <c r="L237" s="41"/>
      <c r="M237" s="201" t="s">
        <v>21</v>
      </c>
      <c r="N237" s="202" t="s">
        <v>44</v>
      </c>
      <c r="O237" s="66"/>
      <c r="P237" s="203">
        <f>O237*H237</f>
        <v>0</v>
      </c>
      <c r="Q237" s="203">
        <v>0</v>
      </c>
      <c r="R237" s="203">
        <f>Q237*H237</f>
        <v>0</v>
      </c>
      <c r="S237" s="203">
        <v>0</v>
      </c>
      <c r="T237" s="204">
        <f>S237*H237</f>
        <v>0</v>
      </c>
      <c r="U237" s="36"/>
      <c r="V237" s="36"/>
      <c r="W237" s="36"/>
      <c r="X237" s="36"/>
      <c r="Y237" s="36"/>
      <c r="Z237" s="36"/>
      <c r="AA237" s="36"/>
      <c r="AB237" s="36"/>
      <c r="AC237" s="36"/>
      <c r="AD237" s="36"/>
      <c r="AE237" s="36"/>
      <c r="AR237" s="205" t="s">
        <v>164</v>
      </c>
      <c r="AT237" s="205" t="s">
        <v>159</v>
      </c>
      <c r="AU237" s="205" t="s">
        <v>79</v>
      </c>
      <c r="AY237" s="19" t="s">
        <v>157</v>
      </c>
      <c r="BE237" s="206">
        <f>IF(N237="základní",J237,0)</f>
        <v>0</v>
      </c>
      <c r="BF237" s="206">
        <f>IF(N237="snížená",J237,0)</f>
        <v>0</v>
      </c>
      <c r="BG237" s="206">
        <f>IF(N237="zákl. přenesená",J237,0)</f>
        <v>0</v>
      </c>
      <c r="BH237" s="206">
        <f>IF(N237="sníž. přenesená",J237,0)</f>
        <v>0</v>
      </c>
      <c r="BI237" s="206">
        <f>IF(N237="nulová",J237,0)</f>
        <v>0</v>
      </c>
      <c r="BJ237" s="19" t="s">
        <v>79</v>
      </c>
      <c r="BK237" s="206">
        <f>ROUND(I237*H237,2)</f>
        <v>0</v>
      </c>
      <c r="BL237" s="19" t="s">
        <v>164</v>
      </c>
      <c r="BM237" s="205" t="s">
        <v>1542</v>
      </c>
    </row>
    <row r="238" spans="1:65" s="2" customFormat="1" ht="16.5" customHeight="1">
      <c r="A238" s="36"/>
      <c r="B238" s="37"/>
      <c r="C238" s="194" t="s">
        <v>399</v>
      </c>
      <c r="D238" s="194" t="s">
        <v>159</v>
      </c>
      <c r="E238" s="195" t="s">
        <v>1543</v>
      </c>
      <c r="F238" s="196" t="s">
        <v>1544</v>
      </c>
      <c r="G238" s="197" t="s">
        <v>421</v>
      </c>
      <c r="H238" s="198">
        <v>1</v>
      </c>
      <c r="I238" s="199"/>
      <c r="J238" s="200">
        <f>ROUND(I238*H238,2)</f>
        <v>0</v>
      </c>
      <c r="K238" s="196" t="s">
        <v>21</v>
      </c>
      <c r="L238" s="41"/>
      <c r="M238" s="201" t="s">
        <v>21</v>
      </c>
      <c r="N238" s="202" t="s">
        <v>44</v>
      </c>
      <c r="O238" s="66"/>
      <c r="P238" s="203">
        <f>O238*H238</f>
        <v>0</v>
      </c>
      <c r="Q238" s="203">
        <v>0</v>
      </c>
      <c r="R238" s="203">
        <f>Q238*H238</f>
        <v>0</v>
      </c>
      <c r="S238" s="203">
        <v>0</v>
      </c>
      <c r="T238" s="204">
        <f>S238*H238</f>
        <v>0</v>
      </c>
      <c r="U238" s="36"/>
      <c r="V238" s="36"/>
      <c r="W238" s="36"/>
      <c r="X238" s="36"/>
      <c r="Y238" s="36"/>
      <c r="Z238" s="36"/>
      <c r="AA238" s="36"/>
      <c r="AB238" s="36"/>
      <c r="AC238" s="36"/>
      <c r="AD238" s="36"/>
      <c r="AE238" s="36"/>
      <c r="AR238" s="205" t="s">
        <v>164</v>
      </c>
      <c r="AT238" s="205" t="s">
        <v>159</v>
      </c>
      <c r="AU238" s="205" t="s">
        <v>79</v>
      </c>
      <c r="AY238" s="19" t="s">
        <v>157</v>
      </c>
      <c r="BE238" s="206">
        <f>IF(N238="základní",J238,0)</f>
        <v>0</v>
      </c>
      <c r="BF238" s="206">
        <f>IF(N238="snížená",J238,0)</f>
        <v>0</v>
      </c>
      <c r="BG238" s="206">
        <f>IF(N238="zákl. přenesená",J238,0)</f>
        <v>0</v>
      </c>
      <c r="BH238" s="206">
        <f>IF(N238="sníž. přenesená",J238,0)</f>
        <v>0</v>
      </c>
      <c r="BI238" s="206">
        <f>IF(N238="nulová",J238,0)</f>
        <v>0</v>
      </c>
      <c r="BJ238" s="19" t="s">
        <v>79</v>
      </c>
      <c r="BK238" s="206">
        <f>ROUND(I238*H238,2)</f>
        <v>0</v>
      </c>
      <c r="BL238" s="19" t="s">
        <v>164</v>
      </c>
      <c r="BM238" s="205" t="s">
        <v>1545</v>
      </c>
    </row>
    <row r="239" spans="1:65" s="2" customFormat="1" ht="16.5" customHeight="1">
      <c r="A239" s="36"/>
      <c r="B239" s="37"/>
      <c r="C239" s="194" t="s">
        <v>405</v>
      </c>
      <c r="D239" s="194" t="s">
        <v>159</v>
      </c>
      <c r="E239" s="195" t="s">
        <v>1546</v>
      </c>
      <c r="F239" s="196" t="s">
        <v>1547</v>
      </c>
      <c r="G239" s="197" t="s">
        <v>1548</v>
      </c>
      <c r="H239" s="198">
        <v>1</v>
      </c>
      <c r="I239" s="199"/>
      <c r="J239" s="200">
        <f>ROUND(I239*H239,2)</f>
        <v>0</v>
      </c>
      <c r="K239" s="196" t="s">
        <v>21</v>
      </c>
      <c r="L239" s="41"/>
      <c r="M239" s="201" t="s">
        <v>21</v>
      </c>
      <c r="N239" s="202" t="s">
        <v>44</v>
      </c>
      <c r="O239" s="66"/>
      <c r="P239" s="203">
        <f>O239*H239</f>
        <v>0</v>
      </c>
      <c r="Q239" s="203">
        <v>0</v>
      </c>
      <c r="R239" s="203">
        <f>Q239*H239</f>
        <v>0</v>
      </c>
      <c r="S239" s="203">
        <v>0</v>
      </c>
      <c r="T239" s="204">
        <f>S239*H239</f>
        <v>0</v>
      </c>
      <c r="U239" s="36"/>
      <c r="V239" s="36"/>
      <c r="W239" s="36"/>
      <c r="X239" s="36"/>
      <c r="Y239" s="36"/>
      <c r="Z239" s="36"/>
      <c r="AA239" s="36"/>
      <c r="AB239" s="36"/>
      <c r="AC239" s="36"/>
      <c r="AD239" s="36"/>
      <c r="AE239" s="36"/>
      <c r="AR239" s="205" t="s">
        <v>164</v>
      </c>
      <c r="AT239" s="205" t="s">
        <v>159</v>
      </c>
      <c r="AU239" s="205" t="s">
        <v>79</v>
      </c>
      <c r="AY239" s="19" t="s">
        <v>157</v>
      </c>
      <c r="BE239" s="206">
        <f>IF(N239="základní",J239,0)</f>
        <v>0</v>
      </c>
      <c r="BF239" s="206">
        <f>IF(N239="snížená",J239,0)</f>
        <v>0</v>
      </c>
      <c r="BG239" s="206">
        <f>IF(N239="zákl. přenesená",J239,0)</f>
        <v>0</v>
      </c>
      <c r="BH239" s="206">
        <f>IF(N239="sníž. přenesená",J239,0)</f>
        <v>0</v>
      </c>
      <c r="BI239" s="206">
        <f>IF(N239="nulová",J239,0)</f>
        <v>0</v>
      </c>
      <c r="BJ239" s="19" t="s">
        <v>79</v>
      </c>
      <c r="BK239" s="206">
        <f>ROUND(I239*H239,2)</f>
        <v>0</v>
      </c>
      <c r="BL239" s="19" t="s">
        <v>164</v>
      </c>
      <c r="BM239" s="205" t="s">
        <v>1549</v>
      </c>
    </row>
    <row r="240" spans="1:65" s="2" customFormat="1" ht="16.5" customHeight="1">
      <c r="A240" s="36"/>
      <c r="B240" s="37"/>
      <c r="C240" s="194" t="s">
        <v>418</v>
      </c>
      <c r="D240" s="194" t="s">
        <v>159</v>
      </c>
      <c r="E240" s="195" t="s">
        <v>1550</v>
      </c>
      <c r="F240" s="196" t="s">
        <v>1551</v>
      </c>
      <c r="G240" s="197" t="s">
        <v>284</v>
      </c>
      <c r="H240" s="198">
        <v>68.55</v>
      </c>
      <c r="I240" s="199"/>
      <c r="J240" s="200">
        <f>ROUND(I240*H240,2)</f>
        <v>0</v>
      </c>
      <c r="K240" s="196" t="s">
        <v>21</v>
      </c>
      <c r="L240" s="41"/>
      <c r="M240" s="201" t="s">
        <v>21</v>
      </c>
      <c r="N240" s="202" t="s">
        <v>44</v>
      </c>
      <c r="O240" s="66"/>
      <c r="P240" s="203">
        <f>O240*H240</f>
        <v>0</v>
      </c>
      <c r="Q240" s="203">
        <v>0</v>
      </c>
      <c r="R240" s="203">
        <f>Q240*H240</f>
        <v>0</v>
      </c>
      <c r="S240" s="203">
        <v>0</v>
      </c>
      <c r="T240" s="204">
        <f>S240*H240</f>
        <v>0</v>
      </c>
      <c r="U240" s="36"/>
      <c r="V240" s="36"/>
      <c r="W240" s="36"/>
      <c r="X240" s="36"/>
      <c r="Y240" s="36"/>
      <c r="Z240" s="36"/>
      <c r="AA240" s="36"/>
      <c r="AB240" s="36"/>
      <c r="AC240" s="36"/>
      <c r="AD240" s="36"/>
      <c r="AE240" s="36"/>
      <c r="AR240" s="205" t="s">
        <v>164</v>
      </c>
      <c r="AT240" s="205" t="s">
        <v>159</v>
      </c>
      <c r="AU240" s="205" t="s">
        <v>79</v>
      </c>
      <c r="AY240" s="19" t="s">
        <v>157</v>
      </c>
      <c r="BE240" s="206">
        <f>IF(N240="základní",J240,0)</f>
        <v>0</v>
      </c>
      <c r="BF240" s="206">
        <f>IF(N240="snížená",J240,0)</f>
        <v>0</v>
      </c>
      <c r="BG240" s="206">
        <f>IF(N240="zákl. přenesená",J240,0)</f>
        <v>0</v>
      </c>
      <c r="BH240" s="206">
        <f>IF(N240="sníž. přenesená",J240,0)</f>
        <v>0</v>
      </c>
      <c r="BI240" s="206">
        <f>IF(N240="nulová",J240,0)</f>
        <v>0</v>
      </c>
      <c r="BJ240" s="19" t="s">
        <v>79</v>
      </c>
      <c r="BK240" s="206">
        <f>ROUND(I240*H240,2)</f>
        <v>0</v>
      </c>
      <c r="BL240" s="19" t="s">
        <v>164</v>
      </c>
      <c r="BM240" s="205" t="s">
        <v>1552</v>
      </c>
    </row>
    <row r="241" spans="1:47" s="2" customFormat="1" ht="39">
      <c r="A241" s="36"/>
      <c r="B241" s="37"/>
      <c r="C241" s="38"/>
      <c r="D241" s="207" t="s">
        <v>327</v>
      </c>
      <c r="E241" s="38"/>
      <c r="F241" s="208" t="s">
        <v>1553</v>
      </c>
      <c r="G241" s="38"/>
      <c r="H241" s="38"/>
      <c r="I241" s="117"/>
      <c r="J241" s="38"/>
      <c r="K241" s="38"/>
      <c r="L241" s="41"/>
      <c r="M241" s="209"/>
      <c r="N241" s="210"/>
      <c r="O241" s="66"/>
      <c r="P241" s="66"/>
      <c r="Q241" s="66"/>
      <c r="R241" s="66"/>
      <c r="S241" s="66"/>
      <c r="T241" s="67"/>
      <c r="U241" s="36"/>
      <c r="V241" s="36"/>
      <c r="W241" s="36"/>
      <c r="X241" s="36"/>
      <c r="Y241" s="36"/>
      <c r="Z241" s="36"/>
      <c r="AA241" s="36"/>
      <c r="AB241" s="36"/>
      <c r="AC241" s="36"/>
      <c r="AD241" s="36"/>
      <c r="AE241" s="36"/>
      <c r="AT241" s="19" t="s">
        <v>327</v>
      </c>
      <c r="AU241" s="19" t="s">
        <v>79</v>
      </c>
    </row>
    <row r="242" spans="2:51" s="14" customFormat="1" ht="12">
      <c r="B242" s="222"/>
      <c r="C242" s="223"/>
      <c r="D242" s="207" t="s">
        <v>168</v>
      </c>
      <c r="E242" s="224" t="s">
        <v>21</v>
      </c>
      <c r="F242" s="225" t="s">
        <v>1554</v>
      </c>
      <c r="G242" s="223"/>
      <c r="H242" s="224" t="s">
        <v>21</v>
      </c>
      <c r="I242" s="226"/>
      <c r="J242" s="223"/>
      <c r="K242" s="223"/>
      <c r="L242" s="227"/>
      <c r="M242" s="228"/>
      <c r="N242" s="229"/>
      <c r="O242" s="229"/>
      <c r="P242" s="229"/>
      <c r="Q242" s="229"/>
      <c r="R242" s="229"/>
      <c r="S242" s="229"/>
      <c r="T242" s="230"/>
      <c r="AT242" s="231" t="s">
        <v>168</v>
      </c>
      <c r="AU242" s="231" t="s">
        <v>79</v>
      </c>
      <c r="AV242" s="14" t="s">
        <v>79</v>
      </c>
      <c r="AW242" s="14" t="s">
        <v>34</v>
      </c>
      <c r="AX242" s="14" t="s">
        <v>73</v>
      </c>
      <c r="AY242" s="231" t="s">
        <v>157</v>
      </c>
    </row>
    <row r="243" spans="2:51" s="13" customFormat="1" ht="12">
      <c r="B243" s="211"/>
      <c r="C243" s="212"/>
      <c r="D243" s="207" t="s">
        <v>168</v>
      </c>
      <c r="E243" s="213" t="s">
        <v>21</v>
      </c>
      <c r="F243" s="214" t="s">
        <v>1555</v>
      </c>
      <c r="G243" s="212"/>
      <c r="H243" s="215">
        <v>3.5</v>
      </c>
      <c r="I243" s="216"/>
      <c r="J243" s="212"/>
      <c r="K243" s="212"/>
      <c r="L243" s="217"/>
      <c r="M243" s="218"/>
      <c r="N243" s="219"/>
      <c r="O243" s="219"/>
      <c r="P243" s="219"/>
      <c r="Q243" s="219"/>
      <c r="R243" s="219"/>
      <c r="S243" s="219"/>
      <c r="T243" s="220"/>
      <c r="AT243" s="221" t="s">
        <v>168</v>
      </c>
      <c r="AU243" s="221" t="s">
        <v>79</v>
      </c>
      <c r="AV243" s="13" t="s">
        <v>81</v>
      </c>
      <c r="AW243" s="13" t="s">
        <v>34</v>
      </c>
      <c r="AX243" s="13" t="s">
        <v>73</v>
      </c>
      <c r="AY243" s="221" t="s">
        <v>157</v>
      </c>
    </row>
    <row r="244" spans="2:51" s="13" customFormat="1" ht="12">
      <c r="B244" s="211"/>
      <c r="C244" s="212"/>
      <c r="D244" s="207" t="s">
        <v>168</v>
      </c>
      <c r="E244" s="213" t="s">
        <v>21</v>
      </c>
      <c r="F244" s="214" t="s">
        <v>1556</v>
      </c>
      <c r="G244" s="212"/>
      <c r="H244" s="215">
        <v>1.95</v>
      </c>
      <c r="I244" s="216"/>
      <c r="J244" s="212"/>
      <c r="K244" s="212"/>
      <c r="L244" s="217"/>
      <c r="M244" s="218"/>
      <c r="N244" s="219"/>
      <c r="O244" s="219"/>
      <c r="P244" s="219"/>
      <c r="Q244" s="219"/>
      <c r="R244" s="219"/>
      <c r="S244" s="219"/>
      <c r="T244" s="220"/>
      <c r="AT244" s="221" t="s">
        <v>168</v>
      </c>
      <c r="AU244" s="221" t="s">
        <v>79</v>
      </c>
      <c r="AV244" s="13" t="s">
        <v>81</v>
      </c>
      <c r="AW244" s="13" t="s">
        <v>34</v>
      </c>
      <c r="AX244" s="13" t="s">
        <v>73</v>
      </c>
      <c r="AY244" s="221" t="s">
        <v>157</v>
      </c>
    </row>
    <row r="245" spans="2:51" s="13" customFormat="1" ht="12">
      <c r="B245" s="211"/>
      <c r="C245" s="212"/>
      <c r="D245" s="207" t="s">
        <v>168</v>
      </c>
      <c r="E245" s="213" t="s">
        <v>21</v>
      </c>
      <c r="F245" s="214" t="s">
        <v>1557</v>
      </c>
      <c r="G245" s="212"/>
      <c r="H245" s="215">
        <v>17.65</v>
      </c>
      <c r="I245" s="216"/>
      <c r="J245" s="212"/>
      <c r="K245" s="212"/>
      <c r="L245" s="217"/>
      <c r="M245" s="218"/>
      <c r="N245" s="219"/>
      <c r="O245" s="219"/>
      <c r="P245" s="219"/>
      <c r="Q245" s="219"/>
      <c r="R245" s="219"/>
      <c r="S245" s="219"/>
      <c r="T245" s="220"/>
      <c r="AT245" s="221" t="s">
        <v>168</v>
      </c>
      <c r="AU245" s="221" t="s">
        <v>79</v>
      </c>
      <c r="AV245" s="13" t="s">
        <v>81</v>
      </c>
      <c r="AW245" s="13" t="s">
        <v>34</v>
      </c>
      <c r="AX245" s="13" t="s">
        <v>73</v>
      </c>
      <c r="AY245" s="221" t="s">
        <v>157</v>
      </c>
    </row>
    <row r="246" spans="2:51" s="13" customFormat="1" ht="12">
      <c r="B246" s="211"/>
      <c r="C246" s="212"/>
      <c r="D246" s="207" t="s">
        <v>168</v>
      </c>
      <c r="E246" s="213" t="s">
        <v>21</v>
      </c>
      <c r="F246" s="214" t="s">
        <v>1558</v>
      </c>
      <c r="G246" s="212"/>
      <c r="H246" s="215">
        <v>1.5</v>
      </c>
      <c r="I246" s="216"/>
      <c r="J246" s="212"/>
      <c r="K246" s="212"/>
      <c r="L246" s="217"/>
      <c r="M246" s="218"/>
      <c r="N246" s="219"/>
      <c r="O246" s="219"/>
      <c r="P246" s="219"/>
      <c r="Q246" s="219"/>
      <c r="R246" s="219"/>
      <c r="S246" s="219"/>
      <c r="T246" s="220"/>
      <c r="AT246" s="221" t="s">
        <v>168</v>
      </c>
      <c r="AU246" s="221" t="s">
        <v>79</v>
      </c>
      <c r="AV246" s="13" t="s">
        <v>81</v>
      </c>
      <c r="AW246" s="13" t="s">
        <v>34</v>
      </c>
      <c r="AX246" s="13" t="s">
        <v>73</v>
      </c>
      <c r="AY246" s="221" t="s">
        <v>157</v>
      </c>
    </row>
    <row r="247" spans="2:51" s="13" customFormat="1" ht="12">
      <c r="B247" s="211"/>
      <c r="C247" s="212"/>
      <c r="D247" s="207" t="s">
        <v>168</v>
      </c>
      <c r="E247" s="213" t="s">
        <v>21</v>
      </c>
      <c r="F247" s="214" t="s">
        <v>1559</v>
      </c>
      <c r="G247" s="212"/>
      <c r="H247" s="215">
        <v>39.45</v>
      </c>
      <c r="I247" s="216"/>
      <c r="J247" s="212"/>
      <c r="K247" s="212"/>
      <c r="L247" s="217"/>
      <c r="M247" s="218"/>
      <c r="N247" s="219"/>
      <c r="O247" s="219"/>
      <c r="P247" s="219"/>
      <c r="Q247" s="219"/>
      <c r="R247" s="219"/>
      <c r="S247" s="219"/>
      <c r="T247" s="220"/>
      <c r="AT247" s="221" t="s">
        <v>168</v>
      </c>
      <c r="AU247" s="221" t="s">
        <v>79</v>
      </c>
      <c r="AV247" s="13" t="s">
        <v>81</v>
      </c>
      <c r="AW247" s="13" t="s">
        <v>34</v>
      </c>
      <c r="AX247" s="13" t="s">
        <v>73</v>
      </c>
      <c r="AY247" s="221" t="s">
        <v>157</v>
      </c>
    </row>
    <row r="248" spans="2:51" s="14" customFormat="1" ht="12">
      <c r="B248" s="222"/>
      <c r="C248" s="223"/>
      <c r="D248" s="207" t="s">
        <v>168</v>
      </c>
      <c r="E248" s="224" t="s">
        <v>21</v>
      </c>
      <c r="F248" s="225" t="s">
        <v>1560</v>
      </c>
      <c r="G248" s="223"/>
      <c r="H248" s="224" t="s">
        <v>21</v>
      </c>
      <c r="I248" s="226"/>
      <c r="J248" s="223"/>
      <c r="K248" s="223"/>
      <c r="L248" s="227"/>
      <c r="M248" s="228"/>
      <c r="N248" s="229"/>
      <c r="O248" s="229"/>
      <c r="P248" s="229"/>
      <c r="Q248" s="229"/>
      <c r="R248" s="229"/>
      <c r="S248" s="229"/>
      <c r="T248" s="230"/>
      <c r="AT248" s="231" t="s">
        <v>168</v>
      </c>
      <c r="AU248" s="231" t="s">
        <v>79</v>
      </c>
      <c r="AV248" s="14" t="s">
        <v>79</v>
      </c>
      <c r="AW248" s="14" t="s">
        <v>34</v>
      </c>
      <c r="AX248" s="14" t="s">
        <v>73</v>
      </c>
      <c r="AY248" s="231" t="s">
        <v>157</v>
      </c>
    </row>
    <row r="249" spans="2:51" s="13" customFormat="1" ht="12">
      <c r="B249" s="211"/>
      <c r="C249" s="212"/>
      <c r="D249" s="207" t="s">
        <v>168</v>
      </c>
      <c r="E249" s="213" t="s">
        <v>21</v>
      </c>
      <c r="F249" s="214" t="s">
        <v>1561</v>
      </c>
      <c r="G249" s="212"/>
      <c r="H249" s="215">
        <v>1.5</v>
      </c>
      <c r="I249" s="216"/>
      <c r="J249" s="212"/>
      <c r="K249" s="212"/>
      <c r="L249" s="217"/>
      <c r="M249" s="218"/>
      <c r="N249" s="219"/>
      <c r="O249" s="219"/>
      <c r="P249" s="219"/>
      <c r="Q249" s="219"/>
      <c r="R249" s="219"/>
      <c r="S249" s="219"/>
      <c r="T249" s="220"/>
      <c r="AT249" s="221" t="s">
        <v>168</v>
      </c>
      <c r="AU249" s="221" t="s">
        <v>79</v>
      </c>
      <c r="AV249" s="13" t="s">
        <v>81</v>
      </c>
      <c r="AW249" s="13" t="s">
        <v>34</v>
      </c>
      <c r="AX249" s="13" t="s">
        <v>73</v>
      </c>
      <c r="AY249" s="221" t="s">
        <v>157</v>
      </c>
    </row>
    <row r="250" spans="2:51" s="13" customFormat="1" ht="12">
      <c r="B250" s="211"/>
      <c r="C250" s="212"/>
      <c r="D250" s="207" t="s">
        <v>168</v>
      </c>
      <c r="E250" s="213" t="s">
        <v>21</v>
      </c>
      <c r="F250" s="214" t="s">
        <v>1562</v>
      </c>
      <c r="G250" s="212"/>
      <c r="H250" s="215">
        <v>3</v>
      </c>
      <c r="I250" s="216"/>
      <c r="J250" s="212"/>
      <c r="K250" s="212"/>
      <c r="L250" s="217"/>
      <c r="M250" s="218"/>
      <c r="N250" s="219"/>
      <c r="O250" s="219"/>
      <c r="P250" s="219"/>
      <c r="Q250" s="219"/>
      <c r="R250" s="219"/>
      <c r="S250" s="219"/>
      <c r="T250" s="220"/>
      <c r="AT250" s="221" t="s">
        <v>168</v>
      </c>
      <c r="AU250" s="221" t="s">
        <v>79</v>
      </c>
      <c r="AV250" s="13" t="s">
        <v>81</v>
      </c>
      <c r="AW250" s="13" t="s">
        <v>34</v>
      </c>
      <c r="AX250" s="13" t="s">
        <v>73</v>
      </c>
      <c r="AY250" s="221" t="s">
        <v>157</v>
      </c>
    </row>
    <row r="251" spans="2:51" s="16" customFormat="1" ht="12">
      <c r="B251" s="243"/>
      <c r="C251" s="244"/>
      <c r="D251" s="207" t="s">
        <v>168</v>
      </c>
      <c r="E251" s="245" t="s">
        <v>21</v>
      </c>
      <c r="F251" s="246" t="s">
        <v>181</v>
      </c>
      <c r="G251" s="244"/>
      <c r="H251" s="247">
        <v>68.55</v>
      </c>
      <c r="I251" s="248"/>
      <c r="J251" s="244"/>
      <c r="K251" s="244"/>
      <c r="L251" s="249"/>
      <c r="M251" s="250"/>
      <c r="N251" s="251"/>
      <c r="O251" s="251"/>
      <c r="P251" s="251"/>
      <c r="Q251" s="251"/>
      <c r="R251" s="251"/>
      <c r="S251" s="251"/>
      <c r="T251" s="252"/>
      <c r="AT251" s="253" t="s">
        <v>168</v>
      </c>
      <c r="AU251" s="253" t="s">
        <v>79</v>
      </c>
      <c r="AV251" s="16" t="s">
        <v>164</v>
      </c>
      <c r="AW251" s="16" t="s">
        <v>34</v>
      </c>
      <c r="AX251" s="16" t="s">
        <v>79</v>
      </c>
      <c r="AY251" s="253" t="s">
        <v>157</v>
      </c>
    </row>
    <row r="252" spans="1:65" s="2" customFormat="1" ht="16.5" customHeight="1">
      <c r="A252" s="36"/>
      <c r="B252" s="37"/>
      <c r="C252" s="194" t="s">
        <v>425</v>
      </c>
      <c r="D252" s="194" t="s">
        <v>159</v>
      </c>
      <c r="E252" s="195" t="s">
        <v>1563</v>
      </c>
      <c r="F252" s="196" t="s">
        <v>1564</v>
      </c>
      <c r="G252" s="197" t="s">
        <v>1548</v>
      </c>
      <c r="H252" s="198">
        <v>1</v>
      </c>
      <c r="I252" s="199"/>
      <c r="J252" s="200">
        <f>ROUND(I252*H252,2)</f>
        <v>0</v>
      </c>
      <c r="K252" s="196" t="s">
        <v>21</v>
      </c>
      <c r="L252" s="41"/>
      <c r="M252" s="201" t="s">
        <v>21</v>
      </c>
      <c r="N252" s="202" t="s">
        <v>44</v>
      </c>
      <c r="O252" s="66"/>
      <c r="P252" s="203">
        <f>O252*H252</f>
        <v>0</v>
      </c>
      <c r="Q252" s="203">
        <v>0</v>
      </c>
      <c r="R252" s="203">
        <f>Q252*H252</f>
        <v>0</v>
      </c>
      <c r="S252" s="203">
        <v>0</v>
      </c>
      <c r="T252" s="204">
        <f>S252*H252</f>
        <v>0</v>
      </c>
      <c r="U252" s="36"/>
      <c r="V252" s="36"/>
      <c r="W252" s="36"/>
      <c r="X252" s="36"/>
      <c r="Y252" s="36"/>
      <c r="Z252" s="36"/>
      <c r="AA252" s="36"/>
      <c r="AB252" s="36"/>
      <c r="AC252" s="36"/>
      <c r="AD252" s="36"/>
      <c r="AE252" s="36"/>
      <c r="AR252" s="205" t="s">
        <v>164</v>
      </c>
      <c r="AT252" s="205" t="s">
        <v>159</v>
      </c>
      <c r="AU252" s="205" t="s">
        <v>79</v>
      </c>
      <c r="AY252" s="19" t="s">
        <v>157</v>
      </c>
      <c r="BE252" s="206">
        <f>IF(N252="základní",J252,0)</f>
        <v>0</v>
      </c>
      <c r="BF252" s="206">
        <f>IF(N252="snížená",J252,0)</f>
        <v>0</v>
      </c>
      <c r="BG252" s="206">
        <f>IF(N252="zákl. přenesená",J252,0)</f>
        <v>0</v>
      </c>
      <c r="BH252" s="206">
        <f>IF(N252="sníž. přenesená",J252,0)</f>
        <v>0</v>
      </c>
      <c r="BI252" s="206">
        <f>IF(N252="nulová",J252,0)</f>
        <v>0</v>
      </c>
      <c r="BJ252" s="19" t="s">
        <v>79</v>
      </c>
      <c r="BK252" s="206">
        <f>ROUND(I252*H252,2)</f>
        <v>0</v>
      </c>
      <c r="BL252" s="19" t="s">
        <v>164</v>
      </c>
      <c r="BM252" s="205" t="s">
        <v>1565</v>
      </c>
    </row>
    <row r="253" spans="1:47" s="2" customFormat="1" ht="19.5">
      <c r="A253" s="36"/>
      <c r="B253" s="37"/>
      <c r="C253" s="38"/>
      <c r="D253" s="207" t="s">
        <v>327</v>
      </c>
      <c r="E253" s="38"/>
      <c r="F253" s="208" t="s">
        <v>1566</v>
      </c>
      <c r="G253" s="38"/>
      <c r="H253" s="38"/>
      <c r="I253" s="117"/>
      <c r="J253" s="38"/>
      <c r="K253" s="38"/>
      <c r="L253" s="41"/>
      <c r="M253" s="209"/>
      <c r="N253" s="210"/>
      <c r="O253" s="66"/>
      <c r="P253" s="66"/>
      <c r="Q253" s="66"/>
      <c r="R253" s="66"/>
      <c r="S253" s="66"/>
      <c r="T253" s="67"/>
      <c r="U253" s="36"/>
      <c r="V253" s="36"/>
      <c r="W253" s="36"/>
      <c r="X253" s="36"/>
      <c r="Y253" s="36"/>
      <c r="Z253" s="36"/>
      <c r="AA253" s="36"/>
      <c r="AB253" s="36"/>
      <c r="AC253" s="36"/>
      <c r="AD253" s="36"/>
      <c r="AE253" s="36"/>
      <c r="AT253" s="19" t="s">
        <v>327</v>
      </c>
      <c r="AU253" s="19" t="s">
        <v>79</v>
      </c>
    </row>
    <row r="254" spans="1:65" s="2" customFormat="1" ht="16.5" customHeight="1">
      <c r="A254" s="36"/>
      <c r="B254" s="37"/>
      <c r="C254" s="194" t="s">
        <v>431</v>
      </c>
      <c r="D254" s="194" t="s">
        <v>159</v>
      </c>
      <c r="E254" s="195" t="s">
        <v>1567</v>
      </c>
      <c r="F254" s="196" t="s">
        <v>1568</v>
      </c>
      <c r="G254" s="197" t="s">
        <v>1569</v>
      </c>
      <c r="H254" s="198">
        <v>1</v>
      </c>
      <c r="I254" s="199"/>
      <c r="J254" s="200">
        <f>ROUND(I254*H254,2)</f>
        <v>0</v>
      </c>
      <c r="K254" s="196" t="s">
        <v>21</v>
      </c>
      <c r="L254" s="41"/>
      <c r="M254" s="201" t="s">
        <v>21</v>
      </c>
      <c r="N254" s="202" t="s">
        <v>44</v>
      </c>
      <c r="O254" s="66"/>
      <c r="P254" s="203">
        <f>O254*H254</f>
        <v>0</v>
      </c>
      <c r="Q254" s="203">
        <v>0</v>
      </c>
      <c r="R254" s="203">
        <f>Q254*H254</f>
        <v>0</v>
      </c>
      <c r="S254" s="203">
        <v>0</v>
      </c>
      <c r="T254" s="204">
        <f>S254*H254</f>
        <v>0</v>
      </c>
      <c r="U254" s="36"/>
      <c r="V254" s="36"/>
      <c r="W254" s="36"/>
      <c r="X254" s="36"/>
      <c r="Y254" s="36"/>
      <c r="Z254" s="36"/>
      <c r="AA254" s="36"/>
      <c r="AB254" s="36"/>
      <c r="AC254" s="36"/>
      <c r="AD254" s="36"/>
      <c r="AE254" s="36"/>
      <c r="AR254" s="205" t="s">
        <v>164</v>
      </c>
      <c r="AT254" s="205" t="s">
        <v>159</v>
      </c>
      <c r="AU254" s="205" t="s">
        <v>79</v>
      </c>
      <c r="AY254" s="19" t="s">
        <v>157</v>
      </c>
      <c r="BE254" s="206">
        <f>IF(N254="základní",J254,0)</f>
        <v>0</v>
      </c>
      <c r="BF254" s="206">
        <f>IF(N254="snížená",J254,0)</f>
        <v>0</v>
      </c>
      <c r="BG254" s="206">
        <f>IF(N254="zákl. přenesená",J254,0)</f>
        <v>0</v>
      </c>
      <c r="BH254" s="206">
        <f>IF(N254="sníž. přenesená",J254,0)</f>
        <v>0</v>
      </c>
      <c r="BI254" s="206">
        <f>IF(N254="nulová",J254,0)</f>
        <v>0</v>
      </c>
      <c r="BJ254" s="19" t="s">
        <v>79</v>
      </c>
      <c r="BK254" s="206">
        <f>ROUND(I254*H254,2)</f>
        <v>0</v>
      </c>
      <c r="BL254" s="19" t="s">
        <v>164</v>
      </c>
      <c r="BM254" s="205" t="s">
        <v>1570</v>
      </c>
    </row>
    <row r="255" spans="1:47" s="2" customFormat="1" ht="48.75">
      <c r="A255" s="36"/>
      <c r="B255" s="37"/>
      <c r="C255" s="38"/>
      <c r="D255" s="207" t="s">
        <v>327</v>
      </c>
      <c r="E255" s="38"/>
      <c r="F255" s="208" t="s">
        <v>1571</v>
      </c>
      <c r="G255" s="38"/>
      <c r="H255" s="38"/>
      <c r="I255" s="117"/>
      <c r="J255" s="38"/>
      <c r="K255" s="38"/>
      <c r="L255" s="41"/>
      <c r="M255" s="209"/>
      <c r="N255" s="210"/>
      <c r="O255" s="66"/>
      <c r="P255" s="66"/>
      <c r="Q255" s="66"/>
      <c r="R255" s="66"/>
      <c r="S255" s="66"/>
      <c r="T255" s="67"/>
      <c r="U255" s="36"/>
      <c r="V255" s="36"/>
      <c r="W255" s="36"/>
      <c r="X255" s="36"/>
      <c r="Y255" s="36"/>
      <c r="Z255" s="36"/>
      <c r="AA255" s="36"/>
      <c r="AB255" s="36"/>
      <c r="AC255" s="36"/>
      <c r="AD255" s="36"/>
      <c r="AE255" s="36"/>
      <c r="AT255" s="19" t="s">
        <v>327</v>
      </c>
      <c r="AU255" s="19" t="s">
        <v>79</v>
      </c>
    </row>
    <row r="256" spans="1:65" s="2" customFormat="1" ht="16.5" customHeight="1">
      <c r="A256" s="36"/>
      <c r="B256" s="37"/>
      <c r="C256" s="194" t="s">
        <v>436</v>
      </c>
      <c r="D256" s="194" t="s">
        <v>159</v>
      </c>
      <c r="E256" s="195" t="s">
        <v>1572</v>
      </c>
      <c r="F256" s="196" t="s">
        <v>1573</v>
      </c>
      <c r="G256" s="197" t="s">
        <v>1548</v>
      </c>
      <c r="H256" s="198">
        <v>5</v>
      </c>
      <c r="I256" s="199"/>
      <c r="J256" s="200">
        <f>ROUND(I256*H256,2)</f>
        <v>0</v>
      </c>
      <c r="K256" s="196" t="s">
        <v>21</v>
      </c>
      <c r="L256" s="41"/>
      <c r="M256" s="201" t="s">
        <v>21</v>
      </c>
      <c r="N256" s="202" t="s">
        <v>44</v>
      </c>
      <c r="O256" s="66"/>
      <c r="P256" s="203">
        <f>O256*H256</f>
        <v>0</v>
      </c>
      <c r="Q256" s="203">
        <v>0</v>
      </c>
      <c r="R256" s="203">
        <f>Q256*H256</f>
        <v>0</v>
      </c>
      <c r="S256" s="203">
        <v>0</v>
      </c>
      <c r="T256" s="204">
        <f>S256*H256</f>
        <v>0</v>
      </c>
      <c r="U256" s="36"/>
      <c r="V256" s="36"/>
      <c r="W256" s="36"/>
      <c r="X256" s="36"/>
      <c r="Y256" s="36"/>
      <c r="Z256" s="36"/>
      <c r="AA256" s="36"/>
      <c r="AB256" s="36"/>
      <c r="AC256" s="36"/>
      <c r="AD256" s="36"/>
      <c r="AE256" s="36"/>
      <c r="AR256" s="205" t="s">
        <v>164</v>
      </c>
      <c r="AT256" s="205" t="s">
        <v>159</v>
      </c>
      <c r="AU256" s="205" t="s">
        <v>79</v>
      </c>
      <c r="AY256" s="19" t="s">
        <v>157</v>
      </c>
      <c r="BE256" s="206">
        <f>IF(N256="základní",J256,0)</f>
        <v>0</v>
      </c>
      <c r="BF256" s="206">
        <f>IF(N256="snížená",J256,0)</f>
        <v>0</v>
      </c>
      <c r="BG256" s="206">
        <f>IF(N256="zákl. přenesená",J256,0)</f>
        <v>0</v>
      </c>
      <c r="BH256" s="206">
        <f>IF(N256="sníž. přenesená",J256,0)</f>
        <v>0</v>
      </c>
      <c r="BI256" s="206">
        <f>IF(N256="nulová",J256,0)</f>
        <v>0</v>
      </c>
      <c r="BJ256" s="19" t="s">
        <v>79</v>
      </c>
      <c r="BK256" s="206">
        <f>ROUND(I256*H256,2)</f>
        <v>0</v>
      </c>
      <c r="BL256" s="19" t="s">
        <v>164</v>
      </c>
      <c r="BM256" s="205" t="s">
        <v>1574</v>
      </c>
    </row>
    <row r="257" spans="1:47" s="2" customFormat="1" ht="19.5">
      <c r="A257" s="36"/>
      <c r="B257" s="37"/>
      <c r="C257" s="38"/>
      <c r="D257" s="207" t="s">
        <v>327</v>
      </c>
      <c r="E257" s="38"/>
      <c r="F257" s="208" t="s">
        <v>1575</v>
      </c>
      <c r="G257" s="38"/>
      <c r="H257" s="38"/>
      <c r="I257" s="117"/>
      <c r="J257" s="38"/>
      <c r="K257" s="38"/>
      <c r="L257" s="41"/>
      <c r="M257" s="209"/>
      <c r="N257" s="210"/>
      <c r="O257" s="66"/>
      <c r="P257" s="66"/>
      <c r="Q257" s="66"/>
      <c r="R257" s="66"/>
      <c r="S257" s="66"/>
      <c r="T257" s="67"/>
      <c r="U257" s="36"/>
      <c r="V257" s="36"/>
      <c r="W257" s="36"/>
      <c r="X257" s="36"/>
      <c r="Y257" s="36"/>
      <c r="Z257" s="36"/>
      <c r="AA257" s="36"/>
      <c r="AB257" s="36"/>
      <c r="AC257" s="36"/>
      <c r="AD257" s="36"/>
      <c r="AE257" s="36"/>
      <c r="AT257" s="19" t="s">
        <v>327</v>
      </c>
      <c r="AU257" s="19" t="s">
        <v>79</v>
      </c>
    </row>
    <row r="258" spans="1:65" s="2" customFormat="1" ht="16.5" customHeight="1">
      <c r="A258" s="36"/>
      <c r="B258" s="37"/>
      <c r="C258" s="254" t="s">
        <v>441</v>
      </c>
      <c r="D258" s="254" t="s">
        <v>271</v>
      </c>
      <c r="E258" s="255" t="s">
        <v>1576</v>
      </c>
      <c r="F258" s="256" t="s">
        <v>1577</v>
      </c>
      <c r="G258" s="257" t="s">
        <v>284</v>
      </c>
      <c r="H258" s="258">
        <v>173.1</v>
      </c>
      <c r="I258" s="259"/>
      <c r="J258" s="260">
        <f>ROUND(I258*H258,2)</f>
        <v>0</v>
      </c>
      <c r="K258" s="256" t="s">
        <v>21</v>
      </c>
      <c r="L258" s="261"/>
      <c r="M258" s="262" t="s">
        <v>21</v>
      </c>
      <c r="N258" s="263" t="s">
        <v>44</v>
      </c>
      <c r="O258" s="66"/>
      <c r="P258" s="203">
        <f>O258*H258</f>
        <v>0</v>
      </c>
      <c r="Q258" s="203">
        <v>0</v>
      </c>
      <c r="R258" s="203">
        <f>Q258*H258</f>
        <v>0</v>
      </c>
      <c r="S258" s="203">
        <v>0</v>
      </c>
      <c r="T258" s="204">
        <f>S258*H258</f>
        <v>0</v>
      </c>
      <c r="U258" s="36"/>
      <c r="V258" s="36"/>
      <c r="W258" s="36"/>
      <c r="X258" s="36"/>
      <c r="Y258" s="36"/>
      <c r="Z258" s="36"/>
      <c r="AA258" s="36"/>
      <c r="AB258" s="36"/>
      <c r="AC258" s="36"/>
      <c r="AD258" s="36"/>
      <c r="AE258" s="36"/>
      <c r="AR258" s="205" t="s">
        <v>224</v>
      </c>
      <c r="AT258" s="205" t="s">
        <v>271</v>
      </c>
      <c r="AU258" s="205" t="s">
        <v>79</v>
      </c>
      <c r="AY258" s="19" t="s">
        <v>157</v>
      </c>
      <c r="BE258" s="206">
        <f>IF(N258="základní",J258,0)</f>
        <v>0</v>
      </c>
      <c r="BF258" s="206">
        <f>IF(N258="snížená",J258,0)</f>
        <v>0</v>
      </c>
      <c r="BG258" s="206">
        <f>IF(N258="zákl. přenesená",J258,0)</f>
        <v>0</v>
      </c>
      <c r="BH258" s="206">
        <f>IF(N258="sníž. přenesená",J258,0)</f>
        <v>0</v>
      </c>
      <c r="BI258" s="206">
        <f>IF(N258="nulová",J258,0)</f>
        <v>0</v>
      </c>
      <c r="BJ258" s="19" t="s">
        <v>79</v>
      </c>
      <c r="BK258" s="206">
        <f>ROUND(I258*H258,2)</f>
        <v>0</v>
      </c>
      <c r="BL258" s="19" t="s">
        <v>164</v>
      </c>
      <c r="BM258" s="205" t="s">
        <v>1578</v>
      </c>
    </row>
    <row r="259" spans="2:51" s="13" customFormat="1" ht="12">
      <c r="B259" s="211"/>
      <c r="C259" s="212"/>
      <c r="D259" s="207" t="s">
        <v>168</v>
      </c>
      <c r="E259" s="213" t="s">
        <v>21</v>
      </c>
      <c r="F259" s="214" t="s">
        <v>1510</v>
      </c>
      <c r="G259" s="212"/>
      <c r="H259" s="215">
        <v>61.5</v>
      </c>
      <c r="I259" s="216"/>
      <c r="J259" s="212"/>
      <c r="K259" s="212"/>
      <c r="L259" s="217"/>
      <c r="M259" s="218"/>
      <c r="N259" s="219"/>
      <c r="O259" s="219"/>
      <c r="P259" s="219"/>
      <c r="Q259" s="219"/>
      <c r="R259" s="219"/>
      <c r="S259" s="219"/>
      <c r="T259" s="220"/>
      <c r="AT259" s="221" t="s">
        <v>168</v>
      </c>
      <c r="AU259" s="221" t="s">
        <v>79</v>
      </c>
      <c r="AV259" s="13" t="s">
        <v>81</v>
      </c>
      <c r="AW259" s="13" t="s">
        <v>34</v>
      </c>
      <c r="AX259" s="13" t="s">
        <v>73</v>
      </c>
      <c r="AY259" s="221" t="s">
        <v>157</v>
      </c>
    </row>
    <row r="260" spans="2:51" s="13" customFormat="1" ht="12">
      <c r="B260" s="211"/>
      <c r="C260" s="212"/>
      <c r="D260" s="207" t="s">
        <v>168</v>
      </c>
      <c r="E260" s="213" t="s">
        <v>21</v>
      </c>
      <c r="F260" s="214" t="s">
        <v>1511</v>
      </c>
      <c r="G260" s="212"/>
      <c r="H260" s="215">
        <v>111.6</v>
      </c>
      <c r="I260" s="216"/>
      <c r="J260" s="212"/>
      <c r="K260" s="212"/>
      <c r="L260" s="217"/>
      <c r="M260" s="218"/>
      <c r="N260" s="219"/>
      <c r="O260" s="219"/>
      <c r="P260" s="219"/>
      <c r="Q260" s="219"/>
      <c r="R260" s="219"/>
      <c r="S260" s="219"/>
      <c r="T260" s="220"/>
      <c r="AT260" s="221" t="s">
        <v>168</v>
      </c>
      <c r="AU260" s="221" t="s">
        <v>79</v>
      </c>
      <c r="AV260" s="13" t="s">
        <v>81</v>
      </c>
      <c r="AW260" s="13" t="s">
        <v>34</v>
      </c>
      <c r="AX260" s="13" t="s">
        <v>73</v>
      </c>
      <c r="AY260" s="221" t="s">
        <v>157</v>
      </c>
    </row>
    <row r="261" spans="2:51" s="16" customFormat="1" ht="12">
      <c r="B261" s="243"/>
      <c r="C261" s="244"/>
      <c r="D261" s="207" t="s">
        <v>168</v>
      </c>
      <c r="E261" s="245" t="s">
        <v>21</v>
      </c>
      <c r="F261" s="246" t="s">
        <v>181</v>
      </c>
      <c r="G261" s="244"/>
      <c r="H261" s="247">
        <v>173.1</v>
      </c>
      <c r="I261" s="248"/>
      <c r="J261" s="244"/>
      <c r="K261" s="244"/>
      <c r="L261" s="249"/>
      <c r="M261" s="250"/>
      <c r="N261" s="251"/>
      <c r="O261" s="251"/>
      <c r="P261" s="251"/>
      <c r="Q261" s="251"/>
      <c r="R261" s="251"/>
      <c r="S261" s="251"/>
      <c r="T261" s="252"/>
      <c r="AT261" s="253" t="s">
        <v>168</v>
      </c>
      <c r="AU261" s="253" t="s">
        <v>79</v>
      </c>
      <c r="AV261" s="16" t="s">
        <v>164</v>
      </c>
      <c r="AW261" s="16" t="s">
        <v>34</v>
      </c>
      <c r="AX261" s="16" t="s">
        <v>79</v>
      </c>
      <c r="AY261" s="253" t="s">
        <v>157</v>
      </c>
    </row>
    <row r="262" spans="1:65" s="2" customFormat="1" ht="16.5" customHeight="1">
      <c r="A262" s="36"/>
      <c r="B262" s="37"/>
      <c r="C262" s="254" t="s">
        <v>446</v>
      </c>
      <c r="D262" s="254" t="s">
        <v>271</v>
      </c>
      <c r="E262" s="255" t="s">
        <v>1579</v>
      </c>
      <c r="F262" s="256" t="s">
        <v>1580</v>
      </c>
      <c r="G262" s="257" t="s">
        <v>284</v>
      </c>
      <c r="H262" s="258">
        <v>1</v>
      </c>
      <c r="I262" s="259"/>
      <c r="J262" s="260">
        <f>ROUND(I262*H262,2)</f>
        <v>0</v>
      </c>
      <c r="K262" s="256" t="s">
        <v>21</v>
      </c>
      <c r="L262" s="261"/>
      <c r="M262" s="262" t="s">
        <v>21</v>
      </c>
      <c r="N262" s="263" t="s">
        <v>44</v>
      </c>
      <c r="O262" s="66"/>
      <c r="P262" s="203">
        <f>O262*H262</f>
        <v>0</v>
      </c>
      <c r="Q262" s="203">
        <v>0</v>
      </c>
      <c r="R262" s="203">
        <f>Q262*H262</f>
        <v>0</v>
      </c>
      <c r="S262" s="203">
        <v>0</v>
      </c>
      <c r="T262" s="204">
        <f>S262*H262</f>
        <v>0</v>
      </c>
      <c r="U262" s="36"/>
      <c r="V262" s="36"/>
      <c r="W262" s="36"/>
      <c r="X262" s="36"/>
      <c r="Y262" s="36"/>
      <c r="Z262" s="36"/>
      <c r="AA262" s="36"/>
      <c r="AB262" s="36"/>
      <c r="AC262" s="36"/>
      <c r="AD262" s="36"/>
      <c r="AE262" s="36"/>
      <c r="AR262" s="205" t="s">
        <v>224</v>
      </c>
      <c r="AT262" s="205" t="s">
        <v>271</v>
      </c>
      <c r="AU262" s="205" t="s">
        <v>79</v>
      </c>
      <c r="AY262" s="19" t="s">
        <v>157</v>
      </c>
      <c r="BE262" s="206">
        <f>IF(N262="základní",J262,0)</f>
        <v>0</v>
      </c>
      <c r="BF262" s="206">
        <f>IF(N262="snížená",J262,0)</f>
        <v>0</v>
      </c>
      <c r="BG262" s="206">
        <f>IF(N262="zákl. přenesená",J262,0)</f>
        <v>0</v>
      </c>
      <c r="BH262" s="206">
        <f>IF(N262="sníž. přenesená",J262,0)</f>
        <v>0</v>
      </c>
      <c r="BI262" s="206">
        <f>IF(N262="nulová",J262,0)</f>
        <v>0</v>
      </c>
      <c r="BJ262" s="19" t="s">
        <v>79</v>
      </c>
      <c r="BK262" s="206">
        <f>ROUND(I262*H262,2)</f>
        <v>0</v>
      </c>
      <c r="BL262" s="19" t="s">
        <v>164</v>
      </c>
      <c r="BM262" s="205" t="s">
        <v>1581</v>
      </c>
    </row>
    <row r="263" spans="1:65" s="2" customFormat="1" ht="16.5" customHeight="1">
      <c r="A263" s="36"/>
      <c r="B263" s="37"/>
      <c r="C263" s="254" t="s">
        <v>454</v>
      </c>
      <c r="D263" s="254" t="s">
        <v>271</v>
      </c>
      <c r="E263" s="255" t="s">
        <v>1582</v>
      </c>
      <c r="F263" s="256" t="s">
        <v>1583</v>
      </c>
      <c r="G263" s="257" t="s">
        <v>421</v>
      </c>
      <c r="H263" s="258">
        <v>1</v>
      </c>
      <c r="I263" s="259"/>
      <c r="J263" s="260">
        <f>ROUND(I263*H263,2)</f>
        <v>0</v>
      </c>
      <c r="K263" s="256" t="s">
        <v>21</v>
      </c>
      <c r="L263" s="261"/>
      <c r="M263" s="262" t="s">
        <v>21</v>
      </c>
      <c r="N263" s="263" t="s">
        <v>44</v>
      </c>
      <c r="O263" s="66"/>
      <c r="P263" s="203">
        <f>O263*H263</f>
        <v>0</v>
      </c>
      <c r="Q263" s="203">
        <v>0</v>
      </c>
      <c r="R263" s="203">
        <f>Q263*H263</f>
        <v>0</v>
      </c>
      <c r="S263" s="203">
        <v>0</v>
      </c>
      <c r="T263" s="204">
        <f>S263*H263</f>
        <v>0</v>
      </c>
      <c r="U263" s="36"/>
      <c r="V263" s="36"/>
      <c r="W263" s="36"/>
      <c r="X263" s="36"/>
      <c r="Y263" s="36"/>
      <c r="Z263" s="36"/>
      <c r="AA263" s="36"/>
      <c r="AB263" s="36"/>
      <c r="AC263" s="36"/>
      <c r="AD263" s="36"/>
      <c r="AE263" s="36"/>
      <c r="AR263" s="205" t="s">
        <v>224</v>
      </c>
      <c r="AT263" s="205" t="s">
        <v>271</v>
      </c>
      <c r="AU263" s="205" t="s">
        <v>79</v>
      </c>
      <c r="AY263" s="19" t="s">
        <v>157</v>
      </c>
      <c r="BE263" s="206">
        <f>IF(N263="základní",J263,0)</f>
        <v>0</v>
      </c>
      <c r="BF263" s="206">
        <f>IF(N263="snížená",J263,0)</f>
        <v>0</v>
      </c>
      <c r="BG263" s="206">
        <f>IF(N263="zákl. přenesená",J263,0)</f>
        <v>0</v>
      </c>
      <c r="BH263" s="206">
        <f>IF(N263="sníž. přenesená",J263,0)</f>
        <v>0</v>
      </c>
      <c r="BI263" s="206">
        <f>IF(N263="nulová",J263,0)</f>
        <v>0</v>
      </c>
      <c r="BJ263" s="19" t="s">
        <v>79</v>
      </c>
      <c r="BK263" s="206">
        <f>ROUND(I263*H263,2)</f>
        <v>0</v>
      </c>
      <c r="BL263" s="19" t="s">
        <v>164</v>
      </c>
      <c r="BM263" s="205" t="s">
        <v>1584</v>
      </c>
    </row>
    <row r="264" spans="1:47" s="2" customFormat="1" ht="19.5">
      <c r="A264" s="36"/>
      <c r="B264" s="37"/>
      <c r="C264" s="38"/>
      <c r="D264" s="207" t="s">
        <v>327</v>
      </c>
      <c r="E264" s="38"/>
      <c r="F264" s="208" t="s">
        <v>1585</v>
      </c>
      <c r="G264" s="38"/>
      <c r="H264" s="38"/>
      <c r="I264" s="117"/>
      <c r="J264" s="38"/>
      <c r="K264" s="38"/>
      <c r="L264" s="41"/>
      <c r="M264" s="209"/>
      <c r="N264" s="210"/>
      <c r="O264" s="66"/>
      <c r="P264" s="66"/>
      <c r="Q264" s="66"/>
      <c r="R264" s="66"/>
      <c r="S264" s="66"/>
      <c r="T264" s="67"/>
      <c r="U264" s="36"/>
      <c r="V264" s="36"/>
      <c r="W264" s="36"/>
      <c r="X264" s="36"/>
      <c r="Y264" s="36"/>
      <c r="Z264" s="36"/>
      <c r="AA264" s="36"/>
      <c r="AB264" s="36"/>
      <c r="AC264" s="36"/>
      <c r="AD264" s="36"/>
      <c r="AE264" s="36"/>
      <c r="AT264" s="19" t="s">
        <v>327</v>
      </c>
      <c r="AU264" s="19" t="s">
        <v>79</v>
      </c>
    </row>
    <row r="265" spans="1:65" s="2" customFormat="1" ht="16.5" customHeight="1">
      <c r="A265" s="36"/>
      <c r="B265" s="37"/>
      <c r="C265" s="254" t="s">
        <v>458</v>
      </c>
      <c r="D265" s="254" t="s">
        <v>271</v>
      </c>
      <c r="E265" s="255" t="s">
        <v>1586</v>
      </c>
      <c r="F265" s="256" t="s">
        <v>1587</v>
      </c>
      <c r="G265" s="257" t="s">
        <v>421</v>
      </c>
      <c r="H265" s="258">
        <v>2</v>
      </c>
      <c r="I265" s="259"/>
      <c r="J265" s="260">
        <f>ROUND(I265*H265,2)</f>
        <v>0</v>
      </c>
      <c r="K265" s="256" t="s">
        <v>21</v>
      </c>
      <c r="L265" s="261"/>
      <c r="M265" s="262" t="s">
        <v>21</v>
      </c>
      <c r="N265" s="263" t="s">
        <v>44</v>
      </c>
      <c r="O265" s="66"/>
      <c r="P265" s="203">
        <f>O265*H265</f>
        <v>0</v>
      </c>
      <c r="Q265" s="203">
        <v>0</v>
      </c>
      <c r="R265" s="203">
        <f>Q265*H265</f>
        <v>0</v>
      </c>
      <c r="S265" s="203">
        <v>0</v>
      </c>
      <c r="T265" s="204">
        <f>S265*H265</f>
        <v>0</v>
      </c>
      <c r="U265" s="36"/>
      <c r="V265" s="36"/>
      <c r="W265" s="36"/>
      <c r="X265" s="36"/>
      <c r="Y265" s="36"/>
      <c r="Z265" s="36"/>
      <c r="AA265" s="36"/>
      <c r="AB265" s="36"/>
      <c r="AC265" s="36"/>
      <c r="AD265" s="36"/>
      <c r="AE265" s="36"/>
      <c r="AR265" s="205" t="s">
        <v>224</v>
      </c>
      <c r="AT265" s="205" t="s">
        <v>271</v>
      </c>
      <c r="AU265" s="205" t="s">
        <v>79</v>
      </c>
      <c r="AY265" s="19" t="s">
        <v>157</v>
      </c>
      <c r="BE265" s="206">
        <f>IF(N265="základní",J265,0)</f>
        <v>0</v>
      </c>
      <c r="BF265" s="206">
        <f>IF(N265="snížená",J265,0)</f>
        <v>0</v>
      </c>
      <c r="BG265" s="206">
        <f>IF(N265="zákl. přenesená",J265,0)</f>
        <v>0</v>
      </c>
      <c r="BH265" s="206">
        <f>IF(N265="sníž. přenesená",J265,0)</f>
        <v>0</v>
      </c>
      <c r="BI265" s="206">
        <f>IF(N265="nulová",J265,0)</f>
        <v>0</v>
      </c>
      <c r="BJ265" s="19" t="s">
        <v>79</v>
      </c>
      <c r="BK265" s="206">
        <f>ROUND(I265*H265,2)</f>
        <v>0</v>
      </c>
      <c r="BL265" s="19" t="s">
        <v>164</v>
      </c>
      <c r="BM265" s="205" t="s">
        <v>1588</v>
      </c>
    </row>
    <row r="266" spans="1:47" s="2" customFormat="1" ht="19.5">
      <c r="A266" s="36"/>
      <c r="B266" s="37"/>
      <c r="C266" s="38"/>
      <c r="D266" s="207" t="s">
        <v>327</v>
      </c>
      <c r="E266" s="38"/>
      <c r="F266" s="208" t="s">
        <v>1589</v>
      </c>
      <c r="G266" s="38"/>
      <c r="H266" s="38"/>
      <c r="I266" s="117"/>
      <c r="J266" s="38"/>
      <c r="K266" s="38"/>
      <c r="L266" s="41"/>
      <c r="M266" s="209"/>
      <c r="N266" s="210"/>
      <c r="O266" s="66"/>
      <c r="P266" s="66"/>
      <c r="Q266" s="66"/>
      <c r="R266" s="66"/>
      <c r="S266" s="66"/>
      <c r="T266" s="67"/>
      <c r="U266" s="36"/>
      <c r="V266" s="36"/>
      <c r="W266" s="36"/>
      <c r="X266" s="36"/>
      <c r="Y266" s="36"/>
      <c r="Z266" s="36"/>
      <c r="AA266" s="36"/>
      <c r="AB266" s="36"/>
      <c r="AC266" s="36"/>
      <c r="AD266" s="36"/>
      <c r="AE266" s="36"/>
      <c r="AT266" s="19" t="s">
        <v>327</v>
      </c>
      <c r="AU266" s="19" t="s">
        <v>79</v>
      </c>
    </row>
    <row r="267" spans="1:65" s="2" customFormat="1" ht="16.5" customHeight="1">
      <c r="A267" s="36"/>
      <c r="B267" s="37"/>
      <c r="C267" s="254" t="s">
        <v>464</v>
      </c>
      <c r="D267" s="254" t="s">
        <v>271</v>
      </c>
      <c r="E267" s="255" t="s">
        <v>1590</v>
      </c>
      <c r="F267" s="256" t="s">
        <v>1591</v>
      </c>
      <c r="G267" s="257" t="s">
        <v>421</v>
      </c>
      <c r="H267" s="258">
        <v>1</v>
      </c>
      <c r="I267" s="259"/>
      <c r="J267" s="260">
        <f>ROUND(I267*H267,2)</f>
        <v>0</v>
      </c>
      <c r="K267" s="256" t="s">
        <v>21</v>
      </c>
      <c r="L267" s="261"/>
      <c r="M267" s="262" t="s">
        <v>21</v>
      </c>
      <c r="N267" s="263" t="s">
        <v>44</v>
      </c>
      <c r="O267" s="66"/>
      <c r="P267" s="203">
        <f>O267*H267</f>
        <v>0</v>
      </c>
      <c r="Q267" s="203">
        <v>0</v>
      </c>
      <c r="R267" s="203">
        <f>Q267*H267</f>
        <v>0</v>
      </c>
      <c r="S267" s="203">
        <v>0</v>
      </c>
      <c r="T267" s="204">
        <f>S267*H267</f>
        <v>0</v>
      </c>
      <c r="U267" s="36"/>
      <c r="V267" s="36"/>
      <c r="W267" s="36"/>
      <c r="X267" s="36"/>
      <c r="Y267" s="36"/>
      <c r="Z267" s="36"/>
      <c r="AA267" s="36"/>
      <c r="AB267" s="36"/>
      <c r="AC267" s="36"/>
      <c r="AD267" s="36"/>
      <c r="AE267" s="36"/>
      <c r="AR267" s="205" t="s">
        <v>224</v>
      </c>
      <c r="AT267" s="205" t="s">
        <v>271</v>
      </c>
      <c r="AU267" s="205" t="s">
        <v>79</v>
      </c>
      <c r="AY267" s="19" t="s">
        <v>157</v>
      </c>
      <c r="BE267" s="206">
        <f>IF(N267="základní",J267,0)</f>
        <v>0</v>
      </c>
      <c r="BF267" s="206">
        <f>IF(N267="snížená",J267,0)</f>
        <v>0</v>
      </c>
      <c r="BG267" s="206">
        <f>IF(N267="zákl. přenesená",J267,0)</f>
        <v>0</v>
      </c>
      <c r="BH267" s="206">
        <f>IF(N267="sníž. přenesená",J267,0)</f>
        <v>0</v>
      </c>
      <c r="BI267" s="206">
        <f>IF(N267="nulová",J267,0)</f>
        <v>0</v>
      </c>
      <c r="BJ267" s="19" t="s">
        <v>79</v>
      </c>
      <c r="BK267" s="206">
        <f>ROUND(I267*H267,2)</f>
        <v>0</v>
      </c>
      <c r="BL267" s="19" t="s">
        <v>164</v>
      </c>
      <c r="BM267" s="205" t="s">
        <v>1592</v>
      </c>
    </row>
    <row r="268" spans="1:65" s="2" customFormat="1" ht="16.5" customHeight="1">
      <c r="A268" s="36"/>
      <c r="B268" s="37"/>
      <c r="C268" s="254" t="s">
        <v>468</v>
      </c>
      <c r="D268" s="254" t="s">
        <v>271</v>
      </c>
      <c r="E268" s="255" t="s">
        <v>1593</v>
      </c>
      <c r="F268" s="256" t="s">
        <v>1594</v>
      </c>
      <c r="G268" s="257" t="s">
        <v>421</v>
      </c>
      <c r="H268" s="258">
        <v>1</v>
      </c>
      <c r="I268" s="259"/>
      <c r="J268" s="260">
        <f>ROUND(I268*H268,2)</f>
        <v>0</v>
      </c>
      <c r="K268" s="256" t="s">
        <v>21</v>
      </c>
      <c r="L268" s="261"/>
      <c r="M268" s="262" t="s">
        <v>21</v>
      </c>
      <c r="N268" s="263" t="s">
        <v>44</v>
      </c>
      <c r="O268" s="66"/>
      <c r="P268" s="203">
        <f>O268*H268</f>
        <v>0</v>
      </c>
      <c r="Q268" s="203">
        <v>0</v>
      </c>
      <c r="R268" s="203">
        <f>Q268*H268</f>
        <v>0</v>
      </c>
      <c r="S268" s="203">
        <v>0</v>
      </c>
      <c r="T268" s="204">
        <f>S268*H268</f>
        <v>0</v>
      </c>
      <c r="U268" s="36"/>
      <c r="V268" s="36"/>
      <c r="W268" s="36"/>
      <c r="X268" s="36"/>
      <c r="Y268" s="36"/>
      <c r="Z268" s="36"/>
      <c r="AA268" s="36"/>
      <c r="AB268" s="36"/>
      <c r="AC268" s="36"/>
      <c r="AD268" s="36"/>
      <c r="AE268" s="36"/>
      <c r="AR268" s="205" t="s">
        <v>224</v>
      </c>
      <c r="AT268" s="205" t="s">
        <v>271</v>
      </c>
      <c r="AU268" s="205" t="s">
        <v>79</v>
      </c>
      <c r="AY268" s="19" t="s">
        <v>157</v>
      </c>
      <c r="BE268" s="206">
        <f>IF(N268="základní",J268,0)</f>
        <v>0</v>
      </c>
      <c r="BF268" s="206">
        <f>IF(N268="snížená",J268,0)</f>
        <v>0</v>
      </c>
      <c r="BG268" s="206">
        <f>IF(N268="zákl. přenesená",J268,0)</f>
        <v>0</v>
      </c>
      <c r="BH268" s="206">
        <f>IF(N268="sníž. přenesená",J268,0)</f>
        <v>0</v>
      </c>
      <c r="BI268" s="206">
        <f>IF(N268="nulová",J268,0)</f>
        <v>0</v>
      </c>
      <c r="BJ268" s="19" t="s">
        <v>79</v>
      </c>
      <c r="BK268" s="206">
        <f>ROUND(I268*H268,2)</f>
        <v>0</v>
      </c>
      <c r="BL268" s="19" t="s">
        <v>164</v>
      </c>
      <c r="BM268" s="205" t="s">
        <v>1595</v>
      </c>
    </row>
    <row r="269" spans="1:65" s="2" customFormat="1" ht="16.5" customHeight="1">
      <c r="A269" s="36"/>
      <c r="B269" s="37"/>
      <c r="C269" s="254" t="s">
        <v>474</v>
      </c>
      <c r="D269" s="254" t="s">
        <v>271</v>
      </c>
      <c r="E269" s="255" t="s">
        <v>1596</v>
      </c>
      <c r="F269" s="256" t="s">
        <v>1597</v>
      </c>
      <c r="G269" s="257" t="s">
        <v>421</v>
      </c>
      <c r="H269" s="258">
        <v>2</v>
      </c>
      <c r="I269" s="259"/>
      <c r="J269" s="260">
        <f>ROUND(I269*H269,2)</f>
        <v>0</v>
      </c>
      <c r="K269" s="256" t="s">
        <v>21</v>
      </c>
      <c r="L269" s="261"/>
      <c r="M269" s="262" t="s">
        <v>21</v>
      </c>
      <c r="N269" s="263" t="s">
        <v>44</v>
      </c>
      <c r="O269" s="66"/>
      <c r="P269" s="203">
        <f>O269*H269</f>
        <v>0</v>
      </c>
      <c r="Q269" s="203">
        <v>0</v>
      </c>
      <c r="R269" s="203">
        <f>Q269*H269</f>
        <v>0</v>
      </c>
      <c r="S269" s="203">
        <v>0</v>
      </c>
      <c r="T269" s="204">
        <f>S269*H269</f>
        <v>0</v>
      </c>
      <c r="U269" s="36"/>
      <c r="V269" s="36"/>
      <c r="W269" s="36"/>
      <c r="X269" s="36"/>
      <c r="Y269" s="36"/>
      <c r="Z269" s="36"/>
      <c r="AA269" s="36"/>
      <c r="AB269" s="36"/>
      <c r="AC269" s="36"/>
      <c r="AD269" s="36"/>
      <c r="AE269" s="36"/>
      <c r="AR269" s="205" t="s">
        <v>224</v>
      </c>
      <c r="AT269" s="205" t="s">
        <v>271</v>
      </c>
      <c r="AU269" s="205" t="s">
        <v>79</v>
      </c>
      <c r="AY269" s="19" t="s">
        <v>157</v>
      </c>
      <c r="BE269" s="206">
        <f>IF(N269="základní",J269,0)</f>
        <v>0</v>
      </c>
      <c r="BF269" s="206">
        <f>IF(N269="snížená",J269,0)</f>
        <v>0</v>
      </c>
      <c r="BG269" s="206">
        <f>IF(N269="zákl. přenesená",J269,0)</f>
        <v>0</v>
      </c>
      <c r="BH269" s="206">
        <f>IF(N269="sníž. přenesená",J269,0)</f>
        <v>0</v>
      </c>
      <c r="BI269" s="206">
        <f>IF(N269="nulová",J269,0)</f>
        <v>0</v>
      </c>
      <c r="BJ269" s="19" t="s">
        <v>79</v>
      </c>
      <c r="BK269" s="206">
        <f>ROUND(I269*H269,2)</f>
        <v>0</v>
      </c>
      <c r="BL269" s="19" t="s">
        <v>164</v>
      </c>
      <c r="BM269" s="205" t="s">
        <v>1598</v>
      </c>
    </row>
    <row r="270" spans="1:65" s="2" customFormat="1" ht="16.5" customHeight="1">
      <c r="A270" s="36"/>
      <c r="B270" s="37"/>
      <c r="C270" s="254" t="s">
        <v>478</v>
      </c>
      <c r="D270" s="254" t="s">
        <v>271</v>
      </c>
      <c r="E270" s="255" t="s">
        <v>1599</v>
      </c>
      <c r="F270" s="256" t="s">
        <v>1600</v>
      </c>
      <c r="G270" s="257" t="s">
        <v>421</v>
      </c>
      <c r="H270" s="258">
        <v>3</v>
      </c>
      <c r="I270" s="259"/>
      <c r="J270" s="260">
        <f>ROUND(I270*H270,2)</f>
        <v>0</v>
      </c>
      <c r="K270" s="256" t="s">
        <v>21</v>
      </c>
      <c r="L270" s="261"/>
      <c r="M270" s="262" t="s">
        <v>21</v>
      </c>
      <c r="N270" s="263" t="s">
        <v>44</v>
      </c>
      <c r="O270" s="66"/>
      <c r="P270" s="203">
        <f>O270*H270</f>
        <v>0</v>
      </c>
      <c r="Q270" s="203">
        <v>0</v>
      </c>
      <c r="R270" s="203">
        <f>Q270*H270</f>
        <v>0</v>
      </c>
      <c r="S270" s="203">
        <v>0</v>
      </c>
      <c r="T270" s="204">
        <f>S270*H270</f>
        <v>0</v>
      </c>
      <c r="U270" s="36"/>
      <c r="V270" s="36"/>
      <c r="W270" s="36"/>
      <c r="X270" s="36"/>
      <c r="Y270" s="36"/>
      <c r="Z270" s="36"/>
      <c r="AA270" s="36"/>
      <c r="AB270" s="36"/>
      <c r="AC270" s="36"/>
      <c r="AD270" s="36"/>
      <c r="AE270" s="36"/>
      <c r="AR270" s="205" t="s">
        <v>224</v>
      </c>
      <c r="AT270" s="205" t="s">
        <v>271</v>
      </c>
      <c r="AU270" s="205" t="s">
        <v>79</v>
      </c>
      <c r="AY270" s="19" t="s">
        <v>157</v>
      </c>
      <c r="BE270" s="206">
        <f>IF(N270="základní",J270,0)</f>
        <v>0</v>
      </c>
      <c r="BF270" s="206">
        <f>IF(N270="snížená",J270,0)</f>
        <v>0</v>
      </c>
      <c r="BG270" s="206">
        <f>IF(N270="zákl. přenesená",J270,0)</f>
        <v>0</v>
      </c>
      <c r="BH270" s="206">
        <f>IF(N270="sníž. přenesená",J270,0)</f>
        <v>0</v>
      </c>
      <c r="BI270" s="206">
        <f>IF(N270="nulová",J270,0)</f>
        <v>0</v>
      </c>
      <c r="BJ270" s="19" t="s">
        <v>79</v>
      </c>
      <c r="BK270" s="206">
        <f>ROUND(I270*H270,2)</f>
        <v>0</v>
      </c>
      <c r="BL270" s="19" t="s">
        <v>164</v>
      </c>
      <c r="BM270" s="205" t="s">
        <v>1601</v>
      </c>
    </row>
    <row r="271" spans="1:65" s="2" customFormat="1" ht="16.5" customHeight="1">
      <c r="A271" s="36"/>
      <c r="B271" s="37"/>
      <c r="C271" s="254" t="s">
        <v>484</v>
      </c>
      <c r="D271" s="254" t="s">
        <v>271</v>
      </c>
      <c r="E271" s="255" t="s">
        <v>1602</v>
      </c>
      <c r="F271" s="256" t="s">
        <v>1603</v>
      </c>
      <c r="G271" s="257" t="s">
        <v>421</v>
      </c>
      <c r="H271" s="258">
        <v>6</v>
      </c>
      <c r="I271" s="259"/>
      <c r="J271" s="260">
        <f>ROUND(I271*H271,2)</f>
        <v>0</v>
      </c>
      <c r="K271" s="256" t="s">
        <v>21</v>
      </c>
      <c r="L271" s="261"/>
      <c r="M271" s="262" t="s">
        <v>21</v>
      </c>
      <c r="N271" s="263" t="s">
        <v>44</v>
      </c>
      <c r="O271" s="66"/>
      <c r="P271" s="203">
        <f>O271*H271</f>
        <v>0</v>
      </c>
      <c r="Q271" s="203">
        <v>0</v>
      </c>
      <c r="R271" s="203">
        <f>Q271*H271</f>
        <v>0</v>
      </c>
      <c r="S271" s="203">
        <v>0</v>
      </c>
      <c r="T271" s="204">
        <f>S271*H271</f>
        <v>0</v>
      </c>
      <c r="U271" s="36"/>
      <c r="V271" s="36"/>
      <c r="W271" s="36"/>
      <c r="X271" s="36"/>
      <c r="Y271" s="36"/>
      <c r="Z271" s="36"/>
      <c r="AA271" s="36"/>
      <c r="AB271" s="36"/>
      <c r="AC271" s="36"/>
      <c r="AD271" s="36"/>
      <c r="AE271" s="36"/>
      <c r="AR271" s="205" t="s">
        <v>224</v>
      </c>
      <c r="AT271" s="205" t="s">
        <v>271</v>
      </c>
      <c r="AU271" s="205" t="s">
        <v>79</v>
      </c>
      <c r="AY271" s="19" t="s">
        <v>157</v>
      </c>
      <c r="BE271" s="206">
        <f>IF(N271="základní",J271,0)</f>
        <v>0</v>
      </c>
      <c r="BF271" s="206">
        <f>IF(N271="snížená",J271,0)</f>
        <v>0</v>
      </c>
      <c r="BG271" s="206">
        <f>IF(N271="zákl. přenesená",J271,0)</f>
        <v>0</v>
      </c>
      <c r="BH271" s="206">
        <f>IF(N271="sníž. přenesená",J271,0)</f>
        <v>0</v>
      </c>
      <c r="BI271" s="206">
        <f>IF(N271="nulová",J271,0)</f>
        <v>0</v>
      </c>
      <c r="BJ271" s="19" t="s">
        <v>79</v>
      </c>
      <c r="BK271" s="206">
        <f>ROUND(I271*H271,2)</f>
        <v>0</v>
      </c>
      <c r="BL271" s="19" t="s">
        <v>164</v>
      </c>
      <c r="BM271" s="205" t="s">
        <v>1604</v>
      </c>
    </row>
    <row r="272" spans="2:51" s="13" customFormat="1" ht="12">
      <c r="B272" s="211"/>
      <c r="C272" s="212"/>
      <c r="D272" s="207" t="s">
        <v>168</v>
      </c>
      <c r="E272" s="213" t="s">
        <v>21</v>
      </c>
      <c r="F272" s="214" t="s">
        <v>1605</v>
      </c>
      <c r="G272" s="212"/>
      <c r="H272" s="215">
        <v>2</v>
      </c>
      <c r="I272" s="216"/>
      <c r="J272" s="212"/>
      <c r="K272" s="212"/>
      <c r="L272" s="217"/>
      <c r="M272" s="218"/>
      <c r="N272" s="219"/>
      <c r="O272" s="219"/>
      <c r="P272" s="219"/>
      <c r="Q272" s="219"/>
      <c r="R272" s="219"/>
      <c r="S272" s="219"/>
      <c r="T272" s="220"/>
      <c r="AT272" s="221" t="s">
        <v>168</v>
      </c>
      <c r="AU272" s="221" t="s">
        <v>79</v>
      </c>
      <c r="AV272" s="13" t="s">
        <v>81</v>
      </c>
      <c r="AW272" s="13" t="s">
        <v>34</v>
      </c>
      <c r="AX272" s="13" t="s">
        <v>73</v>
      </c>
      <c r="AY272" s="221" t="s">
        <v>157</v>
      </c>
    </row>
    <row r="273" spans="2:51" s="13" customFormat="1" ht="12">
      <c r="B273" s="211"/>
      <c r="C273" s="212"/>
      <c r="D273" s="207" t="s">
        <v>168</v>
      </c>
      <c r="E273" s="213" t="s">
        <v>21</v>
      </c>
      <c r="F273" s="214" t="s">
        <v>1606</v>
      </c>
      <c r="G273" s="212"/>
      <c r="H273" s="215">
        <v>3</v>
      </c>
      <c r="I273" s="216"/>
      <c r="J273" s="212"/>
      <c r="K273" s="212"/>
      <c r="L273" s="217"/>
      <c r="M273" s="218"/>
      <c r="N273" s="219"/>
      <c r="O273" s="219"/>
      <c r="P273" s="219"/>
      <c r="Q273" s="219"/>
      <c r="R273" s="219"/>
      <c r="S273" s="219"/>
      <c r="T273" s="220"/>
      <c r="AT273" s="221" t="s">
        <v>168</v>
      </c>
      <c r="AU273" s="221" t="s">
        <v>79</v>
      </c>
      <c r="AV273" s="13" t="s">
        <v>81</v>
      </c>
      <c r="AW273" s="13" t="s">
        <v>34</v>
      </c>
      <c r="AX273" s="13" t="s">
        <v>73</v>
      </c>
      <c r="AY273" s="221" t="s">
        <v>157</v>
      </c>
    </row>
    <row r="274" spans="2:51" s="13" customFormat="1" ht="12">
      <c r="B274" s="211"/>
      <c r="C274" s="212"/>
      <c r="D274" s="207" t="s">
        <v>168</v>
      </c>
      <c r="E274" s="213" t="s">
        <v>21</v>
      </c>
      <c r="F274" s="214" t="s">
        <v>1607</v>
      </c>
      <c r="G274" s="212"/>
      <c r="H274" s="215">
        <v>1</v>
      </c>
      <c r="I274" s="216"/>
      <c r="J274" s="212"/>
      <c r="K274" s="212"/>
      <c r="L274" s="217"/>
      <c r="M274" s="218"/>
      <c r="N274" s="219"/>
      <c r="O274" s="219"/>
      <c r="P274" s="219"/>
      <c r="Q274" s="219"/>
      <c r="R274" s="219"/>
      <c r="S274" s="219"/>
      <c r="T274" s="220"/>
      <c r="AT274" s="221" t="s">
        <v>168</v>
      </c>
      <c r="AU274" s="221" t="s">
        <v>79</v>
      </c>
      <c r="AV274" s="13" t="s">
        <v>81</v>
      </c>
      <c r="AW274" s="13" t="s">
        <v>34</v>
      </c>
      <c r="AX274" s="13" t="s">
        <v>73</v>
      </c>
      <c r="AY274" s="221" t="s">
        <v>157</v>
      </c>
    </row>
    <row r="275" spans="2:51" s="16" customFormat="1" ht="12">
      <c r="B275" s="243"/>
      <c r="C275" s="244"/>
      <c r="D275" s="207" t="s">
        <v>168</v>
      </c>
      <c r="E275" s="245" t="s">
        <v>21</v>
      </c>
      <c r="F275" s="246" t="s">
        <v>181</v>
      </c>
      <c r="G275" s="244"/>
      <c r="H275" s="247">
        <v>6</v>
      </c>
      <c r="I275" s="248"/>
      <c r="J275" s="244"/>
      <c r="K275" s="244"/>
      <c r="L275" s="249"/>
      <c r="M275" s="250"/>
      <c r="N275" s="251"/>
      <c r="O275" s="251"/>
      <c r="P275" s="251"/>
      <c r="Q275" s="251"/>
      <c r="R275" s="251"/>
      <c r="S275" s="251"/>
      <c r="T275" s="252"/>
      <c r="AT275" s="253" t="s">
        <v>168</v>
      </c>
      <c r="AU275" s="253" t="s">
        <v>79</v>
      </c>
      <c r="AV275" s="16" t="s">
        <v>164</v>
      </c>
      <c r="AW275" s="16" t="s">
        <v>34</v>
      </c>
      <c r="AX275" s="16" t="s">
        <v>79</v>
      </c>
      <c r="AY275" s="253" t="s">
        <v>157</v>
      </c>
    </row>
    <row r="276" spans="1:65" s="2" customFormat="1" ht="16.5" customHeight="1">
      <c r="A276" s="36"/>
      <c r="B276" s="37"/>
      <c r="C276" s="254" t="s">
        <v>491</v>
      </c>
      <c r="D276" s="254" t="s">
        <v>271</v>
      </c>
      <c r="E276" s="255" t="s">
        <v>1608</v>
      </c>
      <c r="F276" s="256" t="s">
        <v>1609</v>
      </c>
      <c r="G276" s="257" t="s">
        <v>421</v>
      </c>
      <c r="H276" s="258">
        <v>16</v>
      </c>
      <c r="I276" s="259"/>
      <c r="J276" s="260">
        <f>ROUND(I276*H276,2)</f>
        <v>0</v>
      </c>
      <c r="K276" s="256" t="s">
        <v>21</v>
      </c>
      <c r="L276" s="261"/>
      <c r="M276" s="262" t="s">
        <v>21</v>
      </c>
      <c r="N276" s="263" t="s">
        <v>44</v>
      </c>
      <c r="O276" s="66"/>
      <c r="P276" s="203">
        <f>O276*H276</f>
        <v>0</v>
      </c>
      <c r="Q276" s="203">
        <v>0</v>
      </c>
      <c r="R276" s="203">
        <f>Q276*H276</f>
        <v>0</v>
      </c>
      <c r="S276" s="203">
        <v>0</v>
      </c>
      <c r="T276" s="204">
        <f>S276*H276</f>
        <v>0</v>
      </c>
      <c r="U276" s="36"/>
      <c r="V276" s="36"/>
      <c r="W276" s="36"/>
      <c r="X276" s="36"/>
      <c r="Y276" s="36"/>
      <c r="Z276" s="36"/>
      <c r="AA276" s="36"/>
      <c r="AB276" s="36"/>
      <c r="AC276" s="36"/>
      <c r="AD276" s="36"/>
      <c r="AE276" s="36"/>
      <c r="AR276" s="205" t="s">
        <v>224</v>
      </c>
      <c r="AT276" s="205" t="s">
        <v>271</v>
      </c>
      <c r="AU276" s="205" t="s">
        <v>79</v>
      </c>
      <c r="AY276" s="19" t="s">
        <v>157</v>
      </c>
      <c r="BE276" s="206">
        <f>IF(N276="základní",J276,0)</f>
        <v>0</v>
      </c>
      <c r="BF276" s="206">
        <f>IF(N276="snížená",J276,0)</f>
        <v>0</v>
      </c>
      <c r="BG276" s="206">
        <f>IF(N276="zákl. přenesená",J276,0)</f>
        <v>0</v>
      </c>
      <c r="BH276" s="206">
        <f>IF(N276="sníž. přenesená",J276,0)</f>
        <v>0</v>
      </c>
      <c r="BI276" s="206">
        <f>IF(N276="nulová",J276,0)</f>
        <v>0</v>
      </c>
      <c r="BJ276" s="19" t="s">
        <v>79</v>
      </c>
      <c r="BK276" s="206">
        <f>ROUND(I276*H276,2)</f>
        <v>0</v>
      </c>
      <c r="BL276" s="19" t="s">
        <v>164</v>
      </c>
      <c r="BM276" s="205" t="s">
        <v>1610</v>
      </c>
    </row>
    <row r="277" spans="2:51" s="13" customFormat="1" ht="12">
      <c r="B277" s="211"/>
      <c r="C277" s="212"/>
      <c r="D277" s="207" t="s">
        <v>168</v>
      </c>
      <c r="E277" s="213" t="s">
        <v>21</v>
      </c>
      <c r="F277" s="214" t="s">
        <v>1611</v>
      </c>
      <c r="G277" s="212"/>
      <c r="H277" s="215">
        <v>5</v>
      </c>
      <c r="I277" s="216"/>
      <c r="J277" s="212"/>
      <c r="K277" s="212"/>
      <c r="L277" s="217"/>
      <c r="M277" s="218"/>
      <c r="N277" s="219"/>
      <c r="O277" s="219"/>
      <c r="P277" s="219"/>
      <c r="Q277" s="219"/>
      <c r="R277" s="219"/>
      <c r="S277" s="219"/>
      <c r="T277" s="220"/>
      <c r="AT277" s="221" t="s">
        <v>168</v>
      </c>
      <c r="AU277" s="221" t="s">
        <v>79</v>
      </c>
      <c r="AV277" s="13" t="s">
        <v>81</v>
      </c>
      <c r="AW277" s="13" t="s">
        <v>34</v>
      </c>
      <c r="AX277" s="13" t="s">
        <v>73</v>
      </c>
      <c r="AY277" s="221" t="s">
        <v>157</v>
      </c>
    </row>
    <row r="278" spans="2:51" s="13" customFormat="1" ht="12">
      <c r="B278" s="211"/>
      <c r="C278" s="212"/>
      <c r="D278" s="207" t="s">
        <v>168</v>
      </c>
      <c r="E278" s="213" t="s">
        <v>21</v>
      </c>
      <c r="F278" s="214" t="s">
        <v>1612</v>
      </c>
      <c r="G278" s="212"/>
      <c r="H278" s="215">
        <v>9</v>
      </c>
      <c r="I278" s="216"/>
      <c r="J278" s="212"/>
      <c r="K278" s="212"/>
      <c r="L278" s="217"/>
      <c r="M278" s="218"/>
      <c r="N278" s="219"/>
      <c r="O278" s="219"/>
      <c r="P278" s="219"/>
      <c r="Q278" s="219"/>
      <c r="R278" s="219"/>
      <c r="S278" s="219"/>
      <c r="T278" s="220"/>
      <c r="AT278" s="221" t="s">
        <v>168</v>
      </c>
      <c r="AU278" s="221" t="s">
        <v>79</v>
      </c>
      <c r="AV278" s="13" t="s">
        <v>81</v>
      </c>
      <c r="AW278" s="13" t="s">
        <v>34</v>
      </c>
      <c r="AX278" s="13" t="s">
        <v>73</v>
      </c>
      <c r="AY278" s="221" t="s">
        <v>157</v>
      </c>
    </row>
    <row r="279" spans="2:51" s="13" customFormat="1" ht="12">
      <c r="B279" s="211"/>
      <c r="C279" s="212"/>
      <c r="D279" s="207" t="s">
        <v>168</v>
      </c>
      <c r="E279" s="213" t="s">
        <v>21</v>
      </c>
      <c r="F279" s="214" t="s">
        <v>1613</v>
      </c>
      <c r="G279" s="212"/>
      <c r="H279" s="215">
        <v>2</v>
      </c>
      <c r="I279" s="216"/>
      <c r="J279" s="212"/>
      <c r="K279" s="212"/>
      <c r="L279" s="217"/>
      <c r="M279" s="218"/>
      <c r="N279" s="219"/>
      <c r="O279" s="219"/>
      <c r="P279" s="219"/>
      <c r="Q279" s="219"/>
      <c r="R279" s="219"/>
      <c r="S279" s="219"/>
      <c r="T279" s="220"/>
      <c r="AT279" s="221" t="s">
        <v>168</v>
      </c>
      <c r="AU279" s="221" t="s">
        <v>79</v>
      </c>
      <c r="AV279" s="13" t="s">
        <v>81</v>
      </c>
      <c r="AW279" s="13" t="s">
        <v>34</v>
      </c>
      <c r="AX279" s="13" t="s">
        <v>73</v>
      </c>
      <c r="AY279" s="221" t="s">
        <v>157</v>
      </c>
    </row>
    <row r="280" spans="2:51" s="16" customFormat="1" ht="12">
      <c r="B280" s="243"/>
      <c r="C280" s="244"/>
      <c r="D280" s="207" t="s">
        <v>168</v>
      </c>
      <c r="E280" s="245" t="s">
        <v>21</v>
      </c>
      <c r="F280" s="246" t="s">
        <v>181</v>
      </c>
      <c r="G280" s="244"/>
      <c r="H280" s="247">
        <v>16</v>
      </c>
      <c r="I280" s="248"/>
      <c r="J280" s="244"/>
      <c r="K280" s="244"/>
      <c r="L280" s="249"/>
      <c r="M280" s="250"/>
      <c r="N280" s="251"/>
      <c r="O280" s="251"/>
      <c r="P280" s="251"/>
      <c r="Q280" s="251"/>
      <c r="R280" s="251"/>
      <c r="S280" s="251"/>
      <c r="T280" s="252"/>
      <c r="AT280" s="253" t="s">
        <v>168</v>
      </c>
      <c r="AU280" s="253" t="s">
        <v>79</v>
      </c>
      <c r="AV280" s="16" t="s">
        <v>164</v>
      </c>
      <c r="AW280" s="16" t="s">
        <v>34</v>
      </c>
      <c r="AX280" s="16" t="s">
        <v>79</v>
      </c>
      <c r="AY280" s="253" t="s">
        <v>157</v>
      </c>
    </row>
    <row r="281" spans="1:65" s="2" customFormat="1" ht="16.5" customHeight="1">
      <c r="A281" s="36"/>
      <c r="B281" s="37"/>
      <c r="C281" s="254" t="s">
        <v>497</v>
      </c>
      <c r="D281" s="254" t="s">
        <v>271</v>
      </c>
      <c r="E281" s="255" t="s">
        <v>1614</v>
      </c>
      <c r="F281" s="256" t="s">
        <v>1615</v>
      </c>
      <c r="G281" s="257" t="s">
        <v>421</v>
      </c>
      <c r="H281" s="258">
        <v>2</v>
      </c>
      <c r="I281" s="259"/>
      <c r="J281" s="260">
        <f>ROUND(I281*H281,2)</f>
        <v>0</v>
      </c>
      <c r="K281" s="256" t="s">
        <v>21</v>
      </c>
      <c r="L281" s="261"/>
      <c r="M281" s="262" t="s">
        <v>21</v>
      </c>
      <c r="N281" s="263" t="s">
        <v>44</v>
      </c>
      <c r="O281" s="66"/>
      <c r="P281" s="203">
        <f>O281*H281</f>
        <v>0</v>
      </c>
      <c r="Q281" s="203">
        <v>0</v>
      </c>
      <c r="R281" s="203">
        <f>Q281*H281</f>
        <v>0</v>
      </c>
      <c r="S281" s="203">
        <v>0</v>
      </c>
      <c r="T281" s="204">
        <f>S281*H281</f>
        <v>0</v>
      </c>
      <c r="U281" s="36"/>
      <c r="V281" s="36"/>
      <c r="W281" s="36"/>
      <c r="X281" s="36"/>
      <c r="Y281" s="36"/>
      <c r="Z281" s="36"/>
      <c r="AA281" s="36"/>
      <c r="AB281" s="36"/>
      <c r="AC281" s="36"/>
      <c r="AD281" s="36"/>
      <c r="AE281" s="36"/>
      <c r="AR281" s="205" t="s">
        <v>224</v>
      </c>
      <c r="AT281" s="205" t="s">
        <v>271</v>
      </c>
      <c r="AU281" s="205" t="s">
        <v>79</v>
      </c>
      <c r="AY281" s="19" t="s">
        <v>157</v>
      </c>
      <c r="BE281" s="206">
        <f>IF(N281="základní",J281,0)</f>
        <v>0</v>
      </c>
      <c r="BF281" s="206">
        <f>IF(N281="snížená",J281,0)</f>
        <v>0</v>
      </c>
      <c r="BG281" s="206">
        <f>IF(N281="zákl. přenesená",J281,0)</f>
        <v>0</v>
      </c>
      <c r="BH281" s="206">
        <f>IF(N281="sníž. přenesená",J281,0)</f>
        <v>0</v>
      </c>
      <c r="BI281" s="206">
        <f>IF(N281="nulová",J281,0)</f>
        <v>0</v>
      </c>
      <c r="BJ281" s="19" t="s">
        <v>79</v>
      </c>
      <c r="BK281" s="206">
        <f>ROUND(I281*H281,2)</f>
        <v>0</v>
      </c>
      <c r="BL281" s="19" t="s">
        <v>164</v>
      </c>
      <c r="BM281" s="205" t="s">
        <v>1616</v>
      </c>
    </row>
    <row r="282" spans="2:51" s="13" customFormat="1" ht="12">
      <c r="B282" s="211"/>
      <c r="C282" s="212"/>
      <c r="D282" s="207" t="s">
        <v>168</v>
      </c>
      <c r="E282" s="213" t="s">
        <v>21</v>
      </c>
      <c r="F282" s="214" t="s">
        <v>1617</v>
      </c>
      <c r="G282" s="212"/>
      <c r="H282" s="215">
        <v>2</v>
      </c>
      <c r="I282" s="216"/>
      <c r="J282" s="212"/>
      <c r="K282" s="212"/>
      <c r="L282" s="217"/>
      <c r="M282" s="218"/>
      <c r="N282" s="219"/>
      <c r="O282" s="219"/>
      <c r="P282" s="219"/>
      <c r="Q282" s="219"/>
      <c r="R282" s="219"/>
      <c r="S282" s="219"/>
      <c r="T282" s="220"/>
      <c r="AT282" s="221" t="s">
        <v>168</v>
      </c>
      <c r="AU282" s="221" t="s">
        <v>79</v>
      </c>
      <c r="AV282" s="13" t="s">
        <v>81</v>
      </c>
      <c r="AW282" s="13" t="s">
        <v>34</v>
      </c>
      <c r="AX282" s="13" t="s">
        <v>73</v>
      </c>
      <c r="AY282" s="221" t="s">
        <v>157</v>
      </c>
    </row>
    <row r="283" spans="2:51" s="16" customFormat="1" ht="12">
      <c r="B283" s="243"/>
      <c r="C283" s="244"/>
      <c r="D283" s="207" t="s">
        <v>168</v>
      </c>
      <c r="E283" s="245" t="s">
        <v>21</v>
      </c>
      <c r="F283" s="246" t="s">
        <v>181</v>
      </c>
      <c r="G283" s="244"/>
      <c r="H283" s="247">
        <v>2</v>
      </c>
      <c r="I283" s="248"/>
      <c r="J283" s="244"/>
      <c r="K283" s="244"/>
      <c r="L283" s="249"/>
      <c r="M283" s="250"/>
      <c r="N283" s="251"/>
      <c r="O283" s="251"/>
      <c r="P283" s="251"/>
      <c r="Q283" s="251"/>
      <c r="R283" s="251"/>
      <c r="S283" s="251"/>
      <c r="T283" s="252"/>
      <c r="AT283" s="253" t="s">
        <v>168</v>
      </c>
      <c r="AU283" s="253" t="s">
        <v>79</v>
      </c>
      <c r="AV283" s="16" t="s">
        <v>164</v>
      </c>
      <c r="AW283" s="16" t="s">
        <v>34</v>
      </c>
      <c r="AX283" s="16" t="s">
        <v>79</v>
      </c>
      <c r="AY283" s="253" t="s">
        <v>157</v>
      </c>
    </row>
    <row r="284" spans="2:63" s="12" customFormat="1" ht="25.9" customHeight="1">
      <c r="B284" s="178"/>
      <c r="C284" s="179"/>
      <c r="D284" s="180" t="s">
        <v>72</v>
      </c>
      <c r="E284" s="181" t="s">
        <v>806</v>
      </c>
      <c r="F284" s="181" t="s">
        <v>1618</v>
      </c>
      <c r="G284" s="179"/>
      <c r="H284" s="179"/>
      <c r="I284" s="182"/>
      <c r="J284" s="183">
        <f>BK284</f>
        <v>0</v>
      </c>
      <c r="K284" s="179"/>
      <c r="L284" s="184"/>
      <c r="M284" s="185"/>
      <c r="N284" s="186"/>
      <c r="O284" s="186"/>
      <c r="P284" s="187">
        <f>P285</f>
        <v>0</v>
      </c>
      <c r="Q284" s="186"/>
      <c r="R284" s="187">
        <f>R285</f>
        <v>0</v>
      </c>
      <c r="S284" s="186"/>
      <c r="T284" s="188">
        <f>T285</f>
        <v>0</v>
      </c>
      <c r="AR284" s="189" t="s">
        <v>79</v>
      </c>
      <c r="AT284" s="190" t="s">
        <v>72</v>
      </c>
      <c r="AU284" s="190" t="s">
        <v>73</v>
      </c>
      <c r="AY284" s="189" t="s">
        <v>157</v>
      </c>
      <c r="BK284" s="191">
        <f>BK285</f>
        <v>0</v>
      </c>
    </row>
    <row r="285" spans="1:65" s="2" customFormat="1" ht="16.5" customHeight="1">
      <c r="A285" s="36"/>
      <c r="B285" s="37"/>
      <c r="C285" s="194" t="s">
        <v>505</v>
      </c>
      <c r="D285" s="194" t="s">
        <v>159</v>
      </c>
      <c r="E285" s="195" t="s">
        <v>1619</v>
      </c>
      <c r="F285" s="196" t="s">
        <v>1620</v>
      </c>
      <c r="G285" s="197" t="s">
        <v>247</v>
      </c>
      <c r="H285" s="198">
        <v>110.853</v>
      </c>
      <c r="I285" s="199"/>
      <c r="J285" s="200">
        <f>ROUND(I285*H285,2)</f>
        <v>0</v>
      </c>
      <c r="K285" s="196" t="s">
        <v>21</v>
      </c>
      <c r="L285" s="41"/>
      <c r="M285" s="201" t="s">
        <v>21</v>
      </c>
      <c r="N285" s="202" t="s">
        <v>44</v>
      </c>
      <c r="O285" s="66"/>
      <c r="P285" s="203">
        <f>O285*H285</f>
        <v>0</v>
      </c>
      <c r="Q285" s="203">
        <v>0</v>
      </c>
      <c r="R285" s="203">
        <f>Q285*H285</f>
        <v>0</v>
      </c>
      <c r="S285" s="203">
        <v>0</v>
      </c>
      <c r="T285" s="204">
        <f>S285*H285</f>
        <v>0</v>
      </c>
      <c r="U285" s="36"/>
      <c r="V285" s="36"/>
      <c r="W285" s="36"/>
      <c r="X285" s="36"/>
      <c r="Y285" s="36"/>
      <c r="Z285" s="36"/>
      <c r="AA285" s="36"/>
      <c r="AB285" s="36"/>
      <c r="AC285" s="36"/>
      <c r="AD285" s="36"/>
      <c r="AE285" s="36"/>
      <c r="AR285" s="205" t="s">
        <v>164</v>
      </c>
      <c r="AT285" s="205" t="s">
        <v>159</v>
      </c>
      <c r="AU285" s="205" t="s">
        <v>79</v>
      </c>
      <c r="AY285" s="19" t="s">
        <v>157</v>
      </c>
      <c r="BE285" s="206">
        <f>IF(N285="základní",J285,0)</f>
        <v>0</v>
      </c>
      <c r="BF285" s="206">
        <f>IF(N285="snížená",J285,0)</f>
        <v>0</v>
      </c>
      <c r="BG285" s="206">
        <f>IF(N285="zákl. přenesená",J285,0)</f>
        <v>0</v>
      </c>
      <c r="BH285" s="206">
        <f>IF(N285="sníž. přenesená",J285,0)</f>
        <v>0</v>
      </c>
      <c r="BI285" s="206">
        <f>IF(N285="nulová",J285,0)</f>
        <v>0</v>
      </c>
      <c r="BJ285" s="19" t="s">
        <v>79</v>
      </c>
      <c r="BK285" s="206">
        <f>ROUND(I285*H285,2)</f>
        <v>0</v>
      </c>
      <c r="BL285" s="19" t="s">
        <v>164</v>
      </c>
      <c r="BM285" s="205" t="s">
        <v>1621</v>
      </c>
    </row>
    <row r="286" spans="2:63" s="12" customFormat="1" ht="25.9" customHeight="1">
      <c r="B286" s="178"/>
      <c r="C286" s="179"/>
      <c r="D286" s="180" t="s">
        <v>72</v>
      </c>
      <c r="E286" s="181" t="s">
        <v>1622</v>
      </c>
      <c r="F286" s="181" t="s">
        <v>1623</v>
      </c>
      <c r="G286" s="179"/>
      <c r="H286" s="179"/>
      <c r="I286" s="182"/>
      <c r="J286" s="183">
        <f>BK286</f>
        <v>0</v>
      </c>
      <c r="K286" s="179"/>
      <c r="L286" s="184"/>
      <c r="M286" s="185"/>
      <c r="N286" s="186"/>
      <c r="O286" s="186"/>
      <c r="P286" s="187">
        <f>SUM(P287:P302)</f>
        <v>0</v>
      </c>
      <c r="Q286" s="186"/>
      <c r="R286" s="187">
        <f>SUM(R287:R302)</f>
        <v>0</v>
      </c>
      <c r="S286" s="186"/>
      <c r="T286" s="188">
        <f>SUM(T287:T302)</f>
        <v>0</v>
      </c>
      <c r="AR286" s="189" t="s">
        <v>79</v>
      </c>
      <c r="AT286" s="190" t="s">
        <v>72</v>
      </c>
      <c r="AU286" s="190" t="s">
        <v>73</v>
      </c>
      <c r="AY286" s="189" t="s">
        <v>157</v>
      </c>
      <c r="BK286" s="191">
        <f>SUM(BK287:BK302)</f>
        <v>0</v>
      </c>
    </row>
    <row r="287" spans="1:65" s="2" customFormat="1" ht="16.5" customHeight="1">
      <c r="A287" s="36"/>
      <c r="B287" s="37"/>
      <c r="C287" s="194" t="s">
        <v>510</v>
      </c>
      <c r="D287" s="194" t="s">
        <v>159</v>
      </c>
      <c r="E287" s="195" t="s">
        <v>1624</v>
      </c>
      <c r="F287" s="196" t="s">
        <v>1625</v>
      </c>
      <c r="G287" s="197" t="s">
        <v>284</v>
      </c>
      <c r="H287" s="198">
        <v>173.1</v>
      </c>
      <c r="I287" s="199"/>
      <c r="J287" s="200">
        <f>ROUND(I287*H287,2)</f>
        <v>0</v>
      </c>
      <c r="K287" s="196" t="s">
        <v>21</v>
      </c>
      <c r="L287" s="41"/>
      <c r="M287" s="201" t="s">
        <v>21</v>
      </c>
      <c r="N287" s="202" t="s">
        <v>44</v>
      </c>
      <c r="O287" s="66"/>
      <c r="P287" s="203">
        <f>O287*H287</f>
        <v>0</v>
      </c>
      <c r="Q287" s="203">
        <v>0</v>
      </c>
      <c r="R287" s="203">
        <f>Q287*H287</f>
        <v>0</v>
      </c>
      <c r="S287" s="203">
        <v>0</v>
      </c>
      <c r="T287" s="204">
        <f>S287*H287</f>
        <v>0</v>
      </c>
      <c r="U287" s="36"/>
      <c r="V287" s="36"/>
      <c r="W287" s="36"/>
      <c r="X287" s="36"/>
      <c r="Y287" s="36"/>
      <c r="Z287" s="36"/>
      <c r="AA287" s="36"/>
      <c r="AB287" s="36"/>
      <c r="AC287" s="36"/>
      <c r="AD287" s="36"/>
      <c r="AE287" s="36"/>
      <c r="AR287" s="205" t="s">
        <v>164</v>
      </c>
      <c r="AT287" s="205" t="s">
        <v>159</v>
      </c>
      <c r="AU287" s="205" t="s">
        <v>79</v>
      </c>
      <c r="AY287" s="19" t="s">
        <v>157</v>
      </c>
      <c r="BE287" s="206">
        <f>IF(N287="základní",J287,0)</f>
        <v>0</v>
      </c>
      <c r="BF287" s="206">
        <f>IF(N287="snížená",J287,0)</f>
        <v>0</v>
      </c>
      <c r="BG287" s="206">
        <f>IF(N287="zákl. přenesená",J287,0)</f>
        <v>0</v>
      </c>
      <c r="BH287" s="206">
        <f>IF(N287="sníž. přenesená",J287,0)</f>
        <v>0</v>
      </c>
      <c r="BI287" s="206">
        <f>IF(N287="nulová",J287,0)</f>
        <v>0</v>
      </c>
      <c r="BJ287" s="19" t="s">
        <v>79</v>
      </c>
      <c r="BK287" s="206">
        <f>ROUND(I287*H287,2)</f>
        <v>0</v>
      </c>
      <c r="BL287" s="19" t="s">
        <v>164</v>
      </c>
      <c r="BM287" s="205" t="s">
        <v>1626</v>
      </c>
    </row>
    <row r="288" spans="2:51" s="13" customFormat="1" ht="12">
      <c r="B288" s="211"/>
      <c r="C288" s="212"/>
      <c r="D288" s="207" t="s">
        <v>168</v>
      </c>
      <c r="E288" s="213" t="s">
        <v>21</v>
      </c>
      <c r="F288" s="214" t="s">
        <v>1510</v>
      </c>
      <c r="G288" s="212"/>
      <c r="H288" s="215">
        <v>61.5</v>
      </c>
      <c r="I288" s="216"/>
      <c r="J288" s="212"/>
      <c r="K288" s="212"/>
      <c r="L288" s="217"/>
      <c r="M288" s="218"/>
      <c r="N288" s="219"/>
      <c r="O288" s="219"/>
      <c r="P288" s="219"/>
      <c r="Q288" s="219"/>
      <c r="R288" s="219"/>
      <c r="S288" s="219"/>
      <c r="T288" s="220"/>
      <c r="AT288" s="221" t="s">
        <v>168</v>
      </c>
      <c r="AU288" s="221" t="s">
        <v>79</v>
      </c>
      <c r="AV288" s="13" t="s">
        <v>81</v>
      </c>
      <c r="AW288" s="13" t="s">
        <v>34</v>
      </c>
      <c r="AX288" s="13" t="s">
        <v>73</v>
      </c>
      <c r="AY288" s="221" t="s">
        <v>157</v>
      </c>
    </row>
    <row r="289" spans="2:51" s="13" customFormat="1" ht="12">
      <c r="B289" s="211"/>
      <c r="C289" s="212"/>
      <c r="D289" s="207" t="s">
        <v>168</v>
      </c>
      <c r="E289" s="213" t="s">
        <v>21</v>
      </c>
      <c r="F289" s="214" t="s">
        <v>1511</v>
      </c>
      <c r="G289" s="212"/>
      <c r="H289" s="215">
        <v>111.6</v>
      </c>
      <c r="I289" s="216"/>
      <c r="J289" s="212"/>
      <c r="K289" s="212"/>
      <c r="L289" s="217"/>
      <c r="M289" s="218"/>
      <c r="N289" s="219"/>
      <c r="O289" s="219"/>
      <c r="P289" s="219"/>
      <c r="Q289" s="219"/>
      <c r="R289" s="219"/>
      <c r="S289" s="219"/>
      <c r="T289" s="220"/>
      <c r="AT289" s="221" t="s">
        <v>168</v>
      </c>
      <c r="AU289" s="221" t="s">
        <v>79</v>
      </c>
      <c r="AV289" s="13" t="s">
        <v>81</v>
      </c>
      <c r="AW289" s="13" t="s">
        <v>34</v>
      </c>
      <c r="AX289" s="13" t="s">
        <v>73</v>
      </c>
      <c r="AY289" s="221" t="s">
        <v>157</v>
      </c>
    </row>
    <row r="290" spans="2:51" s="16" customFormat="1" ht="12">
      <c r="B290" s="243"/>
      <c r="C290" s="244"/>
      <c r="D290" s="207" t="s">
        <v>168</v>
      </c>
      <c r="E290" s="245" t="s">
        <v>21</v>
      </c>
      <c r="F290" s="246" t="s">
        <v>181</v>
      </c>
      <c r="G290" s="244"/>
      <c r="H290" s="247">
        <v>173.1</v>
      </c>
      <c r="I290" s="248"/>
      <c r="J290" s="244"/>
      <c r="K290" s="244"/>
      <c r="L290" s="249"/>
      <c r="M290" s="250"/>
      <c r="N290" s="251"/>
      <c r="O290" s="251"/>
      <c r="P290" s="251"/>
      <c r="Q290" s="251"/>
      <c r="R290" s="251"/>
      <c r="S290" s="251"/>
      <c r="T290" s="252"/>
      <c r="AT290" s="253" t="s">
        <v>168</v>
      </c>
      <c r="AU290" s="253" t="s">
        <v>79</v>
      </c>
      <c r="AV290" s="16" t="s">
        <v>164</v>
      </c>
      <c r="AW290" s="16" t="s">
        <v>34</v>
      </c>
      <c r="AX290" s="16" t="s">
        <v>79</v>
      </c>
      <c r="AY290" s="253" t="s">
        <v>157</v>
      </c>
    </row>
    <row r="291" spans="1:65" s="2" customFormat="1" ht="16.5" customHeight="1">
      <c r="A291" s="36"/>
      <c r="B291" s="37"/>
      <c r="C291" s="194" t="s">
        <v>523</v>
      </c>
      <c r="D291" s="194" t="s">
        <v>159</v>
      </c>
      <c r="E291" s="195" t="s">
        <v>1627</v>
      </c>
      <c r="F291" s="196" t="s">
        <v>1628</v>
      </c>
      <c r="G291" s="197" t="s">
        <v>284</v>
      </c>
      <c r="H291" s="198">
        <v>241.65</v>
      </c>
      <c r="I291" s="199"/>
      <c r="J291" s="200">
        <f>ROUND(I291*H291,2)</f>
        <v>0</v>
      </c>
      <c r="K291" s="196" t="s">
        <v>21</v>
      </c>
      <c r="L291" s="41"/>
      <c r="M291" s="201" t="s">
        <v>21</v>
      </c>
      <c r="N291" s="202" t="s">
        <v>44</v>
      </c>
      <c r="O291" s="66"/>
      <c r="P291" s="203">
        <f>O291*H291</f>
        <v>0</v>
      </c>
      <c r="Q291" s="203">
        <v>0</v>
      </c>
      <c r="R291" s="203">
        <f>Q291*H291</f>
        <v>0</v>
      </c>
      <c r="S291" s="203">
        <v>0</v>
      </c>
      <c r="T291" s="204">
        <f>S291*H291</f>
        <v>0</v>
      </c>
      <c r="U291" s="36"/>
      <c r="V291" s="36"/>
      <c r="W291" s="36"/>
      <c r="X291" s="36"/>
      <c r="Y291" s="36"/>
      <c r="Z291" s="36"/>
      <c r="AA291" s="36"/>
      <c r="AB291" s="36"/>
      <c r="AC291" s="36"/>
      <c r="AD291" s="36"/>
      <c r="AE291" s="36"/>
      <c r="AR291" s="205" t="s">
        <v>164</v>
      </c>
      <c r="AT291" s="205" t="s">
        <v>159</v>
      </c>
      <c r="AU291" s="205" t="s">
        <v>79</v>
      </c>
      <c r="AY291" s="19" t="s">
        <v>157</v>
      </c>
      <c r="BE291" s="206">
        <f>IF(N291="základní",J291,0)</f>
        <v>0</v>
      </c>
      <c r="BF291" s="206">
        <f>IF(N291="snížená",J291,0)</f>
        <v>0</v>
      </c>
      <c r="BG291" s="206">
        <f>IF(N291="zákl. přenesená",J291,0)</f>
        <v>0</v>
      </c>
      <c r="BH291" s="206">
        <f>IF(N291="sníž. přenesená",J291,0)</f>
        <v>0</v>
      </c>
      <c r="BI291" s="206">
        <f>IF(N291="nulová",J291,0)</f>
        <v>0</v>
      </c>
      <c r="BJ291" s="19" t="s">
        <v>79</v>
      </c>
      <c r="BK291" s="206">
        <f>ROUND(I291*H291,2)</f>
        <v>0</v>
      </c>
      <c r="BL291" s="19" t="s">
        <v>164</v>
      </c>
      <c r="BM291" s="205" t="s">
        <v>1629</v>
      </c>
    </row>
    <row r="292" spans="2:51" s="13" customFormat="1" ht="12">
      <c r="B292" s="211"/>
      <c r="C292" s="212"/>
      <c r="D292" s="207" t="s">
        <v>168</v>
      </c>
      <c r="E292" s="213" t="s">
        <v>21</v>
      </c>
      <c r="F292" s="214" t="s">
        <v>1510</v>
      </c>
      <c r="G292" s="212"/>
      <c r="H292" s="215">
        <v>61.5</v>
      </c>
      <c r="I292" s="216"/>
      <c r="J292" s="212"/>
      <c r="K292" s="212"/>
      <c r="L292" s="217"/>
      <c r="M292" s="218"/>
      <c r="N292" s="219"/>
      <c r="O292" s="219"/>
      <c r="P292" s="219"/>
      <c r="Q292" s="219"/>
      <c r="R292" s="219"/>
      <c r="S292" s="219"/>
      <c r="T292" s="220"/>
      <c r="AT292" s="221" t="s">
        <v>168</v>
      </c>
      <c r="AU292" s="221" t="s">
        <v>79</v>
      </c>
      <c r="AV292" s="13" t="s">
        <v>81</v>
      </c>
      <c r="AW292" s="13" t="s">
        <v>34</v>
      </c>
      <c r="AX292" s="13" t="s">
        <v>73</v>
      </c>
      <c r="AY292" s="221" t="s">
        <v>157</v>
      </c>
    </row>
    <row r="293" spans="2:51" s="13" customFormat="1" ht="12">
      <c r="B293" s="211"/>
      <c r="C293" s="212"/>
      <c r="D293" s="207" t="s">
        <v>168</v>
      </c>
      <c r="E293" s="213" t="s">
        <v>21</v>
      </c>
      <c r="F293" s="214" t="s">
        <v>1511</v>
      </c>
      <c r="G293" s="212"/>
      <c r="H293" s="215">
        <v>111.6</v>
      </c>
      <c r="I293" s="216"/>
      <c r="J293" s="212"/>
      <c r="K293" s="212"/>
      <c r="L293" s="217"/>
      <c r="M293" s="218"/>
      <c r="N293" s="219"/>
      <c r="O293" s="219"/>
      <c r="P293" s="219"/>
      <c r="Q293" s="219"/>
      <c r="R293" s="219"/>
      <c r="S293" s="219"/>
      <c r="T293" s="220"/>
      <c r="AT293" s="221" t="s">
        <v>168</v>
      </c>
      <c r="AU293" s="221" t="s">
        <v>79</v>
      </c>
      <c r="AV293" s="13" t="s">
        <v>81</v>
      </c>
      <c r="AW293" s="13" t="s">
        <v>34</v>
      </c>
      <c r="AX293" s="13" t="s">
        <v>73</v>
      </c>
      <c r="AY293" s="221" t="s">
        <v>157</v>
      </c>
    </row>
    <row r="294" spans="2:51" s="13" customFormat="1" ht="12">
      <c r="B294" s="211"/>
      <c r="C294" s="212"/>
      <c r="D294" s="207" t="s">
        <v>168</v>
      </c>
      <c r="E294" s="213" t="s">
        <v>21</v>
      </c>
      <c r="F294" s="214" t="s">
        <v>1555</v>
      </c>
      <c r="G294" s="212"/>
      <c r="H294" s="215">
        <v>3.5</v>
      </c>
      <c r="I294" s="216"/>
      <c r="J294" s="212"/>
      <c r="K294" s="212"/>
      <c r="L294" s="217"/>
      <c r="M294" s="218"/>
      <c r="N294" s="219"/>
      <c r="O294" s="219"/>
      <c r="P294" s="219"/>
      <c r="Q294" s="219"/>
      <c r="R294" s="219"/>
      <c r="S294" s="219"/>
      <c r="T294" s="220"/>
      <c r="AT294" s="221" t="s">
        <v>168</v>
      </c>
      <c r="AU294" s="221" t="s">
        <v>79</v>
      </c>
      <c r="AV294" s="13" t="s">
        <v>81</v>
      </c>
      <c r="AW294" s="13" t="s">
        <v>34</v>
      </c>
      <c r="AX294" s="13" t="s">
        <v>73</v>
      </c>
      <c r="AY294" s="221" t="s">
        <v>157</v>
      </c>
    </row>
    <row r="295" spans="2:51" s="13" customFormat="1" ht="12">
      <c r="B295" s="211"/>
      <c r="C295" s="212"/>
      <c r="D295" s="207" t="s">
        <v>168</v>
      </c>
      <c r="E295" s="213" t="s">
        <v>21</v>
      </c>
      <c r="F295" s="214" t="s">
        <v>1556</v>
      </c>
      <c r="G295" s="212"/>
      <c r="H295" s="215">
        <v>1.95</v>
      </c>
      <c r="I295" s="216"/>
      <c r="J295" s="212"/>
      <c r="K295" s="212"/>
      <c r="L295" s="217"/>
      <c r="M295" s="218"/>
      <c r="N295" s="219"/>
      <c r="O295" s="219"/>
      <c r="P295" s="219"/>
      <c r="Q295" s="219"/>
      <c r="R295" s="219"/>
      <c r="S295" s="219"/>
      <c r="T295" s="220"/>
      <c r="AT295" s="221" t="s">
        <v>168</v>
      </c>
      <c r="AU295" s="221" t="s">
        <v>79</v>
      </c>
      <c r="AV295" s="13" t="s">
        <v>81</v>
      </c>
      <c r="AW295" s="13" t="s">
        <v>34</v>
      </c>
      <c r="AX295" s="13" t="s">
        <v>73</v>
      </c>
      <c r="AY295" s="221" t="s">
        <v>157</v>
      </c>
    </row>
    <row r="296" spans="2:51" s="13" customFormat="1" ht="12">
      <c r="B296" s="211"/>
      <c r="C296" s="212"/>
      <c r="D296" s="207" t="s">
        <v>168</v>
      </c>
      <c r="E296" s="213" t="s">
        <v>21</v>
      </c>
      <c r="F296" s="214" t="s">
        <v>1557</v>
      </c>
      <c r="G296" s="212"/>
      <c r="H296" s="215">
        <v>17.65</v>
      </c>
      <c r="I296" s="216"/>
      <c r="J296" s="212"/>
      <c r="K296" s="212"/>
      <c r="L296" s="217"/>
      <c r="M296" s="218"/>
      <c r="N296" s="219"/>
      <c r="O296" s="219"/>
      <c r="P296" s="219"/>
      <c r="Q296" s="219"/>
      <c r="R296" s="219"/>
      <c r="S296" s="219"/>
      <c r="T296" s="220"/>
      <c r="AT296" s="221" t="s">
        <v>168</v>
      </c>
      <c r="AU296" s="221" t="s">
        <v>79</v>
      </c>
      <c r="AV296" s="13" t="s">
        <v>81</v>
      </c>
      <c r="AW296" s="13" t="s">
        <v>34</v>
      </c>
      <c r="AX296" s="13" t="s">
        <v>73</v>
      </c>
      <c r="AY296" s="221" t="s">
        <v>157</v>
      </c>
    </row>
    <row r="297" spans="2:51" s="13" customFormat="1" ht="12">
      <c r="B297" s="211"/>
      <c r="C297" s="212"/>
      <c r="D297" s="207" t="s">
        <v>168</v>
      </c>
      <c r="E297" s="213" t="s">
        <v>21</v>
      </c>
      <c r="F297" s="214" t="s">
        <v>1558</v>
      </c>
      <c r="G297" s="212"/>
      <c r="H297" s="215">
        <v>1.5</v>
      </c>
      <c r="I297" s="216"/>
      <c r="J297" s="212"/>
      <c r="K297" s="212"/>
      <c r="L297" s="217"/>
      <c r="M297" s="218"/>
      <c r="N297" s="219"/>
      <c r="O297" s="219"/>
      <c r="P297" s="219"/>
      <c r="Q297" s="219"/>
      <c r="R297" s="219"/>
      <c r="S297" s="219"/>
      <c r="T297" s="220"/>
      <c r="AT297" s="221" t="s">
        <v>168</v>
      </c>
      <c r="AU297" s="221" t="s">
        <v>79</v>
      </c>
      <c r="AV297" s="13" t="s">
        <v>81</v>
      </c>
      <c r="AW297" s="13" t="s">
        <v>34</v>
      </c>
      <c r="AX297" s="13" t="s">
        <v>73</v>
      </c>
      <c r="AY297" s="221" t="s">
        <v>157</v>
      </c>
    </row>
    <row r="298" spans="2:51" s="13" customFormat="1" ht="12">
      <c r="B298" s="211"/>
      <c r="C298" s="212"/>
      <c r="D298" s="207" t="s">
        <v>168</v>
      </c>
      <c r="E298" s="213" t="s">
        <v>21</v>
      </c>
      <c r="F298" s="214" t="s">
        <v>1559</v>
      </c>
      <c r="G298" s="212"/>
      <c r="H298" s="215">
        <v>39.45</v>
      </c>
      <c r="I298" s="216"/>
      <c r="J298" s="212"/>
      <c r="K298" s="212"/>
      <c r="L298" s="217"/>
      <c r="M298" s="218"/>
      <c r="N298" s="219"/>
      <c r="O298" s="219"/>
      <c r="P298" s="219"/>
      <c r="Q298" s="219"/>
      <c r="R298" s="219"/>
      <c r="S298" s="219"/>
      <c r="T298" s="220"/>
      <c r="AT298" s="221" t="s">
        <v>168</v>
      </c>
      <c r="AU298" s="221" t="s">
        <v>79</v>
      </c>
      <c r="AV298" s="13" t="s">
        <v>81</v>
      </c>
      <c r="AW298" s="13" t="s">
        <v>34</v>
      </c>
      <c r="AX298" s="13" t="s">
        <v>73</v>
      </c>
      <c r="AY298" s="221" t="s">
        <v>157</v>
      </c>
    </row>
    <row r="299" spans="2:51" s="13" customFormat="1" ht="12">
      <c r="B299" s="211"/>
      <c r="C299" s="212"/>
      <c r="D299" s="207" t="s">
        <v>168</v>
      </c>
      <c r="E299" s="213" t="s">
        <v>21</v>
      </c>
      <c r="F299" s="214" t="s">
        <v>1561</v>
      </c>
      <c r="G299" s="212"/>
      <c r="H299" s="215">
        <v>1.5</v>
      </c>
      <c r="I299" s="216"/>
      <c r="J299" s="212"/>
      <c r="K299" s="212"/>
      <c r="L299" s="217"/>
      <c r="M299" s="218"/>
      <c r="N299" s="219"/>
      <c r="O299" s="219"/>
      <c r="P299" s="219"/>
      <c r="Q299" s="219"/>
      <c r="R299" s="219"/>
      <c r="S299" s="219"/>
      <c r="T299" s="220"/>
      <c r="AT299" s="221" t="s">
        <v>168</v>
      </c>
      <c r="AU299" s="221" t="s">
        <v>79</v>
      </c>
      <c r="AV299" s="13" t="s">
        <v>81</v>
      </c>
      <c r="AW299" s="13" t="s">
        <v>34</v>
      </c>
      <c r="AX299" s="13" t="s">
        <v>73</v>
      </c>
      <c r="AY299" s="221" t="s">
        <v>157</v>
      </c>
    </row>
    <row r="300" spans="2:51" s="13" customFormat="1" ht="12">
      <c r="B300" s="211"/>
      <c r="C300" s="212"/>
      <c r="D300" s="207" t="s">
        <v>168</v>
      </c>
      <c r="E300" s="213" t="s">
        <v>21</v>
      </c>
      <c r="F300" s="214" t="s">
        <v>1562</v>
      </c>
      <c r="G300" s="212"/>
      <c r="H300" s="215">
        <v>3</v>
      </c>
      <c r="I300" s="216"/>
      <c r="J300" s="212"/>
      <c r="K300" s="212"/>
      <c r="L300" s="217"/>
      <c r="M300" s="218"/>
      <c r="N300" s="219"/>
      <c r="O300" s="219"/>
      <c r="P300" s="219"/>
      <c r="Q300" s="219"/>
      <c r="R300" s="219"/>
      <c r="S300" s="219"/>
      <c r="T300" s="220"/>
      <c r="AT300" s="221" t="s">
        <v>168</v>
      </c>
      <c r="AU300" s="221" t="s">
        <v>79</v>
      </c>
      <c r="AV300" s="13" t="s">
        <v>81</v>
      </c>
      <c r="AW300" s="13" t="s">
        <v>34</v>
      </c>
      <c r="AX300" s="13" t="s">
        <v>73</v>
      </c>
      <c r="AY300" s="221" t="s">
        <v>157</v>
      </c>
    </row>
    <row r="301" spans="2:51" s="16" customFormat="1" ht="12">
      <c r="B301" s="243"/>
      <c r="C301" s="244"/>
      <c r="D301" s="207" t="s">
        <v>168</v>
      </c>
      <c r="E301" s="245" t="s">
        <v>21</v>
      </c>
      <c r="F301" s="246" t="s">
        <v>181</v>
      </c>
      <c r="G301" s="244"/>
      <c r="H301" s="247">
        <v>241.65</v>
      </c>
      <c r="I301" s="248"/>
      <c r="J301" s="244"/>
      <c r="K301" s="244"/>
      <c r="L301" s="249"/>
      <c r="M301" s="250"/>
      <c r="N301" s="251"/>
      <c r="O301" s="251"/>
      <c r="P301" s="251"/>
      <c r="Q301" s="251"/>
      <c r="R301" s="251"/>
      <c r="S301" s="251"/>
      <c r="T301" s="252"/>
      <c r="AT301" s="253" t="s">
        <v>168</v>
      </c>
      <c r="AU301" s="253" t="s">
        <v>79</v>
      </c>
      <c r="AV301" s="16" t="s">
        <v>164</v>
      </c>
      <c r="AW301" s="16" t="s">
        <v>34</v>
      </c>
      <c r="AX301" s="16" t="s">
        <v>79</v>
      </c>
      <c r="AY301" s="253" t="s">
        <v>157</v>
      </c>
    </row>
    <row r="302" spans="1:65" s="2" customFormat="1" ht="16.5" customHeight="1">
      <c r="A302" s="36"/>
      <c r="B302" s="37"/>
      <c r="C302" s="194" t="s">
        <v>532</v>
      </c>
      <c r="D302" s="194" t="s">
        <v>159</v>
      </c>
      <c r="E302" s="195" t="s">
        <v>1630</v>
      </c>
      <c r="F302" s="196" t="s">
        <v>1631</v>
      </c>
      <c r="G302" s="197" t="s">
        <v>827</v>
      </c>
      <c r="H302" s="198">
        <v>4</v>
      </c>
      <c r="I302" s="199"/>
      <c r="J302" s="200">
        <f>ROUND(I302*H302,2)</f>
        <v>0</v>
      </c>
      <c r="K302" s="196" t="s">
        <v>21</v>
      </c>
      <c r="L302" s="41"/>
      <c r="M302" s="268" t="s">
        <v>21</v>
      </c>
      <c r="N302" s="269" t="s">
        <v>44</v>
      </c>
      <c r="O302" s="270"/>
      <c r="P302" s="271">
        <f>O302*H302</f>
        <v>0</v>
      </c>
      <c r="Q302" s="271">
        <v>0</v>
      </c>
      <c r="R302" s="271">
        <f>Q302*H302</f>
        <v>0</v>
      </c>
      <c r="S302" s="271">
        <v>0</v>
      </c>
      <c r="T302" s="272">
        <f>S302*H302</f>
        <v>0</v>
      </c>
      <c r="U302" s="36"/>
      <c r="V302" s="36"/>
      <c r="W302" s="36"/>
      <c r="X302" s="36"/>
      <c r="Y302" s="36"/>
      <c r="Z302" s="36"/>
      <c r="AA302" s="36"/>
      <c r="AB302" s="36"/>
      <c r="AC302" s="36"/>
      <c r="AD302" s="36"/>
      <c r="AE302" s="36"/>
      <c r="AR302" s="205" t="s">
        <v>164</v>
      </c>
      <c r="AT302" s="205" t="s">
        <v>159</v>
      </c>
      <c r="AU302" s="205" t="s">
        <v>79</v>
      </c>
      <c r="AY302" s="19" t="s">
        <v>157</v>
      </c>
      <c r="BE302" s="206">
        <f>IF(N302="základní",J302,0)</f>
        <v>0</v>
      </c>
      <c r="BF302" s="206">
        <f>IF(N302="snížená",J302,0)</f>
        <v>0</v>
      </c>
      <c r="BG302" s="206">
        <f>IF(N302="zákl. přenesená",J302,0)</f>
        <v>0</v>
      </c>
      <c r="BH302" s="206">
        <f>IF(N302="sníž. přenesená",J302,0)</f>
        <v>0</v>
      </c>
      <c r="BI302" s="206">
        <f>IF(N302="nulová",J302,0)</f>
        <v>0</v>
      </c>
      <c r="BJ302" s="19" t="s">
        <v>79</v>
      </c>
      <c r="BK302" s="206">
        <f>ROUND(I302*H302,2)</f>
        <v>0</v>
      </c>
      <c r="BL302" s="19" t="s">
        <v>164</v>
      </c>
      <c r="BM302" s="205" t="s">
        <v>1632</v>
      </c>
    </row>
    <row r="303" spans="1:31" s="2" customFormat="1" ht="6.95" customHeight="1">
      <c r="A303" s="36"/>
      <c r="B303" s="49"/>
      <c r="C303" s="50"/>
      <c r="D303" s="50"/>
      <c r="E303" s="50"/>
      <c r="F303" s="50"/>
      <c r="G303" s="50"/>
      <c r="H303" s="50"/>
      <c r="I303" s="144"/>
      <c r="J303" s="50"/>
      <c r="K303" s="50"/>
      <c r="L303" s="41"/>
      <c r="M303" s="36"/>
      <c r="O303" s="36"/>
      <c r="P303" s="36"/>
      <c r="Q303" s="36"/>
      <c r="R303" s="36"/>
      <c r="S303" s="36"/>
      <c r="T303" s="36"/>
      <c r="U303" s="36"/>
      <c r="V303" s="36"/>
      <c r="W303" s="36"/>
      <c r="X303" s="36"/>
      <c r="Y303" s="36"/>
      <c r="Z303" s="36"/>
      <c r="AA303" s="36"/>
      <c r="AB303" s="36"/>
      <c r="AC303" s="36"/>
      <c r="AD303" s="36"/>
      <c r="AE303" s="36"/>
    </row>
  </sheetData>
  <sheetProtection algorithmName="SHA-512" hashValue="69TFuM0UWpJq3nCCGwV1gfzG+rh/0Ml0LWVdGi9L01d/h4HGrTeogjOEIMFhjrptqMoZBJRjaS9LuLojPky8fw==" saltValue="lAMWNZpGKltf7orc6zlEMt3JIvpw56IuPeAYiuNApzBxjxqdbAIWyOmR6PDnM/5KAqzxd5y19fdJnfhTrAvCWg==" spinCount="100000" sheet="1" objects="1" scenarios="1" formatColumns="0" formatRows="0" autoFilter="0"/>
  <autoFilter ref="C96:K302"/>
  <mergeCells count="15">
    <mergeCell ref="E83:H83"/>
    <mergeCell ref="E87:H87"/>
    <mergeCell ref="E85:H85"/>
    <mergeCell ref="E89:H89"/>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38"/>
  <sheetViews>
    <sheetView showGridLines="0" workbookViewId="0" topLeftCell="A13">
      <selection activeCell="E29" sqref="E29:H29"/>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0"/>
      <c r="L2" s="361"/>
      <c r="M2" s="361"/>
      <c r="N2" s="361"/>
      <c r="O2" s="361"/>
      <c r="P2" s="361"/>
      <c r="Q2" s="361"/>
      <c r="R2" s="361"/>
      <c r="S2" s="361"/>
      <c r="T2" s="361"/>
      <c r="U2" s="361"/>
      <c r="V2" s="361"/>
      <c r="AT2" s="19" t="s">
        <v>103</v>
      </c>
    </row>
    <row r="3" spans="2:46" s="1" customFormat="1" ht="6.95" customHeight="1">
      <c r="B3" s="111"/>
      <c r="C3" s="112"/>
      <c r="D3" s="112"/>
      <c r="E3" s="112"/>
      <c r="F3" s="112"/>
      <c r="G3" s="112"/>
      <c r="H3" s="112"/>
      <c r="I3" s="113"/>
      <c r="J3" s="112"/>
      <c r="K3" s="112"/>
      <c r="L3" s="22"/>
      <c r="AT3" s="19" t="s">
        <v>81</v>
      </c>
    </row>
    <row r="4" spans="2:46" s="1" customFormat="1" ht="24.95" customHeight="1">
      <c r="B4" s="22"/>
      <c r="D4" s="114" t="s">
        <v>115</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6.5" customHeight="1">
      <c r="B7" s="22"/>
      <c r="E7" s="402" t="str">
        <f>'Rekapitulace stavby'!K6</f>
        <v>Rozšíření hřbitova v Milovicích – I. etapa pro stavební povolení a provedení stavby</v>
      </c>
      <c r="F7" s="403"/>
      <c r="G7" s="403"/>
      <c r="H7" s="403"/>
      <c r="I7" s="110"/>
      <c r="L7" s="22"/>
    </row>
    <row r="8" spans="2:12" s="1" customFormat="1" ht="12" customHeight="1">
      <c r="B8" s="22"/>
      <c r="D8" s="116" t="s">
        <v>116</v>
      </c>
      <c r="I8" s="110"/>
      <c r="L8" s="22"/>
    </row>
    <row r="9" spans="1:31" s="2" customFormat="1" ht="16.5" customHeight="1">
      <c r="A9" s="36"/>
      <c r="B9" s="41"/>
      <c r="C9" s="36"/>
      <c r="D9" s="36"/>
      <c r="E9" s="402" t="s">
        <v>117</v>
      </c>
      <c r="F9" s="404"/>
      <c r="G9" s="404"/>
      <c r="H9" s="404"/>
      <c r="I9" s="117"/>
      <c r="J9" s="36"/>
      <c r="K9" s="36"/>
      <c r="L9" s="118"/>
      <c r="S9" s="36"/>
      <c r="T9" s="36"/>
      <c r="U9" s="36"/>
      <c r="V9" s="36"/>
      <c r="W9" s="36"/>
      <c r="X9" s="36"/>
      <c r="Y9" s="36"/>
      <c r="Z9" s="36"/>
      <c r="AA9" s="36"/>
      <c r="AB9" s="36"/>
      <c r="AC9" s="36"/>
      <c r="AD9" s="36"/>
      <c r="AE9" s="36"/>
    </row>
    <row r="10" spans="1:31" s="2" customFormat="1" ht="12" customHeight="1">
      <c r="A10" s="36"/>
      <c r="B10" s="41"/>
      <c r="C10" s="36"/>
      <c r="D10" s="116" t="s">
        <v>118</v>
      </c>
      <c r="E10" s="36"/>
      <c r="F10" s="36"/>
      <c r="G10" s="36"/>
      <c r="H10" s="36"/>
      <c r="I10" s="117"/>
      <c r="J10" s="36"/>
      <c r="K10" s="36"/>
      <c r="L10" s="118"/>
      <c r="S10" s="36"/>
      <c r="T10" s="36"/>
      <c r="U10" s="36"/>
      <c r="V10" s="36"/>
      <c r="W10" s="36"/>
      <c r="X10" s="36"/>
      <c r="Y10" s="36"/>
      <c r="Z10" s="36"/>
      <c r="AA10" s="36"/>
      <c r="AB10" s="36"/>
      <c r="AC10" s="36"/>
      <c r="AD10" s="36"/>
      <c r="AE10" s="36"/>
    </row>
    <row r="11" spans="1:31" s="2" customFormat="1" ht="16.5" customHeight="1">
      <c r="A11" s="36"/>
      <c r="B11" s="41"/>
      <c r="C11" s="36"/>
      <c r="D11" s="36"/>
      <c r="E11" s="405" t="s">
        <v>1633</v>
      </c>
      <c r="F11" s="404"/>
      <c r="G11" s="404"/>
      <c r="H11" s="404"/>
      <c r="I11" s="117"/>
      <c r="J11" s="36"/>
      <c r="K11" s="36"/>
      <c r="L11" s="118"/>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117"/>
      <c r="J12" s="36"/>
      <c r="K12" s="36"/>
      <c r="L12" s="118"/>
      <c r="S12" s="36"/>
      <c r="T12" s="36"/>
      <c r="U12" s="36"/>
      <c r="V12" s="36"/>
      <c r="W12" s="36"/>
      <c r="X12" s="36"/>
      <c r="Y12" s="36"/>
      <c r="Z12" s="36"/>
      <c r="AA12" s="36"/>
      <c r="AB12" s="36"/>
      <c r="AC12" s="36"/>
      <c r="AD12" s="36"/>
      <c r="AE12" s="36"/>
    </row>
    <row r="13" spans="1:31" s="2" customFormat="1" ht="12" customHeight="1">
      <c r="A13" s="36"/>
      <c r="B13" s="41"/>
      <c r="C13" s="36"/>
      <c r="D13" s="116" t="s">
        <v>18</v>
      </c>
      <c r="E13" s="36"/>
      <c r="F13" s="105" t="s">
        <v>104</v>
      </c>
      <c r="G13" s="36"/>
      <c r="H13" s="36"/>
      <c r="I13" s="119" t="s">
        <v>20</v>
      </c>
      <c r="J13" s="105" t="s">
        <v>21</v>
      </c>
      <c r="K13" s="36"/>
      <c r="L13" s="118"/>
      <c r="S13" s="36"/>
      <c r="T13" s="36"/>
      <c r="U13" s="36"/>
      <c r="V13" s="36"/>
      <c r="W13" s="36"/>
      <c r="X13" s="36"/>
      <c r="Y13" s="36"/>
      <c r="Z13" s="36"/>
      <c r="AA13" s="36"/>
      <c r="AB13" s="36"/>
      <c r="AC13" s="36"/>
      <c r="AD13" s="36"/>
      <c r="AE13" s="36"/>
    </row>
    <row r="14" spans="1:31" s="2" customFormat="1" ht="12" customHeight="1">
      <c r="A14" s="36"/>
      <c r="B14" s="41"/>
      <c r="C14" s="36"/>
      <c r="D14" s="116" t="s">
        <v>22</v>
      </c>
      <c r="E14" s="36"/>
      <c r="F14" s="105" t="s">
        <v>23</v>
      </c>
      <c r="G14" s="36"/>
      <c r="H14" s="36"/>
      <c r="I14" s="119" t="s">
        <v>24</v>
      </c>
      <c r="J14" s="120" t="str">
        <f>'Rekapitulace stavby'!AN8</f>
        <v>3. 2. 2020</v>
      </c>
      <c r="K14" s="36"/>
      <c r="L14" s="118"/>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117"/>
      <c r="J15" s="36"/>
      <c r="K15" s="36"/>
      <c r="L15" s="118"/>
      <c r="S15" s="36"/>
      <c r="T15" s="36"/>
      <c r="U15" s="36"/>
      <c r="V15" s="36"/>
      <c r="W15" s="36"/>
      <c r="X15" s="36"/>
      <c r="Y15" s="36"/>
      <c r="Z15" s="36"/>
      <c r="AA15" s="36"/>
      <c r="AB15" s="36"/>
      <c r="AC15" s="36"/>
      <c r="AD15" s="36"/>
      <c r="AE15" s="36"/>
    </row>
    <row r="16" spans="1:31" s="2" customFormat="1" ht="12" customHeight="1">
      <c r="A16" s="36"/>
      <c r="B16" s="41"/>
      <c r="C16" s="36"/>
      <c r="D16" s="116" t="s">
        <v>26</v>
      </c>
      <c r="E16" s="36"/>
      <c r="F16" s="36"/>
      <c r="G16" s="36"/>
      <c r="H16" s="36"/>
      <c r="I16" s="119" t="s">
        <v>27</v>
      </c>
      <c r="J16" s="105" t="s">
        <v>21</v>
      </c>
      <c r="K16" s="36"/>
      <c r="L16" s="118"/>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9" t="s">
        <v>29</v>
      </c>
      <c r="J17" s="105" t="s">
        <v>21</v>
      </c>
      <c r="K17" s="36"/>
      <c r="L17" s="118"/>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117"/>
      <c r="J18" s="36"/>
      <c r="K18" s="36"/>
      <c r="L18" s="118"/>
      <c r="S18" s="36"/>
      <c r="T18" s="36"/>
      <c r="U18" s="36"/>
      <c r="V18" s="36"/>
      <c r="W18" s="36"/>
      <c r="X18" s="36"/>
      <c r="Y18" s="36"/>
      <c r="Z18" s="36"/>
      <c r="AA18" s="36"/>
      <c r="AB18" s="36"/>
      <c r="AC18" s="36"/>
      <c r="AD18" s="36"/>
      <c r="AE18" s="36"/>
    </row>
    <row r="19" spans="1:31" s="2" customFormat="1" ht="12" customHeight="1">
      <c r="A19" s="36"/>
      <c r="B19" s="41"/>
      <c r="C19" s="36"/>
      <c r="D19" s="116" t="s">
        <v>30</v>
      </c>
      <c r="E19" s="36"/>
      <c r="F19" s="36"/>
      <c r="G19" s="36"/>
      <c r="H19" s="36"/>
      <c r="I19" s="119" t="s">
        <v>27</v>
      </c>
      <c r="J19" s="32" t="str">
        <f>'Rekapitulace stavby'!AN13</f>
        <v>Vyplň údaj</v>
      </c>
      <c r="K19" s="36"/>
      <c r="L19" s="118"/>
      <c r="S19" s="36"/>
      <c r="T19" s="36"/>
      <c r="U19" s="36"/>
      <c r="V19" s="36"/>
      <c r="W19" s="36"/>
      <c r="X19" s="36"/>
      <c r="Y19" s="36"/>
      <c r="Z19" s="36"/>
      <c r="AA19" s="36"/>
      <c r="AB19" s="36"/>
      <c r="AC19" s="36"/>
      <c r="AD19" s="36"/>
      <c r="AE19" s="36"/>
    </row>
    <row r="20" spans="1:31" s="2" customFormat="1" ht="18" customHeight="1">
      <c r="A20" s="36"/>
      <c r="B20" s="41"/>
      <c r="C20" s="36"/>
      <c r="D20" s="36"/>
      <c r="E20" s="406" t="str">
        <f>'Rekapitulace stavby'!E14</f>
        <v>Vyplň údaj</v>
      </c>
      <c r="F20" s="407"/>
      <c r="G20" s="407"/>
      <c r="H20" s="407"/>
      <c r="I20" s="119" t="s">
        <v>29</v>
      </c>
      <c r="J20" s="32" t="str">
        <f>'Rekapitulace stavby'!AN14</f>
        <v>Vyplň údaj</v>
      </c>
      <c r="K20" s="36"/>
      <c r="L20" s="118"/>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117"/>
      <c r="J21" s="36"/>
      <c r="K21" s="36"/>
      <c r="L21" s="118"/>
      <c r="S21" s="36"/>
      <c r="T21" s="36"/>
      <c r="U21" s="36"/>
      <c r="V21" s="36"/>
      <c r="W21" s="36"/>
      <c r="X21" s="36"/>
      <c r="Y21" s="36"/>
      <c r="Z21" s="36"/>
      <c r="AA21" s="36"/>
      <c r="AB21" s="36"/>
      <c r="AC21" s="36"/>
      <c r="AD21" s="36"/>
      <c r="AE21" s="36"/>
    </row>
    <row r="22" spans="1:31" s="2" customFormat="1" ht="12" customHeight="1">
      <c r="A22" s="36"/>
      <c r="B22" s="41"/>
      <c r="C22" s="36"/>
      <c r="D22" s="116" t="s">
        <v>32</v>
      </c>
      <c r="E22" s="36"/>
      <c r="F22" s="36"/>
      <c r="G22" s="36"/>
      <c r="H22" s="36"/>
      <c r="I22" s="119" t="s">
        <v>27</v>
      </c>
      <c r="J22" s="105" t="s">
        <v>21</v>
      </c>
      <c r="K22" s="36"/>
      <c r="L22" s="118"/>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9" t="s">
        <v>29</v>
      </c>
      <c r="J23" s="105" t="s">
        <v>21</v>
      </c>
      <c r="K23" s="36"/>
      <c r="L23" s="118"/>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117"/>
      <c r="J24" s="36"/>
      <c r="K24" s="36"/>
      <c r="L24" s="118"/>
      <c r="S24" s="36"/>
      <c r="T24" s="36"/>
      <c r="U24" s="36"/>
      <c r="V24" s="36"/>
      <c r="W24" s="36"/>
      <c r="X24" s="36"/>
      <c r="Y24" s="36"/>
      <c r="Z24" s="36"/>
      <c r="AA24" s="36"/>
      <c r="AB24" s="36"/>
      <c r="AC24" s="36"/>
      <c r="AD24" s="36"/>
      <c r="AE24" s="36"/>
    </row>
    <row r="25" spans="1:31" s="2" customFormat="1" ht="12" customHeight="1">
      <c r="A25" s="36"/>
      <c r="B25" s="41"/>
      <c r="C25" s="36"/>
      <c r="D25" s="116" t="s">
        <v>35</v>
      </c>
      <c r="E25" s="36"/>
      <c r="F25" s="36"/>
      <c r="G25" s="36"/>
      <c r="H25" s="36"/>
      <c r="I25" s="119" t="s">
        <v>27</v>
      </c>
      <c r="J25" s="105" t="s">
        <v>21</v>
      </c>
      <c r="K25" s="36"/>
      <c r="L25" s="118"/>
      <c r="S25" s="36"/>
      <c r="T25" s="36"/>
      <c r="U25" s="36"/>
      <c r="V25" s="36"/>
      <c r="W25" s="36"/>
      <c r="X25" s="36"/>
      <c r="Y25" s="36"/>
      <c r="Z25" s="36"/>
      <c r="AA25" s="36"/>
      <c r="AB25" s="36"/>
      <c r="AC25" s="36"/>
      <c r="AD25" s="36"/>
      <c r="AE25" s="36"/>
    </row>
    <row r="26" spans="1:31" s="2" customFormat="1" ht="18" customHeight="1">
      <c r="A26" s="36"/>
      <c r="B26" s="41"/>
      <c r="C26" s="36"/>
      <c r="D26" s="36"/>
      <c r="E26" s="105" t="s">
        <v>1634</v>
      </c>
      <c r="F26" s="36"/>
      <c r="G26" s="36"/>
      <c r="H26" s="36"/>
      <c r="I26" s="119" t="s">
        <v>29</v>
      </c>
      <c r="J26" s="105" t="s">
        <v>21</v>
      </c>
      <c r="K26" s="36"/>
      <c r="L26" s="118"/>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117"/>
      <c r="J27" s="36"/>
      <c r="K27" s="36"/>
      <c r="L27" s="118"/>
      <c r="S27" s="36"/>
      <c r="T27" s="36"/>
      <c r="U27" s="36"/>
      <c r="V27" s="36"/>
      <c r="W27" s="36"/>
      <c r="X27" s="36"/>
      <c r="Y27" s="36"/>
      <c r="Z27" s="36"/>
      <c r="AA27" s="36"/>
      <c r="AB27" s="36"/>
      <c r="AC27" s="36"/>
      <c r="AD27" s="36"/>
      <c r="AE27" s="36"/>
    </row>
    <row r="28" spans="1:31" s="2" customFormat="1" ht="12" customHeight="1">
      <c r="A28" s="36"/>
      <c r="B28" s="41"/>
      <c r="C28" s="36"/>
      <c r="D28" s="116" t="s">
        <v>37</v>
      </c>
      <c r="E28" s="36"/>
      <c r="F28" s="36"/>
      <c r="G28" s="36"/>
      <c r="H28" s="36"/>
      <c r="I28" s="117"/>
      <c r="J28" s="36"/>
      <c r="K28" s="36"/>
      <c r="L28" s="118"/>
      <c r="S28" s="36"/>
      <c r="T28" s="36"/>
      <c r="U28" s="36"/>
      <c r="V28" s="36"/>
      <c r="W28" s="36"/>
      <c r="X28" s="36"/>
      <c r="Y28" s="36"/>
      <c r="Z28" s="36"/>
      <c r="AA28" s="36"/>
      <c r="AB28" s="36"/>
      <c r="AC28" s="36"/>
      <c r="AD28" s="36"/>
      <c r="AE28" s="36"/>
    </row>
    <row r="29" spans="1:31" s="8" customFormat="1" ht="303.75" customHeight="1">
      <c r="A29" s="121"/>
      <c r="B29" s="122"/>
      <c r="C29" s="121"/>
      <c r="D29" s="121"/>
      <c r="E29" s="408" t="s">
        <v>1635</v>
      </c>
      <c r="F29" s="408"/>
      <c r="G29" s="408"/>
      <c r="H29" s="408"/>
      <c r="I29" s="123"/>
      <c r="J29" s="121"/>
      <c r="K29" s="121"/>
      <c r="L29" s="124"/>
      <c r="S29" s="121"/>
      <c r="T29" s="121"/>
      <c r="U29" s="121"/>
      <c r="V29" s="121"/>
      <c r="W29" s="121"/>
      <c r="X29" s="121"/>
      <c r="Y29" s="121"/>
      <c r="Z29" s="121"/>
      <c r="AA29" s="121"/>
      <c r="AB29" s="121"/>
      <c r="AC29" s="121"/>
      <c r="AD29" s="121"/>
      <c r="AE29" s="121"/>
    </row>
    <row r="30" spans="1:31" s="2" customFormat="1" ht="6.95" customHeight="1">
      <c r="A30" s="36"/>
      <c r="B30" s="41"/>
      <c r="C30" s="36"/>
      <c r="D30" s="36"/>
      <c r="E30" s="36"/>
      <c r="F30" s="36"/>
      <c r="G30" s="36"/>
      <c r="H30" s="36"/>
      <c r="I30" s="117"/>
      <c r="J30" s="36"/>
      <c r="K30" s="36"/>
      <c r="L30" s="118"/>
      <c r="S30" s="36"/>
      <c r="T30" s="36"/>
      <c r="U30" s="36"/>
      <c r="V30" s="36"/>
      <c r="W30" s="36"/>
      <c r="X30" s="36"/>
      <c r="Y30" s="36"/>
      <c r="Z30" s="36"/>
      <c r="AA30" s="36"/>
      <c r="AB30" s="36"/>
      <c r="AC30" s="36"/>
      <c r="AD30" s="36"/>
      <c r="AE30" s="36"/>
    </row>
    <row r="31" spans="1:31" s="2" customFormat="1" ht="6.95" customHeight="1">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25.35" customHeight="1">
      <c r="A32" s="36"/>
      <c r="B32" s="41"/>
      <c r="C32" s="36"/>
      <c r="D32" s="127" t="s">
        <v>39</v>
      </c>
      <c r="E32" s="36"/>
      <c r="F32" s="36"/>
      <c r="G32" s="36"/>
      <c r="H32" s="36"/>
      <c r="I32" s="117"/>
      <c r="J32" s="128">
        <f>ROUND(J92,2)</f>
        <v>0</v>
      </c>
      <c r="K32" s="36"/>
      <c r="L32" s="118"/>
      <c r="S32" s="36"/>
      <c r="T32" s="36"/>
      <c r="U32" s="36"/>
      <c r="V32" s="36"/>
      <c r="W32" s="36"/>
      <c r="X32" s="36"/>
      <c r="Y32" s="36"/>
      <c r="Z32" s="36"/>
      <c r="AA32" s="36"/>
      <c r="AB32" s="36"/>
      <c r="AC32" s="36"/>
      <c r="AD32" s="36"/>
      <c r="AE32" s="36"/>
    </row>
    <row r="33" spans="1:31" s="2" customFormat="1" ht="6.95" customHeight="1">
      <c r="A33" s="36"/>
      <c r="B33" s="41"/>
      <c r="C33" s="36"/>
      <c r="D33" s="125"/>
      <c r="E33" s="125"/>
      <c r="F33" s="125"/>
      <c r="G33" s="125"/>
      <c r="H33" s="125"/>
      <c r="I33" s="126"/>
      <c r="J33" s="125"/>
      <c r="K33" s="125"/>
      <c r="L33" s="118"/>
      <c r="S33" s="36"/>
      <c r="T33" s="36"/>
      <c r="U33" s="36"/>
      <c r="V33" s="36"/>
      <c r="W33" s="36"/>
      <c r="X33" s="36"/>
      <c r="Y33" s="36"/>
      <c r="Z33" s="36"/>
      <c r="AA33" s="36"/>
      <c r="AB33" s="36"/>
      <c r="AC33" s="36"/>
      <c r="AD33" s="36"/>
      <c r="AE33" s="36"/>
    </row>
    <row r="34" spans="1:31" s="2" customFormat="1" ht="14.45" customHeight="1">
      <c r="A34" s="36"/>
      <c r="B34" s="41"/>
      <c r="C34" s="36"/>
      <c r="D34" s="36"/>
      <c r="E34" s="36"/>
      <c r="F34" s="129" t="s">
        <v>41</v>
      </c>
      <c r="G34" s="36"/>
      <c r="H34" s="36"/>
      <c r="I34" s="130" t="s">
        <v>40</v>
      </c>
      <c r="J34" s="129" t="s">
        <v>42</v>
      </c>
      <c r="K34" s="36"/>
      <c r="L34" s="118"/>
      <c r="S34" s="36"/>
      <c r="T34" s="36"/>
      <c r="U34" s="36"/>
      <c r="V34" s="36"/>
      <c r="W34" s="36"/>
      <c r="X34" s="36"/>
      <c r="Y34" s="36"/>
      <c r="Z34" s="36"/>
      <c r="AA34" s="36"/>
      <c r="AB34" s="36"/>
      <c r="AC34" s="36"/>
      <c r="AD34" s="36"/>
      <c r="AE34" s="36"/>
    </row>
    <row r="35" spans="1:31" s="2" customFormat="1" ht="14.45" customHeight="1">
      <c r="A35" s="36"/>
      <c r="B35" s="41"/>
      <c r="C35" s="36"/>
      <c r="D35" s="131" t="s">
        <v>43</v>
      </c>
      <c r="E35" s="116" t="s">
        <v>44</v>
      </c>
      <c r="F35" s="132">
        <f>ROUND((SUM(BE92:BE137)),2)</f>
        <v>0</v>
      </c>
      <c r="G35" s="36"/>
      <c r="H35" s="36"/>
      <c r="I35" s="133">
        <v>0.21</v>
      </c>
      <c r="J35" s="132">
        <f>ROUND(((SUM(BE92:BE137))*I35),2)</f>
        <v>0</v>
      </c>
      <c r="K35" s="36"/>
      <c r="L35" s="118"/>
      <c r="S35" s="36"/>
      <c r="T35" s="36"/>
      <c r="U35" s="36"/>
      <c r="V35" s="36"/>
      <c r="W35" s="36"/>
      <c r="X35" s="36"/>
      <c r="Y35" s="36"/>
      <c r="Z35" s="36"/>
      <c r="AA35" s="36"/>
      <c r="AB35" s="36"/>
      <c r="AC35" s="36"/>
      <c r="AD35" s="36"/>
      <c r="AE35" s="36"/>
    </row>
    <row r="36" spans="1:31" s="2" customFormat="1" ht="14.45" customHeight="1">
      <c r="A36" s="36"/>
      <c r="B36" s="41"/>
      <c r="C36" s="36"/>
      <c r="D36" s="36"/>
      <c r="E36" s="116" t="s">
        <v>45</v>
      </c>
      <c r="F36" s="132">
        <f>ROUND((SUM(BF92:BF137)),2)</f>
        <v>0</v>
      </c>
      <c r="G36" s="36"/>
      <c r="H36" s="36"/>
      <c r="I36" s="133">
        <v>0.15</v>
      </c>
      <c r="J36" s="132">
        <f>ROUND(((SUM(BF92:BF137))*I36),2)</f>
        <v>0</v>
      </c>
      <c r="K36" s="36"/>
      <c r="L36" s="118"/>
      <c r="S36" s="36"/>
      <c r="T36" s="36"/>
      <c r="U36" s="36"/>
      <c r="V36" s="36"/>
      <c r="W36" s="36"/>
      <c r="X36" s="36"/>
      <c r="Y36" s="36"/>
      <c r="Z36" s="36"/>
      <c r="AA36" s="36"/>
      <c r="AB36" s="36"/>
      <c r="AC36" s="36"/>
      <c r="AD36" s="36"/>
      <c r="AE36" s="36"/>
    </row>
    <row r="37" spans="1:31" s="2" customFormat="1" ht="14.45" customHeight="1" hidden="1">
      <c r="A37" s="36"/>
      <c r="B37" s="41"/>
      <c r="C37" s="36"/>
      <c r="D37" s="36"/>
      <c r="E37" s="116" t="s">
        <v>46</v>
      </c>
      <c r="F37" s="132">
        <f>ROUND((SUM(BG92:BG137)),2)</f>
        <v>0</v>
      </c>
      <c r="G37" s="36"/>
      <c r="H37" s="36"/>
      <c r="I37" s="133">
        <v>0.21</v>
      </c>
      <c r="J37" s="132">
        <f>0</f>
        <v>0</v>
      </c>
      <c r="K37" s="36"/>
      <c r="L37" s="118"/>
      <c r="S37" s="36"/>
      <c r="T37" s="36"/>
      <c r="U37" s="36"/>
      <c r="V37" s="36"/>
      <c r="W37" s="36"/>
      <c r="X37" s="36"/>
      <c r="Y37" s="36"/>
      <c r="Z37" s="36"/>
      <c r="AA37" s="36"/>
      <c r="AB37" s="36"/>
      <c r="AC37" s="36"/>
      <c r="AD37" s="36"/>
      <c r="AE37" s="36"/>
    </row>
    <row r="38" spans="1:31" s="2" customFormat="1" ht="14.45" customHeight="1" hidden="1">
      <c r="A38" s="36"/>
      <c r="B38" s="41"/>
      <c r="C38" s="36"/>
      <c r="D38" s="36"/>
      <c r="E38" s="116" t="s">
        <v>47</v>
      </c>
      <c r="F38" s="132">
        <f>ROUND((SUM(BH92:BH137)),2)</f>
        <v>0</v>
      </c>
      <c r="G38" s="36"/>
      <c r="H38" s="36"/>
      <c r="I38" s="133">
        <v>0.15</v>
      </c>
      <c r="J38" s="132">
        <f>0</f>
        <v>0</v>
      </c>
      <c r="K38" s="36"/>
      <c r="L38" s="118"/>
      <c r="S38" s="36"/>
      <c r="T38" s="36"/>
      <c r="U38" s="36"/>
      <c r="V38" s="36"/>
      <c r="W38" s="36"/>
      <c r="X38" s="36"/>
      <c r="Y38" s="36"/>
      <c r="Z38" s="36"/>
      <c r="AA38" s="36"/>
      <c r="AB38" s="36"/>
      <c r="AC38" s="36"/>
      <c r="AD38" s="36"/>
      <c r="AE38" s="36"/>
    </row>
    <row r="39" spans="1:31" s="2" customFormat="1" ht="14.45" customHeight="1" hidden="1">
      <c r="A39" s="36"/>
      <c r="B39" s="41"/>
      <c r="C39" s="36"/>
      <c r="D39" s="36"/>
      <c r="E39" s="116" t="s">
        <v>48</v>
      </c>
      <c r="F39" s="132">
        <f>ROUND((SUM(BI92:BI137)),2)</f>
        <v>0</v>
      </c>
      <c r="G39" s="36"/>
      <c r="H39" s="36"/>
      <c r="I39" s="133">
        <v>0</v>
      </c>
      <c r="J39" s="132">
        <f>0</f>
        <v>0</v>
      </c>
      <c r="K39" s="36"/>
      <c r="L39" s="118"/>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117"/>
      <c r="J40" s="36"/>
      <c r="K40" s="36"/>
      <c r="L40" s="118"/>
      <c r="S40" s="36"/>
      <c r="T40" s="36"/>
      <c r="U40" s="36"/>
      <c r="V40" s="36"/>
      <c r="W40" s="36"/>
      <c r="X40" s="36"/>
      <c r="Y40" s="36"/>
      <c r="Z40" s="36"/>
      <c r="AA40" s="36"/>
      <c r="AB40" s="36"/>
      <c r="AC40" s="36"/>
      <c r="AD40" s="36"/>
      <c r="AE40" s="36"/>
    </row>
    <row r="41" spans="1:31" s="2" customFormat="1" ht="25.35" customHeight="1">
      <c r="A41" s="36"/>
      <c r="B41" s="41"/>
      <c r="C41" s="134"/>
      <c r="D41" s="135" t="s">
        <v>49</v>
      </c>
      <c r="E41" s="136"/>
      <c r="F41" s="136"/>
      <c r="G41" s="137" t="s">
        <v>50</v>
      </c>
      <c r="H41" s="138" t="s">
        <v>51</v>
      </c>
      <c r="I41" s="139"/>
      <c r="J41" s="140">
        <f>SUM(J32:J39)</f>
        <v>0</v>
      </c>
      <c r="K41" s="141"/>
      <c r="L41" s="118"/>
      <c r="S41" s="36"/>
      <c r="T41" s="36"/>
      <c r="U41" s="36"/>
      <c r="V41" s="36"/>
      <c r="W41" s="36"/>
      <c r="X41" s="36"/>
      <c r="Y41" s="36"/>
      <c r="Z41" s="36"/>
      <c r="AA41" s="36"/>
      <c r="AB41" s="36"/>
      <c r="AC41" s="36"/>
      <c r="AD41" s="36"/>
      <c r="AE41" s="36"/>
    </row>
    <row r="42" spans="1:31" s="2" customFormat="1" ht="14.45" customHeight="1">
      <c r="A42" s="36"/>
      <c r="B42" s="142"/>
      <c r="C42" s="143"/>
      <c r="D42" s="143"/>
      <c r="E42" s="143"/>
      <c r="F42" s="143"/>
      <c r="G42" s="143"/>
      <c r="H42" s="143"/>
      <c r="I42" s="144"/>
      <c r="J42" s="143"/>
      <c r="K42" s="143"/>
      <c r="L42" s="118"/>
      <c r="S42" s="36"/>
      <c r="T42" s="36"/>
      <c r="U42" s="36"/>
      <c r="V42" s="36"/>
      <c r="W42" s="36"/>
      <c r="X42" s="36"/>
      <c r="Y42" s="36"/>
      <c r="Z42" s="36"/>
      <c r="AA42" s="36"/>
      <c r="AB42" s="36"/>
      <c r="AC42" s="36"/>
      <c r="AD42" s="36"/>
      <c r="AE42" s="36"/>
    </row>
    <row r="46" spans="1:31" s="2" customFormat="1" ht="6.95" customHeight="1">
      <c r="A46" s="36"/>
      <c r="B46" s="145"/>
      <c r="C46" s="146"/>
      <c r="D46" s="146"/>
      <c r="E46" s="146"/>
      <c r="F46" s="146"/>
      <c r="G46" s="146"/>
      <c r="H46" s="146"/>
      <c r="I46" s="147"/>
      <c r="J46" s="146"/>
      <c r="K46" s="146"/>
      <c r="L46" s="118"/>
      <c r="S46" s="36"/>
      <c r="T46" s="36"/>
      <c r="U46" s="36"/>
      <c r="V46" s="36"/>
      <c r="W46" s="36"/>
      <c r="X46" s="36"/>
      <c r="Y46" s="36"/>
      <c r="Z46" s="36"/>
      <c r="AA46" s="36"/>
      <c r="AB46" s="36"/>
      <c r="AC46" s="36"/>
      <c r="AD46" s="36"/>
      <c r="AE46" s="36"/>
    </row>
    <row r="47" spans="1:31" s="2" customFormat="1" ht="24.95" customHeight="1">
      <c r="A47" s="36"/>
      <c r="B47" s="37"/>
      <c r="C47" s="25" t="s">
        <v>121</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117"/>
      <c r="J48" s="38"/>
      <c r="K48" s="38"/>
      <c r="L48" s="118"/>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117"/>
      <c r="J49" s="38"/>
      <c r="K49" s="38"/>
      <c r="L49" s="118"/>
      <c r="S49" s="36"/>
      <c r="T49" s="36"/>
      <c r="U49" s="36"/>
      <c r="V49" s="36"/>
      <c r="W49" s="36"/>
      <c r="X49" s="36"/>
      <c r="Y49" s="36"/>
      <c r="Z49" s="36"/>
      <c r="AA49" s="36"/>
      <c r="AB49" s="36"/>
      <c r="AC49" s="36"/>
      <c r="AD49" s="36"/>
      <c r="AE49" s="36"/>
    </row>
    <row r="50" spans="1:31" s="2" customFormat="1" ht="16.5" customHeight="1">
      <c r="A50" s="36"/>
      <c r="B50" s="37"/>
      <c r="C50" s="38"/>
      <c r="D50" s="38"/>
      <c r="E50" s="400" t="str">
        <f>E7</f>
        <v>Rozšíření hřbitova v Milovicích – I. etapa pro stavební povolení a provedení stavby</v>
      </c>
      <c r="F50" s="401"/>
      <c r="G50" s="401"/>
      <c r="H50" s="401"/>
      <c r="I50" s="117"/>
      <c r="J50" s="38"/>
      <c r="K50" s="38"/>
      <c r="L50" s="118"/>
      <c r="S50" s="36"/>
      <c r="T50" s="36"/>
      <c r="U50" s="36"/>
      <c r="V50" s="36"/>
      <c r="W50" s="36"/>
      <c r="X50" s="36"/>
      <c r="Y50" s="36"/>
      <c r="Z50" s="36"/>
      <c r="AA50" s="36"/>
      <c r="AB50" s="36"/>
      <c r="AC50" s="36"/>
      <c r="AD50" s="36"/>
      <c r="AE50" s="36"/>
    </row>
    <row r="51" spans="2:12" s="1" customFormat="1" ht="12" customHeight="1">
      <c r="B51" s="23"/>
      <c r="C51" s="31" t="s">
        <v>116</v>
      </c>
      <c r="D51" s="24"/>
      <c r="E51" s="24"/>
      <c r="F51" s="24"/>
      <c r="G51" s="24"/>
      <c r="H51" s="24"/>
      <c r="I51" s="110"/>
      <c r="J51" s="24"/>
      <c r="K51" s="24"/>
      <c r="L51" s="22"/>
    </row>
    <row r="52" spans="1:31" s="2" customFormat="1" ht="16.5" customHeight="1">
      <c r="A52" s="36"/>
      <c r="B52" s="37"/>
      <c r="C52" s="38"/>
      <c r="D52" s="38"/>
      <c r="E52" s="400" t="s">
        <v>117</v>
      </c>
      <c r="F52" s="399"/>
      <c r="G52" s="399"/>
      <c r="H52" s="399"/>
      <c r="I52" s="117"/>
      <c r="J52" s="38"/>
      <c r="K52" s="38"/>
      <c r="L52" s="118"/>
      <c r="S52" s="36"/>
      <c r="T52" s="36"/>
      <c r="U52" s="36"/>
      <c r="V52" s="36"/>
      <c r="W52" s="36"/>
      <c r="X52" s="36"/>
      <c r="Y52" s="36"/>
      <c r="Z52" s="36"/>
      <c r="AA52" s="36"/>
      <c r="AB52" s="36"/>
      <c r="AC52" s="36"/>
      <c r="AD52" s="36"/>
      <c r="AE52" s="36"/>
    </row>
    <row r="53" spans="1:31" s="2" customFormat="1" ht="12" customHeight="1">
      <c r="A53" s="36"/>
      <c r="B53" s="37"/>
      <c r="C53" s="31" t="s">
        <v>118</v>
      </c>
      <c r="D53" s="38"/>
      <c r="E53" s="38"/>
      <c r="F53" s="38"/>
      <c r="G53" s="38"/>
      <c r="H53" s="38"/>
      <c r="I53" s="117"/>
      <c r="J53" s="38"/>
      <c r="K53" s="38"/>
      <c r="L53" s="118"/>
      <c r="S53" s="36"/>
      <c r="T53" s="36"/>
      <c r="U53" s="36"/>
      <c r="V53" s="36"/>
      <c r="W53" s="36"/>
      <c r="X53" s="36"/>
      <c r="Y53" s="36"/>
      <c r="Z53" s="36"/>
      <c r="AA53" s="36"/>
      <c r="AB53" s="36"/>
      <c r="AC53" s="36"/>
      <c r="AD53" s="36"/>
      <c r="AE53" s="36"/>
    </row>
    <row r="54" spans="1:31" s="2" customFormat="1" ht="16.5" customHeight="1">
      <c r="A54" s="36"/>
      <c r="B54" s="37"/>
      <c r="C54" s="38"/>
      <c r="D54" s="38"/>
      <c r="E54" s="392" t="str">
        <f>E11</f>
        <v>2019/10-1-04 - SO 04-Elektro rozvody</v>
      </c>
      <c r="F54" s="399"/>
      <c r="G54" s="399"/>
      <c r="H54" s="399"/>
      <c r="I54" s="117"/>
      <c r="J54" s="38"/>
      <c r="K54" s="38"/>
      <c r="L54" s="118"/>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117"/>
      <c r="J55" s="38"/>
      <c r="K55" s="38"/>
      <c r="L55" s="118"/>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 xml:space="preserve"> </v>
      </c>
      <c r="G56" s="38"/>
      <c r="H56" s="38"/>
      <c r="I56" s="119" t="s">
        <v>24</v>
      </c>
      <c r="J56" s="61" t="str">
        <f>IF(J14="","",J14)</f>
        <v>3. 2. 2020</v>
      </c>
      <c r="K56" s="38"/>
      <c r="L56" s="118"/>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117"/>
      <c r="J57" s="38"/>
      <c r="K57" s="38"/>
      <c r="L57" s="118"/>
      <c r="S57" s="36"/>
      <c r="T57" s="36"/>
      <c r="U57" s="36"/>
      <c r="V57" s="36"/>
      <c r="W57" s="36"/>
      <c r="X57" s="36"/>
      <c r="Y57" s="36"/>
      <c r="Z57" s="36"/>
      <c r="AA57" s="36"/>
      <c r="AB57" s="36"/>
      <c r="AC57" s="36"/>
      <c r="AD57" s="36"/>
      <c r="AE57" s="36"/>
    </row>
    <row r="58" spans="1:31" s="2" customFormat="1" ht="40.15" customHeight="1">
      <c r="A58" s="36"/>
      <c r="B58" s="37"/>
      <c r="C58" s="31" t="s">
        <v>26</v>
      </c>
      <c r="D58" s="38"/>
      <c r="E58" s="38"/>
      <c r="F58" s="29" t="str">
        <f>E17</f>
        <v>Město Milovice</v>
      </c>
      <c r="G58" s="38"/>
      <c r="H58" s="38"/>
      <c r="I58" s="119" t="s">
        <v>32</v>
      </c>
      <c r="J58" s="34" t="str">
        <f>E23</f>
        <v>HEXAPLAN INTERNATIONAL spol. s r.o.</v>
      </c>
      <c r="K58" s="38"/>
      <c r="L58" s="118"/>
      <c r="S58" s="36"/>
      <c r="T58" s="36"/>
      <c r="U58" s="36"/>
      <c r="V58" s="36"/>
      <c r="W58" s="36"/>
      <c r="X58" s="36"/>
      <c r="Y58" s="36"/>
      <c r="Z58" s="36"/>
      <c r="AA58" s="36"/>
      <c r="AB58" s="36"/>
      <c r="AC58" s="36"/>
      <c r="AD58" s="36"/>
      <c r="AE58" s="36"/>
    </row>
    <row r="59" spans="1:31" s="2" customFormat="1" ht="15.2" customHeight="1">
      <c r="A59" s="36"/>
      <c r="B59" s="37"/>
      <c r="C59" s="31" t="s">
        <v>30</v>
      </c>
      <c r="D59" s="38"/>
      <c r="E59" s="38"/>
      <c r="F59" s="29" t="str">
        <f>IF(E20="","",E20)</f>
        <v>Vyplň údaj</v>
      </c>
      <c r="G59" s="38"/>
      <c r="H59" s="38"/>
      <c r="I59" s="119" t="s">
        <v>35</v>
      </c>
      <c r="J59" s="34" t="str">
        <f>E26</f>
        <v>Ing.J.Petlach</v>
      </c>
      <c r="K59" s="38"/>
      <c r="L59" s="118"/>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117"/>
      <c r="J60" s="38"/>
      <c r="K60" s="38"/>
      <c r="L60" s="118"/>
      <c r="S60" s="36"/>
      <c r="T60" s="36"/>
      <c r="U60" s="36"/>
      <c r="V60" s="36"/>
      <c r="W60" s="36"/>
      <c r="X60" s="36"/>
      <c r="Y60" s="36"/>
      <c r="Z60" s="36"/>
      <c r="AA60" s="36"/>
      <c r="AB60" s="36"/>
      <c r="AC60" s="36"/>
      <c r="AD60" s="36"/>
      <c r="AE60" s="36"/>
    </row>
    <row r="61" spans="1:31" s="2" customFormat="1" ht="29.25" customHeight="1">
      <c r="A61" s="36"/>
      <c r="B61" s="37"/>
      <c r="C61" s="148" t="s">
        <v>122</v>
      </c>
      <c r="D61" s="149"/>
      <c r="E61" s="149"/>
      <c r="F61" s="149"/>
      <c r="G61" s="149"/>
      <c r="H61" s="149"/>
      <c r="I61" s="150"/>
      <c r="J61" s="151" t="s">
        <v>123</v>
      </c>
      <c r="K61" s="149"/>
      <c r="L61" s="118"/>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117"/>
      <c r="J62" s="38"/>
      <c r="K62" s="38"/>
      <c r="L62" s="118"/>
      <c r="S62" s="36"/>
      <c r="T62" s="36"/>
      <c r="U62" s="36"/>
      <c r="V62" s="36"/>
      <c r="W62" s="36"/>
      <c r="X62" s="36"/>
      <c r="Y62" s="36"/>
      <c r="Z62" s="36"/>
      <c r="AA62" s="36"/>
      <c r="AB62" s="36"/>
      <c r="AC62" s="36"/>
      <c r="AD62" s="36"/>
      <c r="AE62" s="36"/>
    </row>
    <row r="63" spans="1:47" s="2" customFormat="1" ht="22.9" customHeight="1">
      <c r="A63" s="36"/>
      <c r="B63" s="37"/>
      <c r="C63" s="152" t="s">
        <v>71</v>
      </c>
      <c r="D63" s="38"/>
      <c r="E63" s="38"/>
      <c r="F63" s="38"/>
      <c r="G63" s="38"/>
      <c r="H63" s="38"/>
      <c r="I63" s="117"/>
      <c r="J63" s="79">
        <f>J92</f>
        <v>0</v>
      </c>
      <c r="K63" s="38"/>
      <c r="L63" s="118"/>
      <c r="S63" s="36"/>
      <c r="T63" s="36"/>
      <c r="U63" s="36"/>
      <c r="V63" s="36"/>
      <c r="W63" s="36"/>
      <c r="X63" s="36"/>
      <c r="Y63" s="36"/>
      <c r="Z63" s="36"/>
      <c r="AA63" s="36"/>
      <c r="AB63" s="36"/>
      <c r="AC63" s="36"/>
      <c r="AD63" s="36"/>
      <c r="AE63" s="36"/>
      <c r="AU63" s="19" t="s">
        <v>124</v>
      </c>
    </row>
    <row r="64" spans="2:12" s="9" customFormat="1" ht="24.95" customHeight="1">
      <c r="B64" s="153"/>
      <c r="C64" s="154"/>
      <c r="D64" s="155" t="s">
        <v>1636</v>
      </c>
      <c r="E64" s="156"/>
      <c r="F64" s="156"/>
      <c r="G64" s="156"/>
      <c r="H64" s="156"/>
      <c r="I64" s="157"/>
      <c r="J64" s="158">
        <f>J93</f>
        <v>0</v>
      </c>
      <c r="K64" s="154"/>
      <c r="L64" s="159"/>
    </row>
    <row r="65" spans="2:12" s="10" customFormat="1" ht="19.9" customHeight="1">
      <c r="B65" s="160"/>
      <c r="C65" s="99"/>
      <c r="D65" s="161" t="s">
        <v>1637</v>
      </c>
      <c r="E65" s="162"/>
      <c r="F65" s="162"/>
      <c r="G65" s="162"/>
      <c r="H65" s="162"/>
      <c r="I65" s="163"/>
      <c r="J65" s="164">
        <f>J94</f>
        <v>0</v>
      </c>
      <c r="K65" s="99"/>
      <c r="L65" s="165"/>
    </row>
    <row r="66" spans="2:12" s="10" customFormat="1" ht="19.9" customHeight="1">
      <c r="B66" s="160"/>
      <c r="C66" s="99"/>
      <c r="D66" s="161" t="s">
        <v>1638</v>
      </c>
      <c r="E66" s="162"/>
      <c r="F66" s="162"/>
      <c r="G66" s="162"/>
      <c r="H66" s="162"/>
      <c r="I66" s="163"/>
      <c r="J66" s="164">
        <f>J99</f>
        <v>0</v>
      </c>
      <c r="K66" s="99"/>
      <c r="L66" s="165"/>
    </row>
    <row r="67" spans="2:12" s="10" customFormat="1" ht="19.9" customHeight="1">
      <c r="B67" s="160"/>
      <c r="C67" s="99"/>
      <c r="D67" s="161" t="s">
        <v>1639</v>
      </c>
      <c r="E67" s="162"/>
      <c r="F67" s="162"/>
      <c r="G67" s="162"/>
      <c r="H67" s="162"/>
      <c r="I67" s="163"/>
      <c r="J67" s="164">
        <f>J101</f>
        <v>0</v>
      </c>
      <c r="K67" s="99"/>
      <c r="L67" s="165"/>
    </row>
    <row r="68" spans="2:12" s="10" customFormat="1" ht="19.9" customHeight="1">
      <c r="B68" s="160"/>
      <c r="C68" s="99"/>
      <c r="D68" s="161" t="s">
        <v>1640</v>
      </c>
      <c r="E68" s="162"/>
      <c r="F68" s="162"/>
      <c r="G68" s="162"/>
      <c r="H68" s="162"/>
      <c r="I68" s="163"/>
      <c r="J68" s="164">
        <f>J112</f>
        <v>0</v>
      </c>
      <c r="K68" s="99"/>
      <c r="L68" s="165"/>
    </row>
    <row r="69" spans="2:12" s="10" customFormat="1" ht="19.9" customHeight="1">
      <c r="B69" s="160"/>
      <c r="C69" s="99"/>
      <c r="D69" s="161" t="s">
        <v>1641</v>
      </c>
      <c r="E69" s="162"/>
      <c r="F69" s="162"/>
      <c r="G69" s="162"/>
      <c r="H69" s="162"/>
      <c r="I69" s="163"/>
      <c r="J69" s="164">
        <f>J117</f>
        <v>0</v>
      </c>
      <c r="K69" s="99"/>
      <c r="L69" s="165"/>
    </row>
    <row r="70" spans="2:12" s="9" customFormat="1" ht="24.95" customHeight="1">
      <c r="B70" s="153"/>
      <c r="C70" s="154"/>
      <c r="D70" s="155" t="s">
        <v>1642</v>
      </c>
      <c r="E70" s="156"/>
      <c r="F70" s="156"/>
      <c r="G70" s="156"/>
      <c r="H70" s="156"/>
      <c r="I70" s="157"/>
      <c r="J70" s="158">
        <f>J121</f>
        <v>0</v>
      </c>
      <c r="K70" s="154"/>
      <c r="L70" s="159"/>
    </row>
    <row r="71" spans="1:31" s="2" customFormat="1" ht="21.75" customHeight="1">
      <c r="A71" s="36"/>
      <c r="B71" s="37"/>
      <c r="C71" s="38"/>
      <c r="D71" s="38"/>
      <c r="E71" s="38"/>
      <c r="F71" s="38"/>
      <c r="G71" s="38"/>
      <c r="H71" s="38"/>
      <c r="I71" s="117"/>
      <c r="J71" s="38"/>
      <c r="K71" s="38"/>
      <c r="L71" s="118"/>
      <c r="S71" s="36"/>
      <c r="T71" s="36"/>
      <c r="U71" s="36"/>
      <c r="V71" s="36"/>
      <c r="W71" s="36"/>
      <c r="X71" s="36"/>
      <c r="Y71" s="36"/>
      <c r="Z71" s="36"/>
      <c r="AA71" s="36"/>
      <c r="AB71" s="36"/>
      <c r="AC71" s="36"/>
      <c r="AD71" s="36"/>
      <c r="AE71" s="36"/>
    </row>
    <row r="72" spans="1:31" s="2" customFormat="1" ht="6.95" customHeight="1">
      <c r="A72" s="36"/>
      <c r="B72" s="49"/>
      <c r="C72" s="50"/>
      <c r="D72" s="50"/>
      <c r="E72" s="50"/>
      <c r="F72" s="50"/>
      <c r="G72" s="50"/>
      <c r="H72" s="50"/>
      <c r="I72" s="144"/>
      <c r="J72" s="50"/>
      <c r="K72" s="50"/>
      <c r="L72" s="118"/>
      <c r="S72" s="36"/>
      <c r="T72" s="36"/>
      <c r="U72" s="36"/>
      <c r="V72" s="36"/>
      <c r="W72" s="36"/>
      <c r="X72" s="36"/>
      <c r="Y72" s="36"/>
      <c r="Z72" s="36"/>
      <c r="AA72" s="36"/>
      <c r="AB72" s="36"/>
      <c r="AC72" s="36"/>
      <c r="AD72" s="36"/>
      <c r="AE72" s="36"/>
    </row>
    <row r="76" spans="1:31" s="2" customFormat="1" ht="6.95" customHeight="1">
      <c r="A76" s="36"/>
      <c r="B76" s="51"/>
      <c r="C76" s="52"/>
      <c r="D76" s="52"/>
      <c r="E76" s="52"/>
      <c r="F76" s="52"/>
      <c r="G76" s="52"/>
      <c r="H76" s="52"/>
      <c r="I76" s="147"/>
      <c r="J76" s="52"/>
      <c r="K76" s="52"/>
      <c r="L76" s="118"/>
      <c r="S76" s="36"/>
      <c r="T76" s="36"/>
      <c r="U76" s="36"/>
      <c r="V76" s="36"/>
      <c r="W76" s="36"/>
      <c r="X76" s="36"/>
      <c r="Y76" s="36"/>
      <c r="Z76" s="36"/>
      <c r="AA76" s="36"/>
      <c r="AB76" s="36"/>
      <c r="AC76" s="36"/>
      <c r="AD76" s="36"/>
      <c r="AE76" s="36"/>
    </row>
    <row r="77" spans="1:31" s="2" customFormat="1" ht="24.95" customHeight="1">
      <c r="A77" s="36"/>
      <c r="B77" s="37"/>
      <c r="C77" s="25" t="s">
        <v>142</v>
      </c>
      <c r="D77" s="38"/>
      <c r="E77" s="38"/>
      <c r="F77" s="38"/>
      <c r="G77" s="38"/>
      <c r="H77" s="38"/>
      <c r="I77" s="117"/>
      <c r="J77" s="38"/>
      <c r="K77" s="38"/>
      <c r="L77" s="118"/>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117"/>
      <c r="J78" s="38"/>
      <c r="K78" s="38"/>
      <c r="L78" s="118"/>
      <c r="S78" s="36"/>
      <c r="T78" s="36"/>
      <c r="U78" s="36"/>
      <c r="V78" s="36"/>
      <c r="W78" s="36"/>
      <c r="X78" s="36"/>
      <c r="Y78" s="36"/>
      <c r="Z78" s="36"/>
      <c r="AA78" s="36"/>
      <c r="AB78" s="36"/>
      <c r="AC78" s="36"/>
      <c r="AD78" s="36"/>
      <c r="AE78" s="36"/>
    </row>
    <row r="79" spans="1:31" s="2" customFormat="1" ht="12" customHeight="1">
      <c r="A79" s="36"/>
      <c r="B79" s="37"/>
      <c r="C79" s="31" t="s">
        <v>16</v>
      </c>
      <c r="D79" s="38"/>
      <c r="E79" s="38"/>
      <c r="F79" s="38"/>
      <c r="G79" s="38"/>
      <c r="H79" s="38"/>
      <c r="I79" s="117"/>
      <c r="J79" s="38"/>
      <c r="K79" s="38"/>
      <c r="L79" s="118"/>
      <c r="S79" s="36"/>
      <c r="T79" s="36"/>
      <c r="U79" s="36"/>
      <c r="V79" s="36"/>
      <c r="W79" s="36"/>
      <c r="X79" s="36"/>
      <c r="Y79" s="36"/>
      <c r="Z79" s="36"/>
      <c r="AA79" s="36"/>
      <c r="AB79" s="36"/>
      <c r="AC79" s="36"/>
      <c r="AD79" s="36"/>
      <c r="AE79" s="36"/>
    </row>
    <row r="80" spans="1:31" s="2" customFormat="1" ht="16.5" customHeight="1">
      <c r="A80" s="36"/>
      <c r="B80" s="37"/>
      <c r="C80" s="38"/>
      <c r="D80" s="38"/>
      <c r="E80" s="400" t="str">
        <f>E7</f>
        <v>Rozšíření hřbitova v Milovicích – I. etapa pro stavební povolení a provedení stavby</v>
      </c>
      <c r="F80" s="401"/>
      <c r="G80" s="401"/>
      <c r="H80" s="401"/>
      <c r="I80" s="117"/>
      <c r="J80" s="38"/>
      <c r="K80" s="38"/>
      <c r="L80" s="118"/>
      <c r="S80" s="36"/>
      <c r="T80" s="36"/>
      <c r="U80" s="36"/>
      <c r="V80" s="36"/>
      <c r="W80" s="36"/>
      <c r="X80" s="36"/>
      <c r="Y80" s="36"/>
      <c r="Z80" s="36"/>
      <c r="AA80" s="36"/>
      <c r="AB80" s="36"/>
      <c r="AC80" s="36"/>
      <c r="AD80" s="36"/>
      <c r="AE80" s="36"/>
    </row>
    <row r="81" spans="2:12" s="1" customFormat="1" ht="12" customHeight="1">
      <c r="B81" s="23"/>
      <c r="C81" s="31" t="s">
        <v>116</v>
      </c>
      <c r="D81" s="24"/>
      <c r="E81" s="24"/>
      <c r="F81" s="24"/>
      <c r="G81" s="24"/>
      <c r="H81" s="24"/>
      <c r="I81" s="110"/>
      <c r="J81" s="24"/>
      <c r="K81" s="24"/>
      <c r="L81" s="22"/>
    </row>
    <row r="82" spans="1:31" s="2" customFormat="1" ht="16.5" customHeight="1">
      <c r="A82" s="36"/>
      <c r="B82" s="37"/>
      <c r="C82" s="38"/>
      <c r="D82" s="38"/>
      <c r="E82" s="400" t="s">
        <v>117</v>
      </c>
      <c r="F82" s="399"/>
      <c r="G82" s="399"/>
      <c r="H82" s="399"/>
      <c r="I82" s="117"/>
      <c r="J82" s="38"/>
      <c r="K82" s="38"/>
      <c r="L82" s="118"/>
      <c r="S82" s="36"/>
      <c r="T82" s="36"/>
      <c r="U82" s="36"/>
      <c r="V82" s="36"/>
      <c r="W82" s="36"/>
      <c r="X82" s="36"/>
      <c r="Y82" s="36"/>
      <c r="Z82" s="36"/>
      <c r="AA82" s="36"/>
      <c r="AB82" s="36"/>
      <c r="AC82" s="36"/>
      <c r="AD82" s="36"/>
      <c r="AE82" s="36"/>
    </row>
    <row r="83" spans="1:31" s="2" customFormat="1" ht="12" customHeight="1">
      <c r="A83" s="36"/>
      <c r="B83" s="37"/>
      <c r="C83" s="31" t="s">
        <v>118</v>
      </c>
      <c r="D83" s="38"/>
      <c r="E83" s="38"/>
      <c r="F83" s="38"/>
      <c r="G83" s="38"/>
      <c r="H83" s="38"/>
      <c r="I83" s="117"/>
      <c r="J83" s="38"/>
      <c r="K83" s="38"/>
      <c r="L83" s="118"/>
      <c r="S83" s="36"/>
      <c r="T83" s="36"/>
      <c r="U83" s="36"/>
      <c r="V83" s="36"/>
      <c r="W83" s="36"/>
      <c r="X83" s="36"/>
      <c r="Y83" s="36"/>
      <c r="Z83" s="36"/>
      <c r="AA83" s="36"/>
      <c r="AB83" s="36"/>
      <c r="AC83" s="36"/>
      <c r="AD83" s="36"/>
      <c r="AE83" s="36"/>
    </row>
    <row r="84" spans="1:31" s="2" customFormat="1" ht="16.5" customHeight="1">
      <c r="A84" s="36"/>
      <c r="B84" s="37"/>
      <c r="C84" s="38"/>
      <c r="D84" s="38"/>
      <c r="E84" s="392" t="str">
        <f>E11</f>
        <v>2019/10-1-04 - SO 04-Elektro rozvody</v>
      </c>
      <c r="F84" s="399"/>
      <c r="G84" s="399"/>
      <c r="H84" s="399"/>
      <c r="I84" s="117"/>
      <c r="J84" s="38"/>
      <c r="K84" s="38"/>
      <c r="L84" s="118"/>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117"/>
      <c r="J85" s="38"/>
      <c r="K85" s="38"/>
      <c r="L85" s="118"/>
      <c r="S85" s="36"/>
      <c r="T85" s="36"/>
      <c r="U85" s="36"/>
      <c r="V85" s="36"/>
      <c r="W85" s="36"/>
      <c r="X85" s="36"/>
      <c r="Y85" s="36"/>
      <c r="Z85" s="36"/>
      <c r="AA85" s="36"/>
      <c r="AB85" s="36"/>
      <c r="AC85" s="36"/>
      <c r="AD85" s="36"/>
      <c r="AE85" s="36"/>
    </row>
    <row r="86" spans="1:31" s="2" customFormat="1" ht="12" customHeight="1">
      <c r="A86" s="36"/>
      <c r="B86" s="37"/>
      <c r="C86" s="31" t="s">
        <v>22</v>
      </c>
      <c r="D86" s="38"/>
      <c r="E86" s="38"/>
      <c r="F86" s="29" t="str">
        <f>F14</f>
        <v xml:space="preserve"> </v>
      </c>
      <c r="G86" s="38"/>
      <c r="H86" s="38"/>
      <c r="I86" s="119" t="s">
        <v>24</v>
      </c>
      <c r="J86" s="61" t="str">
        <f>IF(J14="","",J14)</f>
        <v>3. 2. 2020</v>
      </c>
      <c r="K86" s="38"/>
      <c r="L86" s="118"/>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117"/>
      <c r="J87" s="38"/>
      <c r="K87" s="38"/>
      <c r="L87" s="118"/>
      <c r="S87" s="36"/>
      <c r="T87" s="36"/>
      <c r="U87" s="36"/>
      <c r="V87" s="36"/>
      <c r="W87" s="36"/>
      <c r="X87" s="36"/>
      <c r="Y87" s="36"/>
      <c r="Z87" s="36"/>
      <c r="AA87" s="36"/>
      <c r="AB87" s="36"/>
      <c r="AC87" s="36"/>
      <c r="AD87" s="36"/>
      <c r="AE87" s="36"/>
    </row>
    <row r="88" spans="1:31" s="2" customFormat="1" ht="40.15" customHeight="1">
      <c r="A88" s="36"/>
      <c r="B88" s="37"/>
      <c r="C88" s="31" t="s">
        <v>26</v>
      </c>
      <c r="D88" s="38"/>
      <c r="E88" s="38"/>
      <c r="F88" s="29" t="str">
        <f>E17</f>
        <v>Město Milovice</v>
      </c>
      <c r="G88" s="38"/>
      <c r="H88" s="38"/>
      <c r="I88" s="119" t="s">
        <v>32</v>
      </c>
      <c r="J88" s="34" t="str">
        <f>E23</f>
        <v>HEXAPLAN INTERNATIONAL spol. s r.o.</v>
      </c>
      <c r="K88" s="38"/>
      <c r="L88" s="118"/>
      <c r="S88" s="36"/>
      <c r="T88" s="36"/>
      <c r="U88" s="36"/>
      <c r="V88" s="36"/>
      <c r="W88" s="36"/>
      <c r="X88" s="36"/>
      <c r="Y88" s="36"/>
      <c r="Z88" s="36"/>
      <c r="AA88" s="36"/>
      <c r="AB88" s="36"/>
      <c r="AC88" s="36"/>
      <c r="AD88" s="36"/>
      <c r="AE88" s="36"/>
    </row>
    <row r="89" spans="1:31" s="2" customFormat="1" ht="15.2" customHeight="1">
      <c r="A89" s="36"/>
      <c r="B89" s="37"/>
      <c r="C89" s="31" t="s">
        <v>30</v>
      </c>
      <c r="D89" s="38"/>
      <c r="E89" s="38"/>
      <c r="F89" s="29" t="str">
        <f>IF(E20="","",E20)</f>
        <v>Vyplň údaj</v>
      </c>
      <c r="G89" s="38"/>
      <c r="H89" s="38"/>
      <c r="I89" s="119" t="s">
        <v>35</v>
      </c>
      <c r="J89" s="34" t="str">
        <f>E26</f>
        <v>Ing.J.Petlach</v>
      </c>
      <c r="K89" s="38"/>
      <c r="L89" s="118"/>
      <c r="S89" s="36"/>
      <c r="T89" s="36"/>
      <c r="U89" s="36"/>
      <c r="V89" s="36"/>
      <c r="W89" s="36"/>
      <c r="X89" s="36"/>
      <c r="Y89" s="36"/>
      <c r="Z89" s="36"/>
      <c r="AA89" s="36"/>
      <c r="AB89" s="36"/>
      <c r="AC89" s="36"/>
      <c r="AD89" s="36"/>
      <c r="AE89" s="36"/>
    </row>
    <row r="90" spans="1:31" s="2" customFormat="1" ht="10.35" customHeight="1">
      <c r="A90" s="36"/>
      <c r="B90" s="37"/>
      <c r="C90" s="38"/>
      <c r="D90" s="38"/>
      <c r="E90" s="38"/>
      <c r="F90" s="38"/>
      <c r="G90" s="38"/>
      <c r="H90" s="38"/>
      <c r="I90" s="117"/>
      <c r="J90" s="38"/>
      <c r="K90" s="38"/>
      <c r="L90" s="118"/>
      <c r="S90" s="36"/>
      <c r="T90" s="36"/>
      <c r="U90" s="36"/>
      <c r="V90" s="36"/>
      <c r="W90" s="36"/>
      <c r="X90" s="36"/>
      <c r="Y90" s="36"/>
      <c r="Z90" s="36"/>
      <c r="AA90" s="36"/>
      <c r="AB90" s="36"/>
      <c r="AC90" s="36"/>
      <c r="AD90" s="36"/>
      <c r="AE90" s="36"/>
    </row>
    <row r="91" spans="1:31" s="11" customFormat="1" ht="29.25" customHeight="1">
      <c r="A91" s="166"/>
      <c r="B91" s="167"/>
      <c r="C91" s="168" t="s">
        <v>143</v>
      </c>
      <c r="D91" s="169" t="s">
        <v>58</v>
      </c>
      <c r="E91" s="169" t="s">
        <v>54</v>
      </c>
      <c r="F91" s="169" t="s">
        <v>55</v>
      </c>
      <c r="G91" s="169" t="s">
        <v>144</v>
      </c>
      <c r="H91" s="169" t="s">
        <v>145</v>
      </c>
      <c r="I91" s="170" t="s">
        <v>146</v>
      </c>
      <c r="J91" s="169" t="s">
        <v>123</v>
      </c>
      <c r="K91" s="171" t="s">
        <v>147</v>
      </c>
      <c r="L91" s="172"/>
      <c r="M91" s="70" t="s">
        <v>21</v>
      </c>
      <c r="N91" s="71" t="s">
        <v>43</v>
      </c>
      <c r="O91" s="71" t="s">
        <v>148</v>
      </c>
      <c r="P91" s="71" t="s">
        <v>149</v>
      </c>
      <c r="Q91" s="71" t="s">
        <v>150</v>
      </c>
      <c r="R91" s="71" t="s">
        <v>151</v>
      </c>
      <c r="S91" s="71" t="s">
        <v>152</v>
      </c>
      <c r="T91" s="72" t="s">
        <v>153</v>
      </c>
      <c r="U91" s="166"/>
      <c r="V91" s="166"/>
      <c r="W91" s="166"/>
      <c r="X91" s="166"/>
      <c r="Y91" s="166"/>
      <c r="Z91" s="166"/>
      <c r="AA91" s="166"/>
      <c r="AB91" s="166"/>
      <c r="AC91" s="166"/>
      <c r="AD91" s="166"/>
      <c r="AE91" s="166"/>
    </row>
    <row r="92" spans="1:63" s="2" customFormat="1" ht="22.9" customHeight="1">
      <c r="A92" s="36"/>
      <c r="B92" s="37"/>
      <c r="C92" s="77" t="s">
        <v>154</v>
      </c>
      <c r="D92" s="38"/>
      <c r="E92" s="38"/>
      <c r="F92" s="38"/>
      <c r="G92" s="38"/>
      <c r="H92" s="38"/>
      <c r="I92" s="117"/>
      <c r="J92" s="173">
        <f>BK92</f>
        <v>0</v>
      </c>
      <c r="K92" s="38"/>
      <c r="L92" s="41"/>
      <c r="M92" s="73"/>
      <c r="N92" s="174"/>
      <c r="O92" s="74"/>
      <c r="P92" s="175">
        <f>P93+P121</f>
        <v>0</v>
      </c>
      <c r="Q92" s="74"/>
      <c r="R92" s="175">
        <f>R93+R121</f>
        <v>0</v>
      </c>
      <c r="S92" s="74"/>
      <c r="T92" s="176">
        <f>T93+T121</f>
        <v>0</v>
      </c>
      <c r="U92" s="36"/>
      <c r="V92" s="36"/>
      <c r="W92" s="36"/>
      <c r="X92" s="36"/>
      <c r="Y92" s="36"/>
      <c r="Z92" s="36"/>
      <c r="AA92" s="36"/>
      <c r="AB92" s="36"/>
      <c r="AC92" s="36"/>
      <c r="AD92" s="36"/>
      <c r="AE92" s="36"/>
      <c r="AT92" s="19" t="s">
        <v>72</v>
      </c>
      <c r="AU92" s="19" t="s">
        <v>124</v>
      </c>
      <c r="BK92" s="177">
        <f>BK93+BK121</f>
        <v>0</v>
      </c>
    </row>
    <row r="93" spans="2:63" s="12" customFormat="1" ht="25.9" customHeight="1">
      <c r="B93" s="178"/>
      <c r="C93" s="179"/>
      <c r="D93" s="180" t="s">
        <v>72</v>
      </c>
      <c r="E93" s="181" t="s">
        <v>1643</v>
      </c>
      <c r="F93" s="181" t="s">
        <v>1623</v>
      </c>
      <c r="G93" s="179"/>
      <c r="H93" s="179"/>
      <c r="I93" s="182"/>
      <c r="J93" s="183">
        <f>BK93</f>
        <v>0</v>
      </c>
      <c r="K93" s="179"/>
      <c r="L93" s="184"/>
      <c r="M93" s="185"/>
      <c r="N93" s="186"/>
      <c r="O93" s="186"/>
      <c r="P93" s="187">
        <f>P94+P99+P101+P112+P117</f>
        <v>0</v>
      </c>
      <c r="Q93" s="186"/>
      <c r="R93" s="187">
        <f>R94+R99+R101+R112+R117</f>
        <v>0</v>
      </c>
      <c r="S93" s="186"/>
      <c r="T93" s="188">
        <f>T94+T99+T101+T112+T117</f>
        <v>0</v>
      </c>
      <c r="AR93" s="189" t="s">
        <v>79</v>
      </c>
      <c r="AT93" s="190" t="s">
        <v>72</v>
      </c>
      <c r="AU93" s="190" t="s">
        <v>73</v>
      </c>
      <c r="AY93" s="189" t="s">
        <v>157</v>
      </c>
      <c r="BK93" s="191">
        <f>BK94+BK99+BK101+BK112+BK117</f>
        <v>0</v>
      </c>
    </row>
    <row r="94" spans="2:63" s="12" customFormat="1" ht="22.9" customHeight="1">
      <c r="B94" s="178"/>
      <c r="C94" s="179"/>
      <c r="D94" s="180" t="s">
        <v>72</v>
      </c>
      <c r="E94" s="192" t="s">
        <v>1644</v>
      </c>
      <c r="F94" s="192" t="s">
        <v>1645</v>
      </c>
      <c r="G94" s="179"/>
      <c r="H94" s="179"/>
      <c r="I94" s="182"/>
      <c r="J94" s="193">
        <f>BK94</f>
        <v>0</v>
      </c>
      <c r="K94" s="179"/>
      <c r="L94" s="184"/>
      <c r="M94" s="185"/>
      <c r="N94" s="186"/>
      <c r="O94" s="186"/>
      <c r="P94" s="187">
        <f>SUM(P95:P98)</f>
        <v>0</v>
      </c>
      <c r="Q94" s="186"/>
      <c r="R94" s="187">
        <f>SUM(R95:R98)</f>
        <v>0</v>
      </c>
      <c r="S94" s="186"/>
      <c r="T94" s="188">
        <f>SUM(T95:T98)</f>
        <v>0</v>
      </c>
      <c r="AR94" s="189" t="s">
        <v>79</v>
      </c>
      <c r="AT94" s="190" t="s">
        <v>72</v>
      </c>
      <c r="AU94" s="190" t="s">
        <v>79</v>
      </c>
      <c r="AY94" s="189" t="s">
        <v>157</v>
      </c>
      <c r="BK94" s="191">
        <f>SUM(BK95:BK98)</f>
        <v>0</v>
      </c>
    </row>
    <row r="95" spans="1:65" s="2" customFormat="1" ht="33" customHeight="1">
      <c r="A95" s="36"/>
      <c r="B95" s="37"/>
      <c r="C95" s="194" t="s">
        <v>79</v>
      </c>
      <c r="D95" s="194" t="s">
        <v>159</v>
      </c>
      <c r="E95" s="195" t="s">
        <v>1646</v>
      </c>
      <c r="F95" s="196" t="s">
        <v>1647</v>
      </c>
      <c r="G95" s="197" t="s">
        <v>827</v>
      </c>
      <c r="H95" s="198">
        <v>7</v>
      </c>
      <c r="I95" s="199"/>
      <c r="J95" s="200">
        <f>ROUND(I95*H95,2)</f>
        <v>0</v>
      </c>
      <c r="K95" s="196" t="s">
        <v>21</v>
      </c>
      <c r="L95" s="41"/>
      <c r="M95" s="201" t="s">
        <v>21</v>
      </c>
      <c r="N95" s="202" t="s">
        <v>44</v>
      </c>
      <c r="O95" s="66"/>
      <c r="P95" s="203">
        <f>O95*H95</f>
        <v>0</v>
      </c>
      <c r="Q95" s="203">
        <v>0</v>
      </c>
      <c r="R95" s="203">
        <f>Q95*H95</f>
        <v>0</v>
      </c>
      <c r="S95" s="203">
        <v>0</v>
      </c>
      <c r="T95" s="204">
        <f>S95*H95</f>
        <v>0</v>
      </c>
      <c r="U95" s="36"/>
      <c r="V95" s="36"/>
      <c r="W95" s="36"/>
      <c r="X95" s="36"/>
      <c r="Y95" s="36"/>
      <c r="Z95" s="36"/>
      <c r="AA95" s="36"/>
      <c r="AB95" s="36"/>
      <c r="AC95" s="36"/>
      <c r="AD95" s="36"/>
      <c r="AE95" s="36"/>
      <c r="AR95" s="205" t="s">
        <v>596</v>
      </c>
      <c r="AT95" s="205" t="s">
        <v>159</v>
      </c>
      <c r="AU95" s="205" t="s">
        <v>81</v>
      </c>
      <c r="AY95" s="19" t="s">
        <v>157</v>
      </c>
      <c r="BE95" s="206">
        <f>IF(N95="základní",J95,0)</f>
        <v>0</v>
      </c>
      <c r="BF95" s="206">
        <f>IF(N95="snížená",J95,0)</f>
        <v>0</v>
      </c>
      <c r="BG95" s="206">
        <f>IF(N95="zákl. přenesená",J95,0)</f>
        <v>0</v>
      </c>
      <c r="BH95" s="206">
        <f>IF(N95="sníž. přenesená",J95,0)</f>
        <v>0</v>
      </c>
      <c r="BI95" s="206">
        <f>IF(N95="nulová",J95,0)</f>
        <v>0</v>
      </c>
      <c r="BJ95" s="19" t="s">
        <v>79</v>
      </c>
      <c r="BK95" s="206">
        <f>ROUND(I95*H95,2)</f>
        <v>0</v>
      </c>
      <c r="BL95" s="19" t="s">
        <v>596</v>
      </c>
      <c r="BM95" s="205" t="s">
        <v>81</v>
      </c>
    </row>
    <row r="96" spans="1:65" s="2" customFormat="1" ht="16.5" customHeight="1">
      <c r="A96" s="36"/>
      <c r="B96" s="37"/>
      <c r="C96" s="194" t="s">
        <v>81</v>
      </c>
      <c r="D96" s="194" t="s">
        <v>159</v>
      </c>
      <c r="E96" s="195" t="s">
        <v>1648</v>
      </c>
      <c r="F96" s="196" t="s">
        <v>1649</v>
      </c>
      <c r="G96" s="197" t="s">
        <v>827</v>
      </c>
      <c r="H96" s="198">
        <v>8</v>
      </c>
      <c r="I96" s="199"/>
      <c r="J96" s="200">
        <f>ROUND(I96*H96,2)</f>
        <v>0</v>
      </c>
      <c r="K96" s="196" t="s">
        <v>21</v>
      </c>
      <c r="L96" s="41"/>
      <c r="M96" s="201" t="s">
        <v>21</v>
      </c>
      <c r="N96" s="202" t="s">
        <v>44</v>
      </c>
      <c r="O96" s="66"/>
      <c r="P96" s="203">
        <f>O96*H96</f>
        <v>0</v>
      </c>
      <c r="Q96" s="203">
        <v>0</v>
      </c>
      <c r="R96" s="203">
        <f>Q96*H96</f>
        <v>0</v>
      </c>
      <c r="S96" s="203">
        <v>0</v>
      </c>
      <c r="T96" s="204">
        <f>S96*H96</f>
        <v>0</v>
      </c>
      <c r="U96" s="36"/>
      <c r="V96" s="36"/>
      <c r="W96" s="36"/>
      <c r="X96" s="36"/>
      <c r="Y96" s="36"/>
      <c r="Z96" s="36"/>
      <c r="AA96" s="36"/>
      <c r="AB96" s="36"/>
      <c r="AC96" s="36"/>
      <c r="AD96" s="36"/>
      <c r="AE96" s="36"/>
      <c r="AR96" s="205" t="s">
        <v>596</v>
      </c>
      <c r="AT96" s="205" t="s">
        <v>159</v>
      </c>
      <c r="AU96" s="205" t="s">
        <v>81</v>
      </c>
      <c r="AY96" s="19" t="s">
        <v>157</v>
      </c>
      <c r="BE96" s="206">
        <f>IF(N96="základní",J96,0)</f>
        <v>0</v>
      </c>
      <c r="BF96" s="206">
        <f>IF(N96="snížená",J96,0)</f>
        <v>0</v>
      </c>
      <c r="BG96" s="206">
        <f>IF(N96="zákl. přenesená",J96,0)</f>
        <v>0</v>
      </c>
      <c r="BH96" s="206">
        <f>IF(N96="sníž. přenesená",J96,0)</f>
        <v>0</v>
      </c>
      <c r="BI96" s="206">
        <f>IF(N96="nulová",J96,0)</f>
        <v>0</v>
      </c>
      <c r="BJ96" s="19" t="s">
        <v>79</v>
      </c>
      <c r="BK96" s="206">
        <f>ROUND(I96*H96,2)</f>
        <v>0</v>
      </c>
      <c r="BL96" s="19" t="s">
        <v>596</v>
      </c>
      <c r="BM96" s="205" t="s">
        <v>164</v>
      </c>
    </row>
    <row r="97" spans="1:65" s="2" customFormat="1" ht="16.5" customHeight="1">
      <c r="A97" s="36"/>
      <c r="B97" s="37"/>
      <c r="C97" s="194" t="s">
        <v>96</v>
      </c>
      <c r="D97" s="194" t="s">
        <v>159</v>
      </c>
      <c r="E97" s="195" t="s">
        <v>1650</v>
      </c>
      <c r="F97" s="196" t="s">
        <v>1651</v>
      </c>
      <c r="G97" s="197" t="s">
        <v>827</v>
      </c>
      <c r="H97" s="198">
        <v>8</v>
      </c>
      <c r="I97" s="199"/>
      <c r="J97" s="200">
        <f>ROUND(I97*H97,2)</f>
        <v>0</v>
      </c>
      <c r="K97" s="196" t="s">
        <v>21</v>
      </c>
      <c r="L97" s="41"/>
      <c r="M97" s="201" t="s">
        <v>21</v>
      </c>
      <c r="N97" s="202" t="s">
        <v>44</v>
      </c>
      <c r="O97" s="66"/>
      <c r="P97" s="203">
        <f>O97*H97</f>
        <v>0</v>
      </c>
      <c r="Q97" s="203">
        <v>0</v>
      </c>
      <c r="R97" s="203">
        <f>Q97*H97</f>
        <v>0</v>
      </c>
      <c r="S97" s="203">
        <v>0</v>
      </c>
      <c r="T97" s="204">
        <f>S97*H97</f>
        <v>0</v>
      </c>
      <c r="U97" s="36"/>
      <c r="V97" s="36"/>
      <c r="W97" s="36"/>
      <c r="X97" s="36"/>
      <c r="Y97" s="36"/>
      <c r="Z97" s="36"/>
      <c r="AA97" s="36"/>
      <c r="AB97" s="36"/>
      <c r="AC97" s="36"/>
      <c r="AD97" s="36"/>
      <c r="AE97" s="36"/>
      <c r="AR97" s="205" t="s">
        <v>596</v>
      </c>
      <c r="AT97" s="205" t="s">
        <v>159</v>
      </c>
      <c r="AU97" s="205" t="s">
        <v>81</v>
      </c>
      <c r="AY97" s="19" t="s">
        <v>157</v>
      </c>
      <c r="BE97" s="206">
        <f>IF(N97="základní",J97,0)</f>
        <v>0</v>
      </c>
      <c r="BF97" s="206">
        <f>IF(N97="snížená",J97,0)</f>
        <v>0</v>
      </c>
      <c r="BG97" s="206">
        <f>IF(N97="zákl. přenesená",J97,0)</f>
        <v>0</v>
      </c>
      <c r="BH97" s="206">
        <f>IF(N97="sníž. přenesená",J97,0)</f>
        <v>0</v>
      </c>
      <c r="BI97" s="206">
        <f>IF(N97="nulová",J97,0)</f>
        <v>0</v>
      </c>
      <c r="BJ97" s="19" t="s">
        <v>79</v>
      </c>
      <c r="BK97" s="206">
        <f>ROUND(I97*H97,2)</f>
        <v>0</v>
      </c>
      <c r="BL97" s="19" t="s">
        <v>596</v>
      </c>
      <c r="BM97" s="205" t="s">
        <v>211</v>
      </c>
    </row>
    <row r="98" spans="1:65" s="2" customFormat="1" ht="21.75" customHeight="1">
      <c r="A98" s="36"/>
      <c r="B98" s="37"/>
      <c r="C98" s="194" t="s">
        <v>164</v>
      </c>
      <c r="D98" s="194" t="s">
        <v>159</v>
      </c>
      <c r="E98" s="195" t="s">
        <v>1652</v>
      </c>
      <c r="F98" s="196" t="s">
        <v>1653</v>
      </c>
      <c r="G98" s="197" t="s">
        <v>827</v>
      </c>
      <c r="H98" s="198">
        <v>4</v>
      </c>
      <c r="I98" s="199"/>
      <c r="J98" s="200">
        <f>ROUND(I98*H98,2)</f>
        <v>0</v>
      </c>
      <c r="K98" s="196" t="s">
        <v>21</v>
      </c>
      <c r="L98" s="41"/>
      <c r="M98" s="201" t="s">
        <v>21</v>
      </c>
      <c r="N98" s="202" t="s">
        <v>44</v>
      </c>
      <c r="O98" s="66"/>
      <c r="P98" s="203">
        <f>O98*H98</f>
        <v>0</v>
      </c>
      <c r="Q98" s="203">
        <v>0</v>
      </c>
      <c r="R98" s="203">
        <f>Q98*H98</f>
        <v>0</v>
      </c>
      <c r="S98" s="203">
        <v>0</v>
      </c>
      <c r="T98" s="204">
        <f>S98*H98</f>
        <v>0</v>
      </c>
      <c r="U98" s="36"/>
      <c r="V98" s="36"/>
      <c r="W98" s="36"/>
      <c r="X98" s="36"/>
      <c r="Y98" s="36"/>
      <c r="Z98" s="36"/>
      <c r="AA98" s="36"/>
      <c r="AB98" s="36"/>
      <c r="AC98" s="36"/>
      <c r="AD98" s="36"/>
      <c r="AE98" s="36"/>
      <c r="AR98" s="205" t="s">
        <v>596</v>
      </c>
      <c r="AT98" s="205" t="s">
        <v>159</v>
      </c>
      <c r="AU98" s="205" t="s">
        <v>81</v>
      </c>
      <c r="AY98" s="19" t="s">
        <v>157</v>
      </c>
      <c r="BE98" s="206">
        <f>IF(N98="základní",J98,0)</f>
        <v>0</v>
      </c>
      <c r="BF98" s="206">
        <f>IF(N98="snížená",J98,0)</f>
        <v>0</v>
      </c>
      <c r="BG98" s="206">
        <f>IF(N98="zákl. přenesená",J98,0)</f>
        <v>0</v>
      </c>
      <c r="BH98" s="206">
        <f>IF(N98="sníž. přenesená",J98,0)</f>
        <v>0</v>
      </c>
      <c r="BI98" s="206">
        <f>IF(N98="nulová",J98,0)</f>
        <v>0</v>
      </c>
      <c r="BJ98" s="19" t="s">
        <v>79</v>
      </c>
      <c r="BK98" s="206">
        <f>ROUND(I98*H98,2)</f>
        <v>0</v>
      </c>
      <c r="BL98" s="19" t="s">
        <v>596</v>
      </c>
      <c r="BM98" s="205" t="s">
        <v>224</v>
      </c>
    </row>
    <row r="99" spans="2:63" s="12" customFormat="1" ht="22.9" customHeight="1">
      <c r="B99" s="178"/>
      <c r="C99" s="179"/>
      <c r="D99" s="180" t="s">
        <v>72</v>
      </c>
      <c r="E99" s="192" t="s">
        <v>1654</v>
      </c>
      <c r="F99" s="192" t="s">
        <v>1655</v>
      </c>
      <c r="G99" s="179"/>
      <c r="H99" s="179"/>
      <c r="I99" s="182"/>
      <c r="J99" s="193">
        <f>BK99</f>
        <v>0</v>
      </c>
      <c r="K99" s="179"/>
      <c r="L99" s="184"/>
      <c r="M99" s="185"/>
      <c r="N99" s="186"/>
      <c r="O99" s="186"/>
      <c r="P99" s="187">
        <f>P100</f>
        <v>0</v>
      </c>
      <c r="Q99" s="186"/>
      <c r="R99" s="187">
        <f>R100</f>
        <v>0</v>
      </c>
      <c r="S99" s="186"/>
      <c r="T99" s="188">
        <f>T100</f>
        <v>0</v>
      </c>
      <c r="AR99" s="189" t="s">
        <v>79</v>
      </c>
      <c r="AT99" s="190" t="s">
        <v>72</v>
      </c>
      <c r="AU99" s="190" t="s">
        <v>79</v>
      </c>
      <c r="AY99" s="189" t="s">
        <v>157</v>
      </c>
      <c r="BK99" s="191">
        <f>BK100</f>
        <v>0</v>
      </c>
    </row>
    <row r="100" spans="1:65" s="2" customFormat="1" ht="16.5" customHeight="1">
      <c r="A100" s="36"/>
      <c r="B100" s="37"/>
      <c r="C100" s="194" t="s">
        <v>180</v>
      </c>
      <c r="D100" s="194" t="s">
        <v>159</v>
      </c>
      <c r="E100" s="195" t="s">
        <v>1656</v>
      </c>
      <c r="F100" s="196" t="s">
        <v>1657</v>
      </c>
      <c r="G100" s="197" t="s">
        <v>827</v>
      </c>
      <c r="H100" s="198">
        <v>1</v>
      </c>
      <c r="I100" s="199"/>
      <c r="J100" s="200">
        <f>ROUND(I100*H100,2)</f>
        <v>0</v>
      </c>
      <c r="K100" s="196" t="s">
        <v>21</v>
      </c>
      <c r="L100" s="41"/>
      <c r="M100" s="201" t="s">
        <v>21</v>
      </c>
      <c r="N100" s="202" t="s">
        <v>44</v>
      </c>
      <c r="O100" s="66"/>
      <c r="P100" s="203">
        <f>O100*H100</f>
        <v>0</v>
      </c>
      <c r="Q100" s="203">
        <v>0</v>
      </c>
      <c r="R100" s="203">
        <f>Q100*H100</f>
        <v>0</v>
      </c>
      <c r="S100" s="203">
        <v>0</v>
      </c>
      <c r="T100" s="204">
        <f>S100*H100</f>
        <v>0</v>
      </c>
      <c r="U100" s="36"/>
      <c r="V100" s="36"/>
      <c r="W100" s="36"/>
      <c r="X100" s="36"/>
      <c r="Y100" s="36"/>
      <c r="Z100" s="36"/>
      <c r="AA100" s="36"/>
      <c r="AB100" s="36"/>
      <c r="AC100" s="36"/>
      <c r="AD100" s="36"/>
      <c r="AE100" s="36"/>
      <c r="AR100" s="205" t="s">
        <v>596</v>
      </c>
      <c r="AT100" s="205" t="s">
        <v>159</v>
      </c>
      <c r="AU100" s="205" t="s">
        <v>81</v>
      </c>
      <c r="AY100" s="19" t="s">
        <v>157</v>
      </c>
      <c r="BE100" s="206">
        <f>IF(N100="základní",J100,0)</f>
        <v>0</v>
      </c>
      <c r="BF100" s="206">
        <f>IF(N100="snížená",J100,0)</f>
        <v>0</v>
      </c>
      <c r="BG100" s="206">
        <f>IF(N100="zákl. přenesená",J100,0)</f>
        <v>0</v>
      </c>
      <c r="BH100" s="206">
        <f>IF(N100="sníž. přenesená",J100,0)</f>
        <v>0</v>
      </c>
      <c r="BI100" s="206">
        <f>IF(N100="nulová",J100,0)</f>
        <v>0</v>
      </c>
      <c r="BJ100" s="19" t="s">
        <v>79</v>
      </c>
      <c r="BK100" s="206">
        <f>ROUND(I100*H100,2)</f>
        <v>0</v>
      </c>
      <c r="BL100" s="19" t="s">
        <v>596</v>
      </c>
      <c r="BM100" s="205" t="s">
        <v>238</v>
      </c>
    </row>
    <row r="101" spans="2:63" s="12" customFormat="1" ht="22.9" customHeight="1">
      <c r="B101" s="178"/>
      <c r="C101" s="179"/>
      <c r="D101" s="180" t="s">
        <v>72</v>
      </c>
      <c r="E101" s="192" t="s">
        <v>1658</v>
      </c>
      <c r="F101" s="192" t="s">
        <v>1659</v>
      </c>
      <c r="G101" s="179"/>
      <c r="H101" s="179"/>
      <c r="I101" s="182"/>
      <c r="J101" s="193">
        <f>BK101</f>
        <v>0</v>
      </c>
      <c r="K101" s="179"/>
      <c r="L101" s="184"/>
      <c r="M101" s="185"/>
      <c r="N101" s="186"/>
      <c r="O101" s="186"/>
      <c r="P101" s="187">
        <f>SUM(P102:P111)</f>
        <v>0</v>
      </c>
      <c r="Q101" s="186"/>
      <c r="R101" s="187">
        <f>SUM(R102:R111)</f>
        <v>0</v>
      </c>
      <c r="S101" s="186"/>
      <c r="T101" s="188">
        <f>SUM(T102:T111)</f>
        <v>0</v>
      </c>
      <c r="AR101" s="189" t="s">
        <v>79</v>
      </c>
      <c r="AT101" s="190" t="s">
        <v>72</v>
      </c>
      <c r="AU101" s="190" t="s">
        <v>79</v>
      </c>
      <c r="AY101" s="189" t="s">
        <v>157</v>
      </c>
      <c r="BK101" s="191">
        <f>SUM(BK102:BK111)</f>
        <v>0</v>
      </c>
    </row>
    <row r="102" spans="1:65" s="2" customFormat="1" ht="16.5" customHeight="1">
      <c r="A102" s="36"/>
      <c r="B102" s="37"/>
      <c r="C102" s="194" t="s">
        <v>211</v>
      </c>
      <c r="D102" s="194" t="s">
        <v>159</v>
      </c>
      <c r="E102" s="195" t="s">
        <v>1660</v>
      </c>
      <c r="F102" s="196" t="s">
        <v>1661</v>
      </c>
      <c r="G102" s="197" t="s">
        <v>284</v>
      </c>
      <c r="H102" s="198">
        <v>40</v>
      </c>
      <c r="I102" s="199"/>
      <c r="J102" s="200">
        <f aca="true" t="shared" si="0" ref="J102:J111">ROUND(I102*H102,2)</f>
        <v>0</v>
      </c>
      <c r="K102" s="196" t="s">
        <v>21</v>
      </c>
      <c r="L102" s="41"/>
      <c r="M102" s="201" t="s">
        <v>21</v>
      </c>
      <c r="N102" s="202" t="s">
        <v>44</v>
      </c>
      <c r="O102" s="66"/>
      <c r="P102" s="203">
        <f aca="true" t="shared" si="1" ref="P102:P111">O102*H102</f>
        <v>0</v>
      </c>
      <c r="Q102" s="203">
        <v>0</v>
      </c>
      <c r="R102" s="203">
        <f aca="true" t="shared" si="2" ref="R102:R111">Q102*H102</f>
        <v>0</v>
      </c>
      <c r="S102" s="203">
        <v>0</v>
      </c>
      <c r="T102" s="204">
        <f aca="true" t="shared" si="3" ref="T102:T111">S102*H102</f>
        <v>0</v>
      </c>
      <c r="U102" s="36"/>
      <c r="V102" s="36"/>
      <c r="W102" s="36"/>
      <c r="X102" s="36"/>
      <c r="Y102" s="36"/>
      <c r="Z102" s="36"/>
      <c r="AA102" s="36"/>
      <c r="AB102" s="36"/>
      <c r="AC102" s="36"/>
      <c r="AD102" s="36"/>
      <c r="AE102" s="36"/>
      <c r="AR102" s="205" t="s">
        <v>596</v>
      </c>
      <c r="AT102" s="205" t="s">
        <v>159</v>
      </c>
      <c r="AU102" s="205" t="s">
        <v>81</v>
      </c>
      <c r="AY102" s="19" t="s">
        <v>157</v>
      </c>
      <c r="BE102" s="206">
        <f aca="true" t="shared" si="4" ref="BE102:BE111">IF(N102="základní",J102,0)</f>
        <v>0</v>
      </c>
      <c r="BF102" s="206">
        <f aca="true" t="shared" si="5" ref="BF102:BF111">IF(N102="snížená",J102,0)</f>
        <v>0</v>
      </c>
      <c r="BG102" s="206">
        <f aca="true" t="shared" si="6" ref="BG102:BG111">IF(N102="zákl. přenesená",J102,0)</f>
        <v>0</v>
      </c>
      <c r="BH102" s="206">
        <f aca="true" t="shared" si="7" ref="BH102:BH111">IF(N102="sníž. přenesená",J102,0)</f>
        <v>0</v>
      </c>
      <c r="BI102" s="206">
        <f aca="true" t="shared" si="8" ref="BI102:BI111">IF(N102="nulová",J102,0)</f>
        <v>0</v>
      </c>
      <c r="BJ102" s="19" t="s">
        <v>79</v>
      </c>
      <c r="BK102" s="206">
        <f aca="true" t="shared" si="9" ref="BK102:BK111">ROUND(I102*H102,2)</f>
        <v>0</v>
      </c>
      <c r="BL102" s="19" t="s">
        <v>596</v>
      </c>
      <c r="BM102" s="205" t="s">
        <v>251</v>
      </c>
    </row>
    <row r="103" spans="1:65" s="2" customFormat="1" ht="16.5" customHeight="1">
      <c r="A103" s="36"/>
      <c r="B103" s="37"/>
      <c r="C103" s="194" t="s">
        <v>216</v>
      </c>
      <c r="D103" s="194" t="s">
        <v>159</v>
      </c>
      <c r="E103" s="195" t="s">
        <v>1662</v>
      </c>
      <c r="F103" s="196" t="s">
        <v>1663</v>
      </c>
      <c r="G103" s="197" t="s">
        <v>284</v>
      </c>
      <c r="H103" s="198">
        <v>70</v>
      </c>
      <c r="I103" s="199"/>
      <c r="J103" s="200">
        <f t="shared" si="0"/>
        <v>0</v>
      </c>
      <c r="K103" s="196" t="s">
        <v>21</v>
      </c>
      <c r="L103" s="41"/>
      <c r="M103" s="201" t="s">
        <v>21</v>
      </c>
      <c r="N103" s="202" t="s">
        <v>44</v>
      </c>
      <c r="O103" s="66"/>
      <c r="P103" s="203">
        <f t="shared" si="1"/>
        <v>0</v>
      </c>
      <c r="Q103" s="203">
        <v>0</v>
      </c>
      <c r="R103" s="203">
        <f t="shared" si="2"/>
        <v>0</v>
      </c>
      <c r="S103" s="203">
        <v>0</v>
      </c>
      <c r="T103" s="204">
        <f t="shared" si="3"/>
        <v>0</v>
      </c>
      <c r="U103" s="36"/>
      <c r="V103" s="36"/>
      <c r="W103" s="36"/>
      <c r="X103" s="36"/>
      <c r="Y103" s="36"/>
      <c r="Z103" s="36"/>
      <c r="AA103" s="36"/>
      <c r="AB103" s="36"/>
      <c r="AC103" s="36"/>
      <c r="AD103" s="36"/>
      <c r="AE103" s="36"/>
      <c r="AR103" s="205" t="s">
        <v>596</v>
      </c>
      <c r="AT103" s="205" t="s">
        <v>159</v>
      </c>
      <c r="AU103" s="205" t="s">
        <v>81</v>
      </c>
      <c r="AY103" s="19" t="s">
        <v>157</v>
      </c>
      <c r="BE103" s="206">
        <f t="shared" si="4"/>
        <v>0</v>
      </c>
      <c r="BF103" s="206">
        <f t="shared" si="5"/>
        <v>0</v>
      </c>
      <c r="BG103" s="206">
        <f t="shared" si="6"/>
        <v>0</v>
      </c>
      <c r="BH103" s="206">
        <f t="shared" si="7"/>
        <v>0</v>
      </c>
      <c r="BI103" s="206">
        <f t="shared" si="8"/>
        <v>0</v>
      </c>
      <c r="BJ103" s="19" t="s">
        <v>79</v>
      </c>
      <c r="BK103" s="206">
        <f t="shared" si="9"/>
        <v>0</v>
      </c>
      <c r="BL103" s="19" t="s">
        <v>596</v>
      </c>
      <c r="BM103" s="205" t="s">
        <v>270</v>
      </c>
    </row>
    <row r="104" spans="1:65" s="2" customFormat="1" ht="16.5" customHeight="1">
      <c r="A104" s="36"/>
      <c r="B104" s="37"/>
      <c r="C104" s="194" t="s">
        <v>224</v>
      </c>
      <c r="D104" s="194" t="s">
        <v>159</v>
      </c>
      <c r="E104" s="195" t="s">
        <v>1664</v>
      </c>
      <c r="F104" s="196" t="s">
        <v>1665</v>
      </c>
      <c r="G104" s="197" t="s">
        <v>284</v>
      </c>
      <c r="H104" s="198">
        <v>410</v>
      </c>
      <c r="I104" s="199"/>
      <c r="J104" s="200">
        <f t="shared" si="0"/>
        <v>0</v>
      </c>
      <c r="K104" s="196" t="s">
        <v>21</v>
      </c>
      <c r="L104" s="41"/>
      <c r="M104" s="201" t="s">
        <v>21</v>
      </c>
      <c r="N104" s="202" t="s">
        <v>44</v>
      </c>
      <c r="O104" s="66"/>
      <c r="P104" s="203">
        <f t="shared" si="1"/>
        <v>0</v>
      </c>
      <c r="Q104" s="203">
        <v>0</v>
      </c>
      <c r="R104" s="203">
        <f t="shared" si="2"/>
        <v>0</v>
      </c>
      <c r="S104" s="203">
        <v>0</v>
      </c>
      <c r="T104" s="204">
        <f t="shared" si="3"/>
        <v>0</v>
      </c>
      <c r="U104" s="36"/>
      <c r="V104" s="36"/>
      <c r="W104" s="36"/>
      <c r="X104" s="36"/>
      <c r="Y104" s="36"/>
      <c r="Z104" s="36"/>
      <c r="AA104" s="36"/>
      <c r="AB104" s="36"/>
      <c r="AC104" s="36"/>
      <c r="AD104" s="36"/>
      <c r="AE104" s="36"/>
      <c r="AR104" s="205" t="s">
        <v>596</v>
      </c>
      <c r="AT104" s="205" t="s">
        <v>159</v>
      </c>
      <c r="AU104" s="205" t="s">
        <v>81</v>
      </c>
      <c r="AY104" s="19" t="s">
        <v>157</v>
      </c>
      <c r="BE104" s="206">
        <f t="shared" si="4"/>
        <v>0</v>
      </c>
      <c r="BF104" s="206">
        <f t="shared" si="5"/>
        <v>0</v>
      </c>
      <c r="BG104" s="206">
        <f t="shared" si="6"/>
        <v>0</v>
      </c>
      <c r="BH104" s="206">
        <f t="shared" si="7"/>
        <v>0</v>
      </c>
      <c r="BI104" s="206">
        <f t="shared" si="8"/>
        <v>0</v>
      </c>
      <c r="BJ104" s="19" t="s">
        <v>79</v>
      </c>
      <c r="BK104" s="206">
        <f t="shared" si="9"/>
        <v>0</v>
      </c>
      <c r="BL104" s="19" t="s">
        <v>596</v>
      </c>
      <c r="BM104" s="205" t="s">
        <v>281</v>
      </c>
    </row>
    <row r="105" spans="1:65" s="2" customFormat="1" ht="16.5" customHeight="1">
      <c r="A105" s="36"/>
      <c r="B105" s="37"/>
      <c r="C105" s="194" t="s">
        <v>232</v>
      </c>
      <c r="D105" s="194" t="s">
        <v>159</v>
      </c>
      <c r="E105" s="195" t="s">
        <v>1666</v>
      </c>
      <c r="F105" s="196" t="s">
        <v>1667</v>
      </c>
      <c r="G105" s="197" t="s">
        <v>827</v>
      </c>
      <c r="H105" s="198">
        <v>7</v>
      </c>
      <c r="I105" s="199"/>
      <c r="J105" s="200">
        <f t="shared" si="0"/>
        <v>0</v>
      </c>
      <c r="K105" s="196" t="s">
        <v>21</v>
      </c>
      <c r="L105" s="41"/>
      <c r="M105" s="201" t="s">
        <v>21</v>
      </c>
      <c r="N105" s="202" t="s">
        <v>44</v>
      </c>
      <c r="O105" s="66"/>
      <c r="P105" s="203">
        <f t="shared" si="1"/>
        <v>0</v>
      </c>
      <c r="Q105" s="203">
        <v>0</v>
      </c>
      <c r="R105" s="203">
        <f t="shared" si="2"/>
        <v>0</v>
      </c>
      <c r="S105" s="203">
        <v>0</v>
      </c>
      <c r="T105" s="204">
        <f t="shared" si="3"/>
        <v>0</v>
      </c>
      <c r="U105" s="36"/>
      <c r="V105" s="36"/>
      <c r="W105" s="36"/>
      <c r="X105" s="36"/>
      <c r="Y105" s="36"/>
      <c r="Z105" s="36"/>
      <c r="AA105" s="36"/>
      <c r="AB105" s="36"/>
      <c r="AC105" s="36"/>
      <c r="AD105" s="36"/>
      <c r="AE105" s="36"/>
      <c r="AR105" s="205" t="s">
        <v>596</v>
      </c>
      <c r="AT105" s="205" t="s">
        <v>159</v>
      </c>
      <c r="AU105" s="205" t="s">
        <v>81</v>
      </c>
      <c r="AY105" s="19" t="s">
        <v>157</v>
      </c>
      <c r="BE105" s="206">
        <f t="shared" si="4"/>
        <v>0</v>
      </c>
      <c r="BF105" s="206">
        <f t="shared" si="5"/>
        <v>0</v>
      </c>
      <c r="BG105" s="206">
        <f t="shared" si="6"/>
        <v>0</v>
      </c>
      <c r="BH105" s="206">
        <f t="shared" si="7"/>
        <v>0</v>
      </c>
      <c r="BI105" s="206">
        <f t="shared" si="8"/>
        <v>0</v>
      </c>
      <c r="BJ105" s="19" t="s">
        <v>79</v>
      </c>
      <c r="BK105" s="206">
        <f t="shared" si="9"/>
        <v>0</v>
      </c>
      <c r="BL105" s="19" t="s">
        <v>596</v>
      </c>
      <c r="BM105" s="205" t="s">
        <v>299</v>
      </c>
    </row>
    <row r="106" spans="1:65" s="2" customFormat="1" ht="16.5" customHeight="1">
      <c r="A106" s="36"/>
      <c r="B106" s="37"/>
      <c r="C106" s="194" t="s">
        <v>238</v>
      </c>
      <c r="D106" s="194" t="s">
        <v>159</v>
      </c>
      <c r="E106" s="195" t="s">
        <v>1668</v>
      </c>
      <c r="F106" s="196" t="s">
        <v>1669</v>
      </c>
      <c r="G106" s="197" t="s">
        <v>284</v>
      </c>
      <c r="H106" s="198">
        <v>410</v>
      </c>
      <c r="I106" s="199"/>
      <c r="J106" s="200">
        <f t="shared" si="0"/>
        <v>0</v>
      </c>
      <c r="K106" s="196" t="s">
        <v>21</v>
      </c>
      <c r="L106" s="41"/>
      <c r="M106" s="201" t="s">
        <v>21</v>
      </c>
      <c r="N106" s="202" t="s">
        <v>44</v>
      </c>
      <c r="O106" s="66"/>
      <c r="P106" s="203">
        <f t="shared" si="1"/>
        <v>0</v>
      </c>
      <c r="Q106" s="203">
        <v>0</v>
      </c>
      <c r="R106" s="203">
        <f t="shared" si="2"/>
        <v>0</v>
      </c>
      <c r="S106" s="203">
        <v>0</v>
      </c>
      <c r="T106" s="204">
        <f t="shared" si="3"/>
        <v>0</v>
      </c>
      <c r="U106" s="36"/>
      <c r="V106" s="36"/>
      <c r="W106" s="36"/>
      <c r="X106" s="36"/>
      <c r="Y106" s="36"/>
      <c r="Z106" s="36"/>
      <c r="AA106" s="36"/>
      <c r="AB106" s="36"/>
      <c r="AC106" s="36"/>
      <c r="AD106" s="36"/>
      <c r="AE106" s="36"/>
      <c r="AR106" s="205" t="s">
        <v>596</v>
      </c>
      <c r="AT106" s="205" t="s">
        <v>159</v>
      </c>
      <c r="AU106" s="205" t="s">
        <v>81</v>
      </c>
      <c r="AY106" s="19" t="s">
        <v>157</v>
      </c>
      <c r="BE106" s="206">
        <f t="shared" si="4"/>
        <v>0</v>
      </c>
      <c r="BF106" s="206">
        <f t="shared" si="5"/>
        <v>0</v>
      </c>
      <c r="BG106" s="206">
        <f t="shared" si="6"/>
        <v>0</v>
      </c>
      <c r="BH106" s="206">
        <f t="shared" si="7"/>
        <v>0</v>
      </c>
      <c r="BI106" s="206">
        <f t="shared" si="8"/>
        <v>0</v>
      </c>
      <c r="BJ106" s="19" t="s">
        <v>79</v>
      </c>
      <c r="BK106" s="206">
        <f t="shared" si="9"/>
        <v>0</v>
      </c>
      <c r="BL106" s="19" t="s">
        <v>596</v>
      </c>
      <c r="BM106" s="205" t="s">
        <v>210</v>
      </c>
    </row>
    <row r="107" spans="1:65" s="2" customFormat="1" ht="21.75" customHeight="1">
      <c r="A107" s="36"/>
      <c r="B107" s="37"/>
      <c r="C107" s="194" t="s">
        <v>244</v>
      </c>
      <c r="D107" s="194" t="s">
        <v>159</v>
      </c>
      <c r="E107" s="195" t="s">
        <v>1670</v>
      </c>
      <c r="F107" s="196" t="s">
        <v>1671</v>
      </c>
      <c r="G107" s="197" t="s">
        <v>284</v>
      </c>
      <c r="H107" s="198">
        <v>410</v>
      </c>
      <c r="I107" s="199"/>
      <c r="J107" s="200">
        <f t="shared" si="0"/>
        <v>0</v>
      </c>
      <c r="K107" s="196" t="s">
        <v>21</v>
      </c>
      <c r="L107" s="41"/>
      <c r="M107" s="201" t="s">
        <v>21</v>
      </c>
      <c r="N107" s="202" t="s">
        <v>44</v>
      </c>
      <c r="O107" s="66"/>
      <c r="P107" s="203">
        <f t="shared" si="1"/>
        <v>0</v>
      </c>
      <c r="Q107" s="203">
        <v>0</v>
      </c>
      <c r="R107" s="203">
        <f t="shared" si="2"/>
        <v>0</v>
      </c>
      <c r="S107" s="203">
        <v>0</v>
      </c>
      <c r="T107" s="204">
        <f t="shared" si="3"/>
        <v>0</v>
      </c>
      <c r="U107" s="36"/>
      <c r="V107" s="36"/>
      <c r="W107" s="36"/>
      <c r="X107" s="36"/>
      <c r="Y107" s="36"/>
      <c r="Z107" s="36"/>
      <c r="AA107" s="36"/>
      <c r="AB107" s="36"/>
      <c r="AC107" s="36"/>
      <c r="AD107" s="36"/>
      <c r="AE107" s="36"/>
      <c r="AR107" s="205" t="s">
        <v>596</v>
      </c>
      <c r="AT107" s="205" t="s">
        <v>159</v>
      </c>
      <c r="AU107" s="205" t="s">
        <v>81</v>
      </c>
      <c r="AY107" s="19" t="s">
        <v>157</v>
      </c>
      <c r="BE107" s="206">
        <f t="shared" si="4"/>
        <v>0</v>
      </c>
      <c r="BF107" s="206">
        <f t="shared" si="5"/>
        <v>0</v>
      </c>
      <c r="BG107" s="206">
        <f t="shared" si="6"/>
        <v>0</v>
      </c>
      <c r="BH107" s="206">
        <f t="shared" si="7"/>
        <v>0</v>
      </c>
      <c r="BI107" s="206">
        <f t="shared" si="8"/>
        <v>0</v>
      </c>
      <c r="BJ107" s="19" t="s">
        <v>79</v>
      </c>
      <c r="BK107" s="206">
        <f t="shared" si="9"/>
        <v>0</v>
      </c>
      <c r="BL107" s="19" t="s">
        <v>596</v>
      </c>
      <c r="BM107" s="205" t="s">
        <v>322</v>
      </c>
    </row>
    <row r="108" spans="1:65" s="2" customFormat="1" ht="16.5" customHeight="1">
      <c r="A108" s="36"/>
      <c r="B108" s="37"/>
      <c r="C108" s="194" t="s">
        <v>251</v>
      </c>
      <c r="D108" s="194" t="s">
        <v>159</v>
      </c>
      <c r="E108" s="195" t="s">
        <v>1672</v>
      </c>
      <c r="F108" s="196" t="s">
        <v>1673</v>
      </c>
      <c r="G108" s="197" t="s">
        <v>827</v>
      </c>
      <c r="H108" s="198">
        <v>8</v>
      </c>
      <c r="I108" s="199"/>
      <c r="J108" s="200">
        <f t="shared" si="0"/>
        <v>0</v>
      </c>
      <c r="K108" s="196" t="s">
        <v>21</v>
      </c>
      <c r="L108" s="41"/>
      <c r="M108" s="201" t="s">
        <v>21</v>
      </c>
      <c r="N108" s="202" t="s">
        <v>44</v>
      </c>
      <c r="O108" s="66"/>
      <c r="P108" s="203">
        <f t="shared" si="1"/>
        <v>0</v>
      </c>
      <c r="Q108" s="203">
        <v>0</v>
      </c>
      <c r="R108" s="203">
        <f t="shared" si="2"/>
        <v>0</v>
      </c>
      <c r="S108" s="203">
        <v>0</v>
      </c>
      <c r="T108" s="204">
        <f t="shared" si="3"/>
        <v>0</v>
      </c>
      <c r="U108" s="36"/>
      <c r="V108" s="36"/>
      <c r="W108" s="36"/>
      <c r="X108" s="36"/>
      <c r="Y108" s="36"/>
      <c r="Z108" s="36"/>
      <c r="AA108" s="36"/>
      <c r="AB108" s="36"/>
      <c r="AC108" s="36"/>
      <c r="AD108" s="36"/>
      <c r="AE108" s="36"/>
      <c r="AR108" s="205" t="s">
        <v>596</v>
      </c>
      <c r="AT108" s="205" t="s">
        <v>159</v>
      </c>
      <c r="AU108" s="205" t="s">
        <v>81</v>
      </c>
      <c r="AY108" s="19" t="s">
        <v>157</v>
      </c>
      <c r="BE108" s="206">
        <f t="shared" si="4"/>
        <v>0</v>
      </c>
      <c r="BF108" s="206">
        <f t="shared" si="5"/>
        <v>0</v>
      </c>
      <c r="BG108" s="206">
        <f t="shared" si="6"/>
        <v>0</v>
      </c>
      <c r="BH108" s="206">
        <f t="shared" si="7"/>
        <v>0</v>
      </c>
      <c r="BI108" s="206">
        <f t="shared" si="8"/>
        <v>0</v>
      </c>
      <c r="BJ108" s="19" t="s">
        <v>79</v>
      </c>
      <c r="BK108" s="206">
        <f t="shared" si="9"/>
        <v>0</v>
      </c>
      <c r="BL108" s="19" t="s">
        <v>596</v>
      </c>
      <c r="BM108" s="205" t="s">
        <v>350</v>
      </c>
    </row>
    <row r="109" spans="1:65" s="2" customFormat="1" ht="16.5" customHeight="1">
      <c r="A109" s="36"/>
      <c r="B109" s="37"/>
      <c r="C109" s="194" t="s">
        <v>264</v>
      </c>
      <c r="D109" s="194" t="s">
        <v>159</v>
      </c>
      <c r="E109" s="195" t="s">
        <v>1674</v>
      </c>
      <c r="F109" s="196" t="s">
        <v>1675</v>
      </c>
      <c r="G109" s="197" t="s">
        <v>827</v>
      </c>
      <c r="H109" s="198">
        <v>8</v>
      </c>
      <c r="I109" s="199"/>
      <c r="J109" s="200">
        <f t="shared" si="0"/>
        <v>0</v>
      </c>
      <c r="K109" s="196" t="s">
        <v>21</v>
      </c>
      <c r="L109" s="41"/>
      <c r="M109" s="201" t="s">
        <v>21</v>
      </c>
      <c r="N109" s="202" t="s">
        <v>44</v>
      </c>
      <c r="O109" s="66"/>
      <c r="P109" s="203">
        <f t="shared" si="1"/>
        <v>0</v>
      </c>
      <c r="Q109" s="203">
        <v>0</v>
      </c>
      <c r="R109" s="203">
        <f t="shared" si="2"/>
        <v>0</v>
      </c>
      <c r="S109" s="203">
        <v>0</v>
      </c>
      <c r="T109" s="204">
        <f t="shared" si="3"/>
        <v>0</v>
      </c>
      <c r="U109" s="36"/>
      <c r="V109" s="36"/>
      <c r="W109" s="36"/>
      <c r="X109" s="36"/>
      <c r="Y109" s="36"/>
      <c r="Z109" s="36"/>
      <c r="AA109" s="36"/>
      <c r="AB109" s="36"/>
      <c r="AC109" s="36"/>
      <c r="AD109" s="36"/>
      <c r="AE109" s="36"/>
      <c r="AR109" s="205" t="s">
        <v>596</v>
      </c>
      <c r="AT109" s="205" t="s">
        <v>159</v>
      </c>
      <c r="AU109" s="205" t="s">
        <v>81</v>
      </c>
      <c r="AY109" s="19" t="s">
        <v>157</v>
      </c>
      <c r="BE109" s="206">
        <f t="shared" si="4"/>
        <v>0</v>
      </c>
      <c r="BF109" s="206">
        <f t="shared" si="5"/>
        <v>0</v>
      </c>
      <c r="BG109" s="206">
        <f t="shared" si="6"/>
        <v>0</v>
      </c>
      <c r="BH109" s="206">
        <f t="shared" si="7"/>
        <v>0</v>
      </c>
      <c r="BI109" s="206">
        <f t="shared" si="8"/>
        <v>0</v>
      </c>
      <c r="BJ109" s="19" t="s">
        <v>79</v>
      </c>
      <c r="BK109" s="206">
        <f t="shared" si="9"/>
        <v>0</v>
      </c>
      <c r="BL109" s="19" t="s">
        <v>596</v>
      </c>
      <c r="BM109" s="205" t="s">
        <v>370</v>
      </c>
    </row>
    <row r="110" spans="1:65" s="2" customFormat="1" ht="16.5" customHeight="1">
      <c r="A110" s="36"/>
      <c r="B110" s="37"/>
      <c r="C110" s="194" t="s">
        <v>270</v>
      </c>
      <c r="D110" s="194" t="s">
        <v>159</v>
      </c>
      <c r="E110" s="195" t="s">
        <v>1676</v>
      </c>
      <c r="F110" s="196" t="s">
        <v>1677</v>
      </c>
      <c r="G110" s="197" t="s">
        <v>827</v>
      </c>
      <c r="H110" s="198">
        <v>24</v>
      </c>
      <c r="I110" s="199"/>
      <c r="J110" s="200">
        <f t="shared" si="0"/>
        <v>0</v>
      </c>
      <c r="K110" s="196" t="s">
        <v>21</v>
      </c>
      <c r="L110" s="41"/>
      <c r="M110" s="201" t="s">
        <v>21</v>
      </c>
      <c r="N110" s="202" t="s">
        <v>44</v>
      </c>
      <c r="O110" s="66"/>
      <c r="P110" s="203">
        <f t="shared" si="1"/>
        <v>0</v>
      </c>
      <c r="Q110" s="203">
        <v>0</v>
      </c>
      <c r="R110" s="203">
        <f t="shared" si="2"/>
        <v>0</v>
      </c>
      <c r="S110" s="203">
        <v>0</v>
      </c>
      <c r="T110" s="204">
        <f t="shared" si="3"/>
        <v>0</v>
      </c>
      <c r="U110" s="36"/>
      <c r="V110" s="36"/>
      <c r="W110" s="36"/>
      <c r="X110" s="36"/>
      <c r="Y110" s="36"/>
      <c r="Z110" s="36"/>
      <c r="AA110" s="36"/>
      <c r="AB110" s="36"/>
      <c r="AC110" s="36"/>
      <c r="AD110" s="36"/>
      <c r="AE110" s="36"/>
      <c r="AR110" s="205" t="s">
        <v>596</v>
      </c>
      <c r="AT110" s="205" t="s">
        <v>159</v>
      </c>
      <c r="AU110" s="205" t="s">
        <v>81</v>
      </c>
      <c r="AY110" s="19" t="s">
        <v>157</v>
      </c>
      <c r="BE110" s="206">
        <f t="shared" si="4"/>
        <v>0</v>
      </c>
      <c r="BF110" s="206">
        <f t="shared" si="5"/>
        <v>0</v>
      </c>
      <c r="BG110" s="206">
        <f t="shared" si="6"/>
        <v>0</v>
      </c>
      <c r="BH110" s="206">
        <f t="shared" si="7"/>
        <v>0</v>
      </c>
      <c r="BI110" s="206">
        <f t="shared" si="8"/>
        <v>0</v>
      </c>
      <c r="BJ110" s="19" t="s">
        <v>79</v>
      </c>
      <c r="BK110" s="206">
        <f t="shared" si="9"/>
        <v>0</v>
      </c>
      <c r="BL110" s="19" t="s">
        <v>596</v>
      </c>
      <c r="BM110" s="205" t="s">
        <v>391</v>
      </c>
    </row>
    <row r="111" spans="1:65" s="2" customFormat="1" ht="16.5" customHeight="1">
      <c r="A111" s="36"/>
      <c r="B111" s="37"/>
      <c r="C111" s="194" t="s">
        <v>8</v>
      </c>
      <c r="D111" s="194" t="s">
        <v>159</v>
      </c>
      <c r="E111" s="195" t="s">
        <v>1678</v>
      </c>
      <c r="F111" s="196" t="s">
        <v>1679</v>
      </c>
      <c r="G111" s="197" t="s">
        <v>827</v>
      </c>
      <c r="H111" s="198">
        <v>72</v>
      </c>
      <c r="I111" s="199"/>
      <c r="J111" s="200">
        <f t="shared" si="0"/>
        <v>0</v>
      </c>
      <c r="K111" s="196" t="s">
        <v>21</v>
      </c>
      <c r="L111" s="41"/>
      <c r="M111" s="201" t="s">
        <v>21</v>
      </c>
      <c r="N111" s="202" t="s">
        <v>44</v>
      </c>
      <c r="O111" s="66"/>
      <c r="P111" s="203">
        <f t="shared" si="1"/>
        <v>0</v>
      </c>
      <c r="Q111" s="203">
        <v>0</v>
      </c>
      <c r="R111" s="203">
        <f t="shared" si="2"/>
        <v>0</v>
      </c>
      <c r="S111" s="203">
        <v>0</v>
      </c>
      <c r="T111" s="204">
        <f t="shared" si="3"/>
        <v>0</v>
      </c>
      <c r="U111" s="36"/>
      <c r="V111" s="36"/>
      <c r="W111" s="36"/>
      <c r="X111" s="36"/>
      <c r="Y111" s="36"/>
      <c r="Z111" s="36"/>
      <c r="AA111" s="36"/>
      <c r="AB111" s="36"/>
      <c r="AC111" s="36"/>
      <c r="AD111" s="36"/>
      <c r="AE111" s="36"/>
      <c r="AR111" s="205" t="s">
        <v>596</v>
      </c>
      <c r="AT111" s="205" t="s">
        <v>159</v>
      </c>
      <c r="AU111" s="205" t="s">
        <v>81</v>
      </c>
      <c r="AY111" s="19" t="s">
        <v>157</v>
      </c>
      <c r="BE111" s="206">
        <f t="shared" si="4"/>
        <v>0</v>
      </c>
      <c r="BF111" s="206">
        <f t="shared" si="5"/>
        <v>0</v>
      </c>
      <c r="BG111" s="206">
        <f t="shared" si="6"/>
        <v>0</v>
      </c>
      <c r="BH111" s="206">
        <f t="shared" si="7"/>
        <v>0</v>
      </c>
      <c r="BI111" s="206">
        <f t="shared" si="8"/>
        <v>0</v>
      </c>
      <c r="BJ111" s="19" t="s">
        <v>79</v>
      </c>
      <c r="BK111" s="206">
        <f t="shared" si="9"/>
        <v>0</v>
      </c>
      <c r="BL111" s="19" t="s">
        <v>596</v>
      </c>
      <c r="BM111" s="205" t="s">
        <v>405</v>
      </c>
    </row>
    <row r="112" spans="2:63" s="12" customFormat="1" ht="22.9" customHeight="1">
      <c r="B112" s="178"/>
      <c r="C112" s="179"/>
      <c r="D112" s="180" t="s">
        <v>72</v>
      </c>
      <c r="E112" s="192" t="s">
        <v>1680</v>
      </c>
      <c r="F112" s="192" t="s">
        <v>1681</v>
      </c>
      <c r="G112" s="179"/>
      <c r="H112" s="179"/>
      <c r="I112" s="182"/>
      <c r="J112" s="193">
        <f>BK112</f>
        <v>0</v>
      </c>
      <c r="K112" s="179"/>
      <c r="L112" s="184"/>
      <c r="M112" s="185"/>
      <c r="N112" s="186"/>
      <c r="O112" s="186"/>
      <c r="P112" s="187">
        <f>SUM(P113:P116)</f>
        <v>0</v>
      </c>
      <c r="Q112" s="186"/>
      <c r="R112" s="187">
        <f>SUM(R113:R116)</f>
        <v>0</v>
      </c>
      <c r="S112" s="186"/>
      <c r="T112" s="188">
        <f>SUM(T113:T116)</f>
        <v>0</v>
      </c>
      <c r="AR112" s="189" t="s">
        <v>79</v>
      </c>
      <c r="AT112" s="190" t="s">
        <v>72</v>
      </c>
      <c r="AU112" s="190" t="s">
        <v>79</v>
      </c>
      <c r="AY112" s="189" t="s">
        <v>157</v>
      </c>
      <c r="BK112" s="191">
        <f>SUM(BK113:BK116)</f>
        <v>0</v>
      </c>
    </row>
    <row r="113" spans="1:65" s="2" customFormat="1" ht="21.75" customHeight="1">
      <c r="A113" s="36"/>
      <c r="B113" s="37"/>
      <c r="C113" s="194" t="s">
        <v>281</v>
      </c>
      <c r="D113" s="194" t="s">
        <v>159</v>
      </c>
      <c r="E113" s="195" t="s">
        <v>1682</v>
      </c>
      <c r="F113" s="196" t="s">
        <v>1683</v>
      </c>
      <c r="G113" s="197" t="s">
        <v>827</v>
      </c>
      <c r="H113" s="198">
        <v>1</v>
      </c>
      <c r="I113" s="199"/>
      <c r="J113" s="200">
        <f>ROUND(I113*H113,2)</f>
        <v>0</v>
      </c>
      <c r="K113" s="196" t="s">
        <v>21</v>
      </c>
      <c r="L113" s="41"/>
      <c r="M113" s="201" t="s">
        <v>21</v>
      </c>
      <c r="N113" s="202" t="s">
        <v>44</v>
      </c>
      <c r="O113" s="66"/>
      <c r="P113" s="203">
        <f>O113*H113</f>
        <v>0</v>
      </c>
      <c r="Q113" s="203">
        <v>0</v>
      </c>
      <c r="R113" s="203">
        <f>Q113*H113</f>
        <v>0</v>
      </c>
      <c r="S113" s="203">
        <v>0</v>
      </c>
      <c r="T113" s="204">
        <f>S113*H113</f>
        <v>0</v>
      </c>
      <c r="U113" s="36"/>
      <c r="V113" s="36"/>
      <c r="W113" s="36"/>
      <c r="X113" s="36"/>
      <c r="Y113" s="36"/>
      <c r="Z113" s="36"/>
      <c r="AA113" s="36"/>
      <c r="AB113" s="36"/>
      <c r="AC113" s="36"/>
      <c r="AD113" s="36"/>
      <c r="AE113" s="36"/>
      <c r="AR113" s="205" t="s">
        <v>596</v>
      </c>
      <c r="AT113" s="205" t="s">
        <v>159</v>
      </c>
      <c r="AU113" s="205" t="s">
        <v>81</v>
      </c>
      <c r="AY113" s="19" t="s">
        <v>157</v>
      </c>
      <c r="BE113" s="206">
        <f>IF(N113="základní",J113,0)</f>
        <v>0</v>
      </c>
      <c r="BF113" s="206">
        <f>IF(N113="snížená",J113,0)</f>
        <v>0</v>
      </c>
      <c r="BG113" s="206">
        <f>IF(N113="zákl. přenesená",J113,0)</f>
        <v>0</v>
      </c>
      <c r="BH113" s="206">
        <f>IF(N113="sníž. přenesená",J113,0)</f>
        <v>0</v>
      </c>
      <c r="BI113" s="206">
        <f>IF(N113="nulová",J113,0)</f>
        <v>0</v>
      </c>
      <c r="BJ113" s="19" t="s">
        <v>79</v>
      </c>
      <c r="BK113" s="206">
        <f>ROUND(I113*H113,2)</f>
        <v>0</v>
      </c>
      <c r="BL113" s="19" t="s">
        <v>596</v>
      </c>
      <c r="BM113" s="205" t="s">
        <v>425</v>
      </c>
    </row>
    <row r="114" spans="1:65" s="2" customFormat="1" ht="21.75" customHeight="1">
      <c r="A114" s="36"/>
      <c r="B114" s="37"/>
      <c r="C114" s="194" t="s">
        <v>289</v>
      </c>
      <c r="D114" s="194" t="s">
        <v>159</v>
      </c>
      <c r="E114" s="195" t="s">
        <v>1684</v>
      </c>
      <c r="F114" s="196" t="s">
        <v>1685</v>
      </c>
      <c r="G114" s="197" t="s">
        <v>284</v>
      </c>
      <c r="H114" s="198">
        <v>2</v>
      </c>
      <c r="I114" s="199"/>
      <c r="J114" s="200">
        <f>ROUND(I114*H114,2)</f>
        <v>0</v>
      </c>
      <c r="K114" s="196" t="s">
        <v>21</v>
      </c>
      <c r="L114" s="41"/>
      <c r="M114" s="201" t="s">
        <v>21</v>
      </c>
      <c r="N114" s="202" t="s">
        <v>44</v>
      </c>
      <c r="O114" s="66"/>
      <c r="P114" s="203">
        <f>O114*H114</f>
        <v>0</v>
      </c>
      <c r="Q114" s="203">
        <v>0</v>
      </c>
      <c r="R114" s="203">
        <f>Q114*H114</f>
        <v>0</v>
      </c>
      <c r="S114" s="203">
        <v>0</v>
      </c>
      <c r="T114" s="204">
        <f>S114*H114</f>
        <v>0</v>
      </c>
      <c r="U114" s="36"/>
      <c r="V114" s="36"/>
      <c r="W114" s="36"/>
      <c r="X114" s="36"/>
      <c r="Y114" s="36"/>
      <c r="Z114" s="36"/>
      <c r="AA114" s="36"/>
      <c r="AB114" s="36"/>
      <c r="AC114" s="36"/>
      <c r="AD114" s="36"/>
      <c r="AE114" s="36"/>
      <c r="AR114" s="205" t="s">
        <v>596</v>
      </c>
      <c r="AT114" s="205" t="s">
        <v>159</v>
      </c>
      <c r="AU114" s="205" t="s">
        <v>81</v>
      </c>
      <c r="AY114" s="19" t="s">
        <v>157</v>
      </c>
      <c r="BE114" s="206">
        <f>IF(N114="základní",J114,0)</f>
        <v>0</v>
      </c>
      <c r="BF114" s="206">
        <f>IF(N114="snížená",J114,0)</f>
        <v>0</v>
      </c>
      <c r="BG114" s="206">
        <f>IF(N114="zákl. přenesená",J114,0)</f>
        <v>0</v>
      </c>
      <c r="BH114" s="206">
        <f>IF(N114="sníž. přenesená",J114,0)</f>
        <v>0</v>
      </c>
      <c r="BI114" s="206">
        <f>IF(N114="nulová",J114,0)</f>
        <v>0</v>
      </c>
      <c r="BJ114" s="19" t="s">
        <v>79</v>
      </c>
      <c r="BK114" s="206">
        <f>ROUND(I114*H114,2)</f>
        <v>0</v>
      </c>
      <c r="BL114" s="19" t="s">
        <v>596</v>
      </c>
      <c r="BM114" s="205" t="s">
        <v>436</v>
      </c>
    </row>
    <row r="115" spans="1:65" s="2" customFormat="1" ht="16.5" customHeight="1">
      <c r="A115" s="36"/>
      <c r="B115" s="37"/>
      <c r="C115" s="194" t="s">
        <v>299</v>
      </c>
      <c r="D115" s="194" t="s">
        <v>159</v>
      </c>
      <c r="E115" s="195" t="s">
        <v>1686</v>
      </c>
      <c r="F115" s="196" t="s">
        <v>1687</v>
      </c>
      <c r="G115" s="197" t="s">
        <v>162</v>
      </c>
      <c r="H115" s="198">
        <v>2</v>
      </c>
      <c r="I115" s="199"/>
      <c r="J115" s="200">
        <f>ROUND(I115*H115,2)</f>
        <v>0</v>
      </c>
      <c r="K115" s="196" t="s">
        <v>21</v>
      </c>
      <c r="L115" s="41"/>
      <c r="M115" s="201" t="s">
        <v>21</v>
      </c>
      <c r="N115" s="202" t="s">
        <v>44</v>
      </c>
      <c r="O115" s="66"/>
      <c r="P115" s="203">
        <f>O115*H115</f>
        <v>0</v>
      </c>
      <c r="Q115" s="203">
        <v>0</v>
      </c>
      <c r="R115" s="203">
        <f>Q115*H115</f>
        <v>0</v>
      </c>
      <c r="S115" s="203">
        <v>0</v>
      </c>
      <c r="T115" s="204">
        <f>S115*H115</f>
        <v>0</v>
      </c>
      <c r="U115" s="36"/>
      <c r="V115" s="36"/>
      <c r="W115" s="36"/>
      <c r="X115" s="36"/>
      <c r="Y115" s="36"/>
      <c r="Z115" s="36"/>
      <c r="AA115" s="36"/>
      <c r="AB115" s="36"/>
      <c r="AC115" s="36"/>
      <c r="AD115" s="36"/>
      <c r="AE115" s="36"/>
      <c r="AR115" s="205" t="s">
        <v>596</v>
      </c>
      <c r="AT115" s="205" t="s">
        <v>159</v>
      </c>
      <c r="AU115" s="205" t="s">
        <v>81</v>
      </c>
      <c r="AY115" s="19" t="s">
        <v>157</v>
      </c>
      <c r="BE115" s="206">
        <f>IF(N115="základní",J115,0)</f>
        <v>0</v>
      </c>
      <c r="BF115" s="206">
        <f>IF(N115="snížená",J115,0)</f>
        <v>0</v>
      </c>
      <c r="BG115" s="206">
        <f>IF(N115="zákl. přenesená",J115,0)</f>
        <v>0</v>
      </c>
      <c r="BH115" s="206">
        <f>IF(N115="sníž. přenesená",J115,0)</f>
        <v>0</v>
      </c>
      <c r="BI115" s="206">
        <f>IF(N115="nulová",J115,0)</f>
        <v>0</v>
      </c>
      <c r="BJ115" s="19" t="s">
        <v>79</v>
      </c>
      <c r="BK115" s="206">
        <f>ROUND(I115*H115,2)</f>
        <v>0</v>
      </c>
      <c r="BL115" s="19" t="s">
        <v>596</v>
      </c>
      <c r="BM115" s="205" t="s">
        <v>446</v>
      </c>
    </row>
    <row r="116" spans="1:65" s="2" customFormat="1" ht="16.5" customHeight="1">
      <c r="A116" s="36"/>
      <c r="B116" s="37"/>
      <c r="C116" s="194" t="s">
        <v>309</v>
      </c>
      <c r="D116" s="194" t="s">
        <v>159</v>
      </c>
      <c r="E116" s="195" t="s">
        <v>1688</v>
      </c>
      <c r="F116" s="196" t="s">
        <v>1689</v>
      </c>
      <c r="G116" s="197" t="s">
        <v>1548</v>
      </c>
      <c r="H116" s="198">
        <v>1</v>
      </c>
      <c r="I116" s="199"/>
      <c r="J116" s="200">
        <f>ROUND(I116*H116,2)</f>
        <v>0</v>
      </c>
      <c r="K116" s="196" t="s">
        <v>21</v>
      </c>
      <c r="L116" s="41"/>
      <c r="M116" s="201" t="s">
        <v>21</v>
      </c>
      <c r="N116" s="202" t="s">
        <v>44</v>
      </c>
      <c r="O116" s="66"/>
      <c r="P116" s="203">
        <f>O116*H116</f>
        <v>0</v>
      </c>
      <c r="Q116" s="203">
        <v>0</v>
      </c>
      <c r="R116" s="203">
        <f>Q116*H116</f>
        <v>0</v>
      </c>
      <c r="S116" s="203">
        <v>0</v>
      </c>
      <c r="T116" s="204">
        <f>S116*H116</f>
        <v>0</v>
      </c>
      <c r="U116" s="36"/>
      <c r="V116" s="36"/>
      <c r="W116" s="36"/>
      <c r="X116" s="36"/>
      <c r="Y116" s="36"/>
      <c r="Z116" s="36"/>
      <c r="AA116" s="36"/>
      <c r="AB116" s="36"/>
      <c r="AC116" s="36"/>
      <c r="AD116" s="36"/>
      <c r="AE116" s="36"/>
      <c r="AR116" s="205" t="s">
        <v>596</v>
      </c>
      <c r="AT116" s="205" t="s">
        <v>159</v>
      </c>
      <c r="AU116" s="205" t="s">
        <v>81</v>
      </c>
      <c r="AY116" s="19" t="s">
        <v>157</v>
      </c>
      <c r="BE116" s="206">
        <f>IF(N116="základní",J116,0)</f>
        <v>0</v>
      </c>
      <c r="BF116" s="206">
        <f>IF(N116="snížená",J116,0)</f>
        <v>0</v>
      </c>
      <c r="BG116" s="206">
        <f>IF(N116="zákl. přenesená",J116,0)</f>
        <v>0</v>
      </c>
      <c r="BH116" s="206">
        <f>IF(N116="sníž. přenesená",J116,0)</f>
        <v>0</v>
      </c>
      <c r="BI116" s="206">
        <f>IF(N116="nulová",J116,0)</f>
        <v>0</v>
      </c>
      <c r="BJ116" s="19" t="s">
        <v>79</v>
      </c>
      <c r="BK116" s="206">
        <f>ROUND(I116*H116,2)</f>
        <v>0</v>
      </c>
      <c r="BL116" s="19" t="s">
        <v>596</v>
      </c>
      <c r="BM116" s="205" t="s">
        <v>1690</v>
      </c>
    </row>
    <row r="117" spans="2:63" s="12" customFormat="1" ht="22.9" customHeight="1">
      <c r="B117" s="178"/>
      <c r="C117" s="179"/>
      <c r="D117" s="180" t="s">
        <v>72</v>
      </c>
      <c r="E117" s="192" t="s">
        <v>1691</v>
      </c>
      <c r="F117" s="192" t="s">
        <v>1692</v>
      </c>
      <c r="G117" s="179"/>
      <c r="H117" s="179"/>
      <c r="I117" s="182"/>
      <c r="J117" s="193">
        <f>BK117</f>
        <v>0</v>
      </c>
      <c r="K117" s="179"/>
      <c r="L117" s="184"/>
      <c r="M117" s="185"/>
      <c r="N117" s="186"/>
      <c r="O117" s="186"/>
      <c r="P117" s="187">
        <f>SUM(P118:P120)</f>
        <v>0</v>
      </c>
      <c r="Q117" s="186"/>
      <c r="R117" s="187">
        <f>SUM(R118:R120)</f>
        <v>0</v>
      </c>
      <c r="S117" s="186"/>
      <c r="T117" s="188">
        <f>SUM(T118:T120)</f>
        <v>0</v>
      </c>
      <c r="AR117" s="189" t="s">
        <v>79</v>
      </c>
      <c r="AT117" s="190" t="s">
        <v>72</v>
      </c>
      <c r="AU117" s="190" t="s">
        <v>79</v>
      </c>
      <c r="AY117" s="189" t="s">
        <v>157</v>
      </c>
      <c r="BK117" s="191">
        <f>SUM(BK118:BK120)</f>
        <v>0</v>
      </c>
    </row>
    <row r="118" spans="1:65" s="2" customFormat="1" ht="16.5" customHeight="1">
      <c r="A118" s="36"/>
      <c r="B118" s="37"/>
      <c r="C118" s="194" t="s">
        <v>210</v>
      </c>
      <c r="D118" s="194" t="s">
        <v>159</v>
      </c>
      <c r="E118" s="195" t="s">
        <v>1693</v>
      </c>
      <c r="F118" s="196" t="s">
        <v>1694</v>
      </c>
      <c r="G118" s="197" t="s">
        <v>508</v>
      </c>
      <c r="H118" s="198">
        <v>3</v>
      </c>
      <c r="I118" s="199"/>
      <c r="J118" s="200">
        <f>ROUND(I118*H118,2)</f>
        <v>0</v>
      </c>
      <c r="K118" s="196" t="s">
        <v>21</v>
      </c>
      <c r="L118" s="41"/>
      <c r="M118" s="201" t="s">
        <v>21</v>
      </c>
      <c r="N118" s="202" t="s">
        <v>44</v>
      </c>
      <c r="O118" s="66"/>
      <c r="P118" s="203">
        <f>O118*H118</f>
        <v>0</v>
      </c>
      <c r="Q118" s="203">
        <v>0</v>
      </c>
      <c r="R118" s="203">
        <f>Q118*H118</f>
        <v>0</v>
      </c>
      <c r="S118" s="203">
        <v>0</v>
      </c>
      <c r="T118" s="204">
        <f>S118*H118</f>
        <v>0</v>
      </c>
      <c r="U118" s="36"/>
      <c r="V118" s="36"/>
      <c r="W118" s="36"/>
      <c r="X118" s="36"/>
      <c r="Y118" s="36"/>
      <c r="Z118" s="36"/>
      <c r="AA118" s="36"/>
      <c r="AB118" s="36"/>
      <c r="AC118" s="36"/>
      <c r="AD118" s="36"/>
      <c r="AE118" s="36"/>
      <c r="AR118" s="205" t="s">
        <v>596</v>
      </c>
      <c r="AT118" s="205" t="s">
        <v>159</v>
      </c>
      <c r="AU118" s="205" t="s">
        <v>81</v>
      </c>
      <c r="AY118" s="19" t="s">
        <v>157</v>
      </c>
      <c r="BE118" s="206">
        <f>IF(N118="základní",J118,0)</f>
        <v>0</v>
      </c>
      <c r="BF118" s="206">
        <f>IF(N118="snížená",J118,0)</f>
        <v>0</v>
      </c>
      <c r="BG118" s="206">
        <f>IF(N118="zákl. přenesená",J118,0)</f>
        <v>0</v>
      </c>
      <c r="BH118" s="206">
        <f>IF(N118="sníž. přenesená",J118,0)</f>
        <v>0</v>
      </c>
      <c r="BI118" s="206">
        <f>IF(N118="nulová",J118,0)</f>
        <v>0</v>
      </c>
      <c r="BJ118" s="19" t="s">
        <v>79</v>
      </c>
      <c r="BK118" s="206">
        <f>ROUND(I118*H118,2)</f>
        <v>0</v>
      </c>
      <c r="BL118" s="19" t="s">
        <v>596</v>
      </c>
      <c r="BM118" s="205" t="s">
        <v>458</v>
      </c>
    </row>
    <row r="119" spans="1:65" s="2" customFormat="1" ht="21.75" customHeight="1">
      <c r="A119" s="36"/>
      <c r="B119" s="37"/>
      <c r="C119" s="194" t="s">
        <v>7</v>
      </c>
      <c r="D119" s="194" t="s">
        <v>159</v>
      </c>
      <c r="E119" s="195" t="s">
        <v>1695</v>
      </c>
      <c r="F119" s="196" t="s">
        <v>1696</v>
      </c>
      <c r="G119" s="197" t="s">
        <v>508</v>
      </c>
      <c r="H119" s="198">
        <v>8</v>
      </c>
      <c r="I119" s="199"/>
      <c r="J119" s="200">
        <f>ROUND(I119*H119,2)</f>
        <v>0</v>
      </c>
      <c r="K119" s="196" t="s">
        <v>21</v>
      </c>
      <c r="L119" s="41"/>
      <c r="M119" s="201" t="s">
        <v>21</v>
      </c>
      <c r="N119" s="202" t="s">
        <v>44</v>
      </c>
      <c r="O119" s="66"/>
      <c r="P119" s="203">
        <f>O119*H119</f>
        <v>0</v>
      </c>
      <c r="Q119" s="203">
        <v>0</v>
      </c>
      <c r="R119" s="203">
        <f>Q119*H119</f>
        <v>0</v>
      </c>
      <c r="S119" s="203">
        <v>0</v>
      </c>
      <c r="T119" s="204">
        <f>S119*H119</f>
        <v>0</v>
      </c>
      <c r="U119" s="36"/>
      <c r="V119" s="36"/>
      <c r="W119" s="36"/>
      <c r="X119" s="36"/>
      <c r="Y119" s="36"/>
      <c r="Z119" s="36"/>
      <c r="AA119" s="36"/>
      <c r="AB119" s="36"/>
      <c r="AC119" s="36"/>
      <c r="AD119" s="36"/>
      <c r="AE119" s="36"/>
      <c r="AR119" s="205" t="s">
        <v>596</v>
      </c>
      <c r="AT119" s="205" t="s">
        <v>159</v>
      </c>
      <c r="AU119" s="205" t="s">
        <v>81</v>
      </c>
      <c r="AY119" s="19" t="s">
        <v>157</v>
      </c>
      <c r="BE119" s="206">
        <f>IF(N119="základní",J119,0)</f>
        <v>0</v>
      </c>
      <c r="BF119" s="206">
        <f>IF(N119="snížená",J119,0)</f>
        <v>0</v>
      </c>
      <c r="BG119" s="206">
        <f>IF(N119="zákl. přenesená",J119,0)</f>
        <v>0</v>
      </c>
      <c r="BH119" s="206">
        <f>IF(N119="sníž. přenesená",J119,0)</f>
        <v>0</v>
      </c>
      <c r="BI119" s="206">
        <f>IF(N119="nulová",J119,0)</f>
        <v>0</v>
      </c>
      <c r="BJ119" s="19" t="s">
        <v>79</v>
      </c>
      <c r="BK119" s="206">
        <f>ROUND(I119*H119,2)</f>
        <v>0</v>
      </c>
      <c r="BL119" s="19" t="s">
        <v>596</v>
      </c>
      <c r="BM119" s="205" t="s">
        <v>468</v>
      </c>
    </row>
    <row r="120" spans="1:65" s="2" customFormat="1" ht="16.5" customHeight="1">
      <c r="A120" s="36"/>
      <c r="B120" s="37"/>
      <c r="C120" s="194" t="s">
        <v>322</v>
      </c>
      <c r="D120" s="194" t="s">
        <v>159</v>
      </c>
      <c r="E120" s="195" t="s">
        <v>1697</v>
      </c>
      <c r="F120" s="196" t="s">
        <v>1698</v>
      </c>
      <c r="G120" s="197" t="s">
        <v>827</v>
      </c>
      <c r="H120" s="198">
        <v>1</v>
      </c>
      <c r="I120" s="199"/>
      <c r="J120" s="200">
        <f>ROUND(I120*H120,2)</f>
        <v>0</v>
      </c>
      <c r="K120" s="196" t="s">
        <v>21</v>
      </c>
      <c r="L120" s="41"/>
      <c r="M120" s="201" t="s">
        <v>21</v>
      </c>
      <c r="N120" s="202" t="s">
        <v>44</v>
      </c>
      <c r="O120" s="66"/>
      <c r="P120" s="203">
        <f>O120*H120</f>
        <v>0</v>
      </c>
      <c r="Q120" s="203">
        <v>0</v>
      </c>
      <c r="R120" s="203">
        <f>Q120*H120</f>
        <v>0</v>
      </c>
      <c r="S120" s="203">
        <v>0</v>
      </c>
      <c r="T120" s="204">
        <f>S120*H120</f>
        <v>0</v>
      </c>
      <c r="U120" s="36"/>
      <c r="V120" s="36"/>
      <c r="W120" s="36"/>
      <c r="X120" s="36"/>
      <c r="Y120" s="36"/>
      <c r="Z120" s="36"/>
      <c r="AA120" s="36"/>
      <c r="AB120" s="36"/>
      <c r="AC120" s="36"/>
      <c r="AD120" s="36"/>
      <c r="AE120" s="36"/>
      <c r="AR120" s="205" t="s">
        <v>596</v>
      </c>
      <c r="AT120" s="205" t="s">
        <v>159</v>
      </c>
      <c r="AU120" s="205" t="s">
        <v>81</v>
      </c>
      <c r="AY120" s="19" t="s">
        <v>157</v>
      </c>
      <c r="BE120" s="206">
        <f>IF(N120="základní",J120,0)</f>
        <v>0</v>
      </c>
      <c r="BF120" s="206">
        <f>IF(N120="snížená",J120,0)</f>
        <v>0</v>
      </c>
      <c r="BG120" s="206">
        <f>IF(N120="zákl. přenesená",J120,0)</f>
        <v>0</v>
      </c>
      <c r="BH120" s="206">
        <f>IF(N120="sníž. přenesená",J120,0)</f>
        <v>0</v>
      </c>
      <c r="BI120" s="206">
        <f>IF(N120="nulová",J120,0)</f>
        <v>0</v>
      </c>
      <c r="BJ120" s="19" t="s">
        <v>79</v>
      </c>
      <c r="BK120" s="206">
        <f>ROUND(I120*H120,2)</f>
        <v>0</v>
      </c>
      <c r="BL120" s="19" t="s">
        <v>596</v>
      </c>
      <c r="BM120" s="205" t="s">
        <v>1699</v>
      </c>
    </row>
    <row r="121" spans="2:63" s="12" customFormat="1" ht="25.9" customHeight="1">
      <c r="B121" s="178"/>
      <c r="C121" s="179"/>
      <c r="D121" s="180" t="s">
        <v>72</v>
      </c>
      <c r="E121" s="181" t="s">
        <v>1700</v>
      </c>
      <c r="F121" s="181" t="s">
        <v>158</v>
      </c>
      <c r="G121" s="179"/>
      <c r="H121" s="179"/>
      <c r="I121" s="182"/>
      <c r="J121" s="183">
        <f>BK121</f>
        <v>0</v>
      </c>
      <c r="K121" s="179"/>
      <c r="L121" s="184"/>
      <c r="M121" s="185"/>
      <c r="N121" s="186"/>
      <c r="O121" s="186"/>
      <c r="P121" s="187">
        <f>SUM(P122:P137)</f>
        <v>0</v>
      </c>
      <c r="Q121" s="186"/>
      <c r="R121" s="187">
        <f>SUM(R122:R137)</f>
        <v>0</v>
      </c>
      <c r="S121" s="186"/>
      <c r="T121" s="188">
        <f>SUM(T122:T137)</f>
        <v>0</v>
      </c>
      <c r="AR121" s="189" t="s">
        <v>79</v>
      </c>
      <c r="AT121" s="190" t="s">
        <v>72</v>
      </c>
      <c r="AU121" s="190" t="s">
        <v>73</v>
      </c>
      <c r="AY121" s="189" t="s">
        <v>157</v>
      </c>
      <c r="BK121" s="191">
        <f>SUM(BK122:BK137)</f>
        <v>0</v>
      </c>
    </row>
    <row r="122" spans="1:65" s="2" customFormat="1" ht="16.5" customHeight="1">
      <c r="A122" s="36"/>
      <c r="B122" s="37"/>
      <c r="C122" s="194" t="s">
        <v>330</v>
      </c>
      <c r="D122" s="194" t="s">
        <v>159</v>
      </c>
      <c r="E122" s="195" t="s">
        <v>1701</v>
      </c>
      <c r="F122" s="196" t="s">
        <v>1702</v>
      </c>
      <c r="G122" s="197" t="s">
        <v>162</v>
      </c>
      <c r="H122" s="198">
        <v>50</v>
      </c>
      <c r="I122" s="199"/>
      <c r="J122" s="200">
        <f aca="true" t="shared" si="10" ref="J122:J137">ROUND(I122*H122,2)</f>
        <v>0</v>
      </c>
      <c r="K122" s="196" t="s">
        <v>21</v>
      </c>
      <c r="L122" s="41"/>
      <c r="M122" s="201" t="s">
        <v>21</v>
      </c>
      <c r="N122" s="202" t="s">
        <v>44</v>
      </c>
      <c r="O122" s="66"/>
      <c r="P122" s="203">
        <f aca="true" t="shared" si="11" ref="P122:P137">O122*H122</f>
        <v>0</v>
      </c>
      <c r="Q122" s="203">
        <v>0</v>
      </c>
      <c r="R122" s="203">
        <f aca="true" t="shared" si="12" ref="R122:R137">Q122*H122</f>
        <v>0</v>
      </c>
      <c r="S122" s="203">
        <v>0</v>
      </c>
      <c r="T122" s="204">
        <f aca="true" t="shared" si="13" ref="T122:T137">S122*H122</f>
        <v>0</v>
      </c>
      <c r="U122" s="36"/>
      <c r="V122" s="36"/>
      <c r="W122" s="36"/>
      <c r="X122" s="36"/>
      <c r="Y122" s="36"/>
      <c r="Z122" s="36"/>
      <c r="AA122" s="36"/>
      <c r="AB122" s="36"/>
      <c r="AC122" s="36"/>
      <c r="AD122" s="36"/>
      <c r="AE122" s="36"/>
      <c r="AR122" s="205" t="s">
        <v>164</v>
      </c>
      <c r="AT122" s="205" t="s">
        <v>159</v>
      </c>
      <c r="AU122" s="205" t="s">
        <v>79</v>
      </c>
      <c r="AY122" s="19" t="s">
        <v>157</v>
      </c>
      <c r="BE122" s="206">
        <f aca="true" t="shared" si="14" ref="BE122:BE137">IF(N122="základní",J122,0)</f>
        <v>0</v>
      </c>
      <c r="BF122" s="206">
        <f aca="true" t="shared" si="15" ref="BF122:BF137">IF(N122="snížená",J122,0)</f>
        <v>0</v>
      </c>
      <c r="BG122" s="206">
        <f aca="true" t="shared" si="16" ref="BG122:BG137">IF(N122="zákl. přenesená",J122,0)</f>
        <v>0</v>
      </c>
      <c r="BH122" s="206">
        <f aca="true" t="shared" si="17" ref="BH122:BH137">IF(N122="sníž. přenesená",J122,0)</f>
        <v>0</v>
      </c>
      <c r="BI122" s="206">
        <f aca="true" t="shared" si="18" ref="BI122:BI137">IF(N122="nulová",J122,0)</f>
        <v>0</v>
      </c>
      <c r="BJ122" s="19" t="s">
        <v>79</v>
      </c>
      <c r="BK122" s="206">
        <f aca="true" t="shared" si="19" ref="BK122:BK137">ROUND(I122*H122,2)</f>
        <v>0</v>
      </c>
      <c r="BL122" s="19" t="s">
        <v>164</v>
      </c>
      <c r="BM122" s="205" t="s">
        <v>478</v>
      </c>
    </row>
    <row r="123" spans="1:65" s="2" customFormat="1" ht="16.5" customHeight="1">
      <c r="A123" s="36"/>
      <c r="B123" s="37"/>
      <c r="C123" s="194" t="s">
        <v>338</v>
      </c>
      <c r="D123" s="194" t="s">
        <v>159</v>
      </c>
      <c r="E123" s="195" t="s">
        <v>1703</v>
      </c>
      <c r="F123" s="196" t="s">
        <v>1704</v>
      </c>
      <c r="G123" s="197" t="s">
        <v>162</v>
      </c>
      <c r="H123" s="198">
        <v>25</v>
      </c>
      <c r="I123" s="199"/>
      <c r="J123" s="200">
        <f t="shared" si="10"/>
        <v>0</v>
      </c>
      <c r="K123" s="196" t="s">
        <v>21</v>
      </c>
      <c r="L123" s="41"/>
      <c r="M123" s="201" t="s">
        <v>21</v>
      </c>
      <c r="N123" s="202" t="s">
        <v>44</v>
      </c>
      <c r="O123" s="66"/>
      <c r="P123" s="203">
        <f t="shared" si="11"/>
        <v>0</v>
      </c>
      <c r="Q123" s="203">
        <v>0</v>
      </c>
      <c r="R123" s="203">
        <f t="shared" si="12"/>
        <v>0</v>
      </c>
      <c r="S123" s="203">
        <v>0</v>
      </c>
      <c r="T123" s="204">
        <f t="shared" si="13"/>
        <v>0</v>
      </c>
      <c r="U123" s="36"/>
      <c r="V123" s="36"/>
      <c r="W123" s="36"/>
      <c r="X123" s="36"/>
      <c r="Y123" s="36"/>
      <c r="Z123" s="36"/>
      <c r="AA123" s="36"/>
      <c r="AB123" s="36"/>
      <c r="AC123" s="36"/>
      <c r="AD123" s="36"/>
      <c r="AE123" s="36"/>
      <c r="AR123" s="205" t="s">
        <v>164</v>
      </c>
      <c r="AT123" s="205" t="s">
        <v>159</v>
      </c>
      <c r="AU123" s="205" t="s">
        <v>79</v>
      </c>
      <c r="AY123" s="19" t="s">
        <v>157</v>
      </c>
      <c r="BE123" s="206">
        <f t="shared" si="14"/>
        <v>0</v>
      </c>
      <c r="BF123" s="206">
        <f t="shared" si="15"/>
        <v>0</v>
      </c>
      <c r="BG123" s="206">
        <f t="shared" si="16"/>
        <v>0</v>
      </c>
      <c r="BH123" s="206">
        <f t="shared" si="17"/>
        <v>0</v>
      </c>
      <c r="BI123" s="206">
        <f t="shared" si="18"/>
        <v>0</v>
      </c>
      <c r="BJ123" s="19" t="s">
        <v>79</v>
      </c>
      <c r="BK123" s="206">
        <f t="shared" si="19"/>
        <v>0</v>
      </c>
      <c r="BL123" s="19" t="s">
        <v>164</v>
      </c>
      <c r="BM123" s="205" t="s">
        <v>491</v>
      </c>
    </row>
    <row r="124" spans="1:65" s="2" customFormat="1" ht="16.5" customHeight="1">
      <c r="A124" s="36"/>
      <c r="B124" s="37"/>
      <c r="C124" s="194" t="s">
        <v>345</v>
      </c>
      <c r="D124" s="194" t="s">
        <v>159</v>
      </c>
      <c r="E124" s="195" t="s">
        <v>1705</v>
      </c>
      <c r="F124" s="196" t="s">
        <v>1706</v>
      </c>
      <c r="G124" s="197" t="s">
        <v>172</v>
      </c>
      <c r="H124" s="198">
        <v>15</v>
      </c>
      <c r="I124" s="199"/>
      <c r="J124" s="200">
        <f t="shared" si="10"/>
        <v>0</v>
      </c>
      <c r="K124" s="196" t="s">
        <v>21</v>
      </c>
      <c r="L124" s="41"/>
      <c r="M124" s="201" t="s">
        <v>21</v>
      </c>
      <c r="N124" s="202" t="s">
        <v>44</v>
      </c>
      <c r="O124" s="66"/>
      <c r="P124" s="203">
        <f t="shared" si="11"/>
        <v>0</v>
      </c>
      <c r="Q124" s="203">
        <v>0</v>
      </c>
      <c r="R124" s="203">
        <f t="shared" si="12"/>
        <v>0</v>
      </c>
      <c r="S124" s="203">
        <v>0</v>
      </c>
      <c r="T124" s="204">
        <f t="shared" si="13"/>
        <v>0</v>
      </c>
      <c r="U124" s="36"/>
      <c r="V124" s="36"/>
      <c r="W124" s="36"/>
      <c r="X124" s="36"/>
      <c r="Y124" s="36"/>
      <c r="Z124" s="36"/>
      <c r="AA124" s="36"/>
      <c r="AB124" s="36"/>
      <c r="AC124" s="36"/>
      <c r="AD124" s="36"/>
      <c r="AE124" s="36"/>
      <c r="AR124" s="205" t="s">
        <v>164</v>
      </c>
      <c r="AT124" s="205" t="s">
        <v>159</v>
      </c>
      <c r="AU124" s="205" t="s">
        <v>79</v>
      </c>
      <c r="AY124" s="19" t="s">
        <v>157</v>
      </c>
      <c r="BE124" s="206">
        <f t="shared" si="14"/>
        <v>0</v>
      </c>
      <c r="BF124" s="206">
        <f t="shared" si="15"/>
        <v>0</v>
      </c>
      <c r="BG124" s="206">
        <f t="shared" si="16"/>
        <v>0</v>
      </c>
      <c r="BH124" s="206">
        <f t="shared" si="17"/>
        <v>0</v>
      </c>
      <c r="BI124" s="206">
        <f t="shared" si="18"/>
        <v>0</v>
      </c>
      <c r="BJ124" s="19" t="s">
        <v>79</v>
      </c>
      <c r="BK124" s="206">
        <f t="shared" si="19"/>
        <v>0</v>
      </c>
      <c r="BL124" s="19" t="s">
        <v>164</v>
      </c>
      <c r="BM124" s="205" t="s">
        <v>505</v>
      </c>
    </row>
    <row r="125" spans="1:65" s="2" customFormat="1" ht="16.5" customHeight="1">
      <c r="A125" s="36"/>
      <c r="B125" s="37"/>
      <c r="C125" s="194" t="s">
        <v>350</v>
      </c>
      <c r="D125" s="194" t="s">
        <v>159</v>
      </c>
      <c r="E125" s="195" t="s">
        <v>1707</v>
      </c>
      <c r="F125" s="196" t="s">
        <v>1708</v>
      </c>
      <c r="G125" s="197" t="s">
        <v>162</v>
      </c>
      <c r="H125" s="198">
        <v>250</v>
      </c>
      <c r="I125" s="199"/>
      <c r="J125" s="200">
        <f t="shared" si="10"/>
        <v>0</v>
      </c>
      <c r="K125" s="196" t="s">
        <v>21</v>
      </c>
      <c r="L125" s="41"/>
      <c r="M125" s="201" t="s">
        <v>21</v>
      </c>
      <c r="N125" s="202" t="s">
        <v>44</v>
      </c>
      <c r="O125" s="66"/>
      <c r="P125" s="203">
        <f t="shared" si="11"/>
        <v>0</v>
      </c>
      <c r="Q125" s="203">
        <v>0</v>
      </c>
      <c r="R125" s="203">
        <f t="shared" si="12"/>
        <v>0</v>
      </c>
      <c r="S125" s="203">
        <v>0</v>
      </c>
      <c r="T125" s="204">
        <f t="shared" si="13"/>
        <v>0</v>
      </c>
      <c r="U125" s="36"/>
      <c r="V125" s="36"/>
      <c r="W125" s="36"/>
      <c r="X125" s="36"/>
      <c r="Y125" s="36"/>
      <c r="Z125" s="36"/>
      <c r="AA125" s="36"/>
      <c r="AB125" s="36"/>
      <c r="AC125" s="36"/>
      <c r="AD125" s="36"/>
      <c r="AE125" s="36"/>
      <c r="AR125" s="205" t="s">
        <v>164</v>
      </c>
      <c r="AT125" s="205" t="s">
        <v>159</v>
      </c>
      <c r="AU125" s="205" t="s">
        <v>79</v>
      </c>
      <c r="AY125" s="19" t="s">
        <v>157</v>
      </c>
      <c r="BE125" s="206">
        <f t="shared" si="14"/>
        <v>0</v>
      </c>
      <c r="BF125" s="206">
        <f t="shared" si="15"/>
        <v>0</v>
      </c>
      <c r="BG125" s="206">
        <f t="shared" si="16"/>
        <v>0</v>
      </c>
      <c r="BH125" s="206">
        <f t="shared" si="17"/>
        <v>0</v>
      </c>
      <c r="BI125" s="206">
        <f t="shared" si="18"/>
        <v>0</v>
      </c>
      <c r="BJ125" s="19" t="s">
        <v>79</v>
      </c>
      <c r="BK125" s="206">
        <f t="shared" si="19"/>
        <v>0</v>
      </c>
      <c r="BL125" s="19" t="s">
        <v>164</v>
      </c>
      <c r="BM125" s="205" t="s">
        <v>523</v>
      </c>
    </row>
    <row r="126" spans="1:65" s="2" customFormat="1" ht="16.5" customHeight="1">
      <c r="A126" s="36"/>
      <c r="B126" s="37"/>
      <c r="C126" s="194" t="s">
        <v>356</v>
      </c>
      <c r="D126" s="194" t="s">
        <v>159</v>
      </c>
      <c r="E126" s="195" t="s">
        <v>1709</v>
      </c>
      <c r="F126" s="196" t="s">
        <v>1710</v>
      </c>
      <c r="G126" s="197" t="s">
        <v>162</v>
      </c>
      <c r="H126" s="198">
        <v>150</v>
      </c>
      <c r="I126" s="199"/>
      <c r="J126" s="200">
        <f t="shared" si="10"/>
        <v>0</v>
      </c>
      <c r="K126" s="196" t="s">
        <v>21</v>
      </c>
      <c r="L126" s="41"/>
      <c r="M126" s="201" t="s">
        <v>21</v>
      </c>
      <c r="N126" s="202" t="s">
        <v>44</v>
      </c>
      <c r="O126" s="66"/>
      <c r="P126" s="203">
        <f t="shared" si="11"/>
        <v>0</v>
      </c>
      <c r="Q126" s="203">
        <v>0</v>
      </c>
      <c r="R126" s="203">
        <f t="shared" si="12"/>
        <v>0</v>
      </c>
      <c r="S126" s="203">
        <v>0</v>
      </c>
      <c r="T126" s="204">
        <f t="shared" si="13"/>
        <v>0</v>
      </c>
      <c r="U126" s="36"/>
      <c r="V126" s="36"/>
      <c r="W126" s="36"/>
      <c r="X126" s="36"/>
      <c r="Y126" s="36"/>
      <c r="Z126" s="36"/>
      <c r="AA126" s="36"/>
      <c r="AB126" s="36"/>
      <c r="AC126" s="36"/>
      <c r="AD126" s="36"/>
      <c r="AE126" s="36"/>
      <c r="AR126" s="205" t="s">
        <v>164</v>
      </c>
      <c r="AT126" s="205" t="s">
        <v>159</v>
      </c>
      <c r="AU126" s="205" t="s">
        <v>79</v>
      </c>
      <c r="AY126" s="19" t="s">
        <v>157</v>
      </c>
      <c r="BE126" s="206">
        <f t="shared" si="14"/>
        <v>0</v>
      </c>
      <c r="BF126" s="206">
        <f t="shared" si="15"/>
        <v>0</v>
      </c>
      <c r="BG126" s="206">
        <f t="shared" si="16"/>
        <v>0</v>
      </c>
      <c r="BH126" s="206">
        <f t="shared" si="17"/>
        <v>0</v>
      </c>
      <c r="BI126" s="206">
        <f t="shared" si="18"/>
        <v>0</v>
      </c>
      <c r="BJ126" s="19" t="s">
        <v>79</v>
      </c>
      <c r="BK126" s="206">
        <f t="shared" si="19"/>
        <v>0</v>
      </c>
      <c r="BL126" s="19" t="s">
        <v>164</v>
      </c>
      <c r="BM126" s="205" t="s">
        <v>538</v>
      </c>
    </row>
    <row r="127" spans="1:65" s="2" customFormat="1" ht="16.5" customHeight="1">
      <c r="A127" s="36"/>
      <c r="B127" s="37"/>
      <c r="C127" s="194" t="s">
        <v>370</v>
      </c>
      <c r="D127" s="194" t="s">
        <v>159</v>
      </c>
      <c r="E127" s="195" t="s">
        <v>1711</v>
      </c>
      <c r="F127" s="196" t="s">
        <v>1712</v>
      </c>
      <c r="G127" s="197" t="s">
        <v>162</v>
      </c>
      <c r="H127" s="198">
        <v>1300</v>
      </c>
      <c r="I127" s="199"/>
      <c r="J127" s="200">
        <f t="shared" si="10"/>
        <v>0</v>
      </c>
      <c r="K127" s="196" t="s">
        <v>21</v>
      </c>
      <c r="L127" s="41"/>
      <c r="M127" s="201" t="s">
        <v>21</v>
      </c>
      <c r="N127" s="202" t="s">
        <v>44</v>
      </c>
      <c r="O127" s="66"/>
      <c r="P127" s="203">
        <f t="shared" si="11"/>
        <v>0</v>
      </c>
      <c r="Q127" s="203">
        <v>0</v>
      </c>
      <c r="R127" s="203">
        <f t="shared" si="12"/>
        <v>0</v>
      </c>
      <c r="S127" s="203">
        <v>0</v>
      </c>
      <c r="T127" s="204">
        <f t="shared" si="13"/>
        <v>0</v>
      </c>
      <c r="U127" s="36"/>
      <c r="V127" s="36"/>
      <c r="W127" s="36"/>
      <c r="X127" s="36"/>
      <c r="Y127" s="36"/>
      <c r="Z127" s="36"/>
      <c r="AA127" s="36"/>
      <c r="AB127" s="36"/>
      <c r="AC127" s="36"/>
      <c r="AD127" s="36"/>
      <c r="AE127" s="36"/>
      <c r="AR127" s="205" t="s">
        <v>164</v>
      </c>
      <c r="AT127" s="205" t="s">
        <v>159</v>
      </c>
      <c r="AU127" s="205" t="s">
        <v>79</v>
      </c>
      <c r="AY127" s="19" t="s">
        <v>157</v>
      </c>
      <c r="BE127" s="206">
        <f t="shared" si="14"/>
        <v>0</v>
      </c>
      <c r="BF127" s="206">
        <f t="shared" si="15"/>
        <v>0</v>
      </c>
      <c r="BG127" s="206">
        <f t="shared" si="16"/>
        <v>0</v>
      </c>
      <c r="BH127" s="206">
        <f t="shared" si="17"/>
        <v>0</v>
      </c>
      <c r="BI127" s="206">
        <f t="shared" si="18"/>
        <v>0</v>
      </c>
      <c r="BJ127" s="19" t="s">
        <v>79</v>
      </c>
      <c r="BK127" s="206">
        <f t="shared" si="19"/>
        <v>0</v>
      </c>
      <c r="BL127" s="19" t="s">
        <v>164</v>
      </c>
      <c r="BM127" s="205" t="s">
        <v>549</v>
      </c>
    </row>
    <row r="128" spans="1:65" s="2" customFormat="1" ht="16.5" customHeight="1">
      <c r="A128" s="36"/>
      <c r="B128" s="37"/>
      <c r="C128" s="194" t="s">
        <v>376</v>
      </c>
      <c r="D128" s="194" t="s">
        <v>159</v>
      </c>
      <c r="E128" s="195" t="s">
        <v>1713</v>
      </c>
      <c r="F128" s="196" t="s">
        <v>1714</v>
      </c>
      <c r="G128" s="197" t="s">
        <v>284</v>
      </c>
      <c r="H128" s="198">
        <v>125</v>
      </c>
      <c r="I128" s="199"/>
      <c r="J128" s="200">
        <f t="shared" si="10"/>
        <v>0</v>
      </c>
      <c r="K128" s="196" t="s">
        <v>21</v>
      </c>
      <c r="L128" s="41"/>
      <c r="M128" s="201" t="s">
        <v>21</v>
      </c>
      <c r="N128" s="202" t="s">
        <v>44</v>
      </c>
      <c r="O128" s="66"/>
      <c r="P128" s="203">
        <f t="shared" si="11"/>
        <v>0</v>
      </c>
      <c r="Q128" s="203">
        <v>0</v>
      </c>
      <c r="R128" s="203">
        <f t="shared" si="12"/>
        <v>0</v>
      </c>
      <c r="S128" s="203">
        <v>0</v>
      </c>
      <c r="T128" s="204">
        <f t="shared" si="13"/>
        <v>0</v>
      </c>
      <c r="U128" s="36"/>
      <c r="V128" s="36"/>
      <c r="W128" s="36"/>
      <c r="X128" s="36"/>
      <c r="Y128" s="36"/>
      <c r="Z128" s="36"/>
      <c r="AA128" s="36"/>
      <c r="AB128" s="36"/>
      <c r="AC128" s="36"/>
      <c r="AD128" s="36"/>
      <c r="AE128" s="36"/>
      <c r="AR128" s="205" t="s">
        <v>164</v>
      </c>
      <c r="AT128" s="205" t="s">
        <v>159</v>
      </c>
      <c r="AU128" s="205" t="s">
        <v>79</v>
      </c>
      <c r="AY128" s="19" t="s">
        <v>157</v>
      </c>
      <c r="BE128" s="206">
        <f t="shared" si="14"/>
        <v>0</v>
      </c>
      <c r="BF128" s="206">
        <f t="shared" si="15"/>
        <v>0</v>
      </c>
      <c r="BG128" s="206">
        <f t="shared" si="16"/>
        <v>0</v>
      </c>
      <c r="BH128" s="206">
        <f t="shared" si="17"/>
        <v>0</v>
      </c>
      <c r="BI128" s="206">
        <f t="shared" si="18"/>
        <v>0</v>
      </c>
      <c r="BJ128" s="19" t="s">
        <v>79</v>
      </c>
      <c r="BK128" s="206">
        <f t="shared" si="19"/>
        <v>0</v>
      </c>
      <c r="BL128" s="19" t="s">
        <v>164</v>
      </c>
      <c r="BM128" s="205" t="s">
        <v>561</v>
      </c>
    </row>
    <row r="129" spans="1:65" s="2" customFormat="1" ht="16.5" customHeight="1">
      <c r="A129" s="36"/>
      <c r="B129" s="37"/>
      <c r="C129" s="194" t="s">
        <v>308</v>
      </c>
      <c r="D129" s="194" t="s">
        <v>159</v>
      </c>
      <c r="E129" s="195" t="s">
        <v>1715</v>
      </c>
      <c r="F129" s="196" t="s">
        <v>1716</v>
      </c>
      <c r="G129" s="197" t="s">
        <v>284</v>
      </c>
      <c r="H129" s="198">
        <v>250</v>
      </c>
      <c r="I129" s="199"/>
      <c r="J129" s="200">
        <f t="shared" si="10"/>
        <v>0</v>
      </c>
      <c r="K129" s="196" t="s">
        <v>21</v>
      </c>
      <c r="L129" s="41"/>
      <c r="M129" s="201" t="s">
        <v>21</v>
      </c>
      <c r="N129" s="202" t="s">
        <v>44</v>
      </c>
      <c r="O129" s="66"/>
      <c r="P129" s="203">
        <f t="shared" si="11"/>
        <v>0</v>
      </c>
      <c r="Q129" s="203">
        <v>0</v>
      </c>
      <c r="R129" s="203">
        <f t="shared" si="12"/>
        <v>0</v>
      </c>
      <c r="S129" s="203">
        <v>0</v>
      </c>
      <c r="T129" s="204">
        <f t="shared" si="13"/>
        <v>0</v>
      </c>
      <c r="U129" s="36"/>
      <c r="V129" s="36"/>
      <c r="W129" s="36"/>
      <c r="X129" s="36"/>
      <c r="Y129" s="36"/>
      <c r="Z129" s="36"/>
      <c r="AA129" s="36"/>
      <c r="AB129" s="36"/>
      <c r="AC129" s="36"/>
      <c r="AD129" s="36"/>
      <c r="AE129" s="36"/>
      <c r="AR129" s="205" t="s">
        <v>164</v>
      </c>
      <c r="AT129" s="205" t="s">
        <v>159</v>
      </c>
      <c r="AU129" s="205" t="s">
        <v>79</v>
      </c>
      <c r="AY129" s="19" t="s">
        <v>157</v>
      </c>
      <c r="BE129" s="206">
        <f t="shared" si="14"/>
        <v>0</v>
      </c>
      <c r="BF129" s="206">
        <f t="shared" si="15"/>
        <v>0</v>
      </c>
      <c r="BG129" s="206">
        <f t="shared" si="16"/>
        <v>0</v>
      </c>
      <c r="BH129" s="206">
        <f t="shared" si="17"/>
        <v>0</v>
      </c>
      <c r="BI129" s="206">
        <f t="shared" si="18"/>
        <v>0</v>
      </c>
      <c r="BJ129" s="19" t="s">
        <v>79</v>
      </c>
      <c r="BK129" s="206">
        <f t="shared" si="19"/>
        <v>0</v>
      </c>
      <c r="BL129" s="19" t="s">
        <v>164</v>
      </c>
      <c r="BM129" s="205" t="s">
        <v>571</v>
      </c>
    </row>
    <row r="130" spans="1:65" s="2" customFormat="1" ht="16.5" customHeight="1">
      <c r="A130" s="36"/>
      <c r="B130" s="37"/>
      <c r="C130" s="194" t="s">
        <v>387</v>
      </c>
      <c r="D130" s="194" t="s">
        <v>159</v>
      </c>
      <c r="E130" s="195" t="s">
        <v>1717</v>
      </c>
      <c r="F130" s="196" t="s">
        <v>1718</v>
      </c>
      <c r="G130" s="197" t="s">
        <v>1719</v>
      </c>
      <c r="H130" s="198">
        <v>3</v>
      </c>
      <c r="I130" s="199"/>
      <c r="J130" s="200">
        <f t="shared" si="10"/>
        <v>0</v>
      </c>
      <c r="K130" s="196" t="s">
        <v>21</v>
      </c>
      <c r="L130" s="41"/>
      <c r="M130" s="201" t="s">
        <v>21</v>
      </c>
      <c r="N130" s="202" t="s">
        <v>44</v>
      </c>
      <c r="O130" s="66"/>
      <c r="P130" s="203">
        <f t="shared" si="11"/>
        <v>0</v>
      </c>
      <c r="Q130" s="203">
        <v>0</v>
      </c>
      <c r="R130" s="203">
        <f t="shared" si="12"/>
        <v>0</v>
      </c>
      <c r="S130" s="203">
        <v>0</v>
      </c>
      <c r="T130" s="204">
        <f t="shared" si="13"/>
        <v>0</v>
      </c>
      <c r="U130" s="36"/>
      <c r="V130" s="36"/>
      <c r="W130" s="36"/>
      <c r="X130" s="36"/>
      <c r="Y130" s="36"/>
      <c r="Z130" s="36"/>
      <c r="AA130" s="36"/>
      <c r="AB130" s="36"/>
      <c r="AC130" s="36"/>
      <c r="AD130" s="36"/>
      <c r="AE130" s="36"/>
      <c r="AR130" s="205" t="s">
        <v>164</v>
      </c>
      <c r="AT130" s="205" t="s">
        <v>159</v>
      </c>
      <c r="AU130" s="205" t="s">
        <v>79</v>
      </c>
      <c r="AY130" s="19" t="s">
        <v>157</v>
      </c>
      <c r="BE130" s="206">
        <f t="shared" si="14"/>
        <v>0</v>
      </c>
      <c r="BF130" s="206">
        <f t="shared" si="15"/>
        <v>0</v>
      </c>
      <c r="BG130" s="206">
        <f t="shared" si="16"/>
        <v>0</v>
      </c>
      <c r="BH130" s="206">
        <f t="shared" si="17"/>
        <v>0</v>
      </c>
      <c r="BI130" s="206">
        <f t="shared" si="18"/>
        <v>0</v>
      </c>
      <c r="BJ130" s="19" t="s">
        <v>79</v>
      </c>
      <c r="BK130" s="206">
        <f t="shared" si="19"/>
        <v>0</v>
      </c>
      <c r="BL130" s="19" t="s">
        <v>164</v>
      </c>
      <c r="BM130" s="205" t="s">
        <v>584</v>
      </c>
    </row>
    <row r="131" spans="1:65" s="2" customFormat="1" ht="21.75" customHeight="1">
      <c r="A131" s="36"/>
      <c r="B131" s="37"/>
      <c r="C131" s="194" t="s">
        <v>391</v>
      </c>
      <c r="D131" s="194" t="s">
        <v>159</v>
      </c>
      <c r="E131" s="195" t="s">
        <v>1720</v>
      </c>
      <c r="F131" s="196" t="s">
        <v>1721</v>
      </c>
      <c r="G131" s="197" t="s">
        <v>172</v>
      </c>
      <c r="H131" s="198">
        <v>7</v>
      </c>
      <c r="I131" s="199"/>
      <c r="J131" s="200">
        <f t="shared" si="10"/>
        <v>0</v>
      </c>
      <c r="K131" s="196" t="s">
        <v>21</v>
      </c>
      <c r="L131" s="41"/>
      <c r="M131" s="201" t="s">
        <v>21</v>
      </c>
      <c r="N131" s="202" t="s">
        <v>44</v>
      </c>
      <c r="O131" s="66"/>
      <c r="P131" s="203">
        <f t="shared" si="11"/>
        <v>0</v>
      </c>
      <c r="Q131" s="203">
        <v>0</v>
      </c>
      <c r="R131" s="203">
        <f t="shared" si="12"/>
        <v>0</v>
      </c>
      <c r="S131" s="203">
        <v>0</v>
      </c>
      <c r="T131" s="204">
        <f t="shared" si="13"/>
        <v>0</v>
      </c>
      <c r="U131" s="36"/>
      <c r="V131" s="36"/>
      <c r="W131" s="36"/>
      <c r="X131" s="36"/>
      <c r="Y131" s="36"/>
      <c r="Z131" s="36"/>
      <c r="AA131" s="36"/>
      <c r="AB131" s="36"/>
      <c r="AC131" s="36"/>
      <c r="AD131" s="36"/>
      <c r="AE131" s="36"/>
      <c r="AR131" s="205" t="s">
        <v>164</v>
      </c>
      <c r="AT131" s="205" t="s">
        <v>159</v>
      </c>
      <c r="AU131" s="205" t="s">
        <v>79</v>
      </c>
      <c r="AY131" s="19" t="s">
        <v>157</v>
      </c>
      <c r="BE131" s="206">
        <f t="shared" si="14"/>
        <v>0</v>
      </c>
      <c r="BF131" s="206">
        <f t="shared" si="15"/>
        <v>0</v>
      </c>
      <c r="BG131" s="206">
        <f t="shared" si="16"/>
        <v>0</v>
      </c>
      <c r="BH131" s="206">
        <f t="shared" si="17"/>
        <v>0</v>
      </c>
      <c r="BI131" s="206">
        <f t="shared" si="18"/>
        <v>0</v>
      </c>
      <c r="BJ131" s="19" t="s">
        <v>79</v>
      </c>
      <c r="BK131" s="206">
        <f t="shared" si="19"/>
        <v>0</v>
      </c>
      <c r="BL131" s="19" t="s">
        <v>164</v>
      </c>
      <c r="BM131" s="205" t="s">
        <v>596</v>
      </c>
    </row>
    <row r="132" spans="1:65" s="2" customFormat="1" ht="21.75" customHeight="1">
      <c r="A132" s="36"/>
      <c r="B132" s="37"/>
      <c r="C132" s="194" t="s">
        <v>399</v>
      </c>
      <c r="D132" s="194" t="s">
        <v>159</v>
      </c>
      <c r="E132" s="195" t="s">
        <v>1722</v>
      </c>
      <c r="F132" s="196" t="s">
        <v>1723</v>
      </c>
      <c r="G132" s="197" t="s">
        <v>827</v>
      </c>
      <c r="H132" s="198">
        <v>7</v>
      </c>
      <c r="I132" s="199"/>
      <c r="J132" s="200">
        <f t="shared" si="10"/>
        <v>0</v>
      </c>
      <c r="K132" s="196" t="s">
        <v>21</v>
      </c>
      <c r="L132" s="41"/>
      <c r="M132" s="201" t="s">
        <v>21</v>
      </c>
      <c r="N132" s="202" t="s">
        <v>44</v>
      </c>
      <c r="O132" s="66"/>
      <c r="P132" s="203">
        <f t="shared" si="11"/>
        <v>0</v>
      </c>
      <c r="Q132" s="203">
        <v>0</v>
      </c>
      <c r="R132" s="203">
        <f t="shared" si="12"/>
        <v>0</v>
      </c>
      <c r="S132" s="203">
        <v>0</v>
      </c>
      <c r="T132" s="204">
        <f t="shared" si="13"/>
        <v>0</v>
      </c>
      <c r="U132" s="36"/>
      <c r="V132" s="36"/>
      <c r="W132" s="36"/>
      <c r="X132" s="36"/>
      <c r="Y132" s="36"/>
      <c r="Z132" s="36"/>
      <c r="AA132" s="36"/>
      <c r="AB132" s="36"/>
      <c r="AC132" s="36"/>
      <c r="AD132" s="36"/>
      <c r="AE132" s="36"/>
      <c r="AR132" s="205" t="s">
        <v>164</v>
      </c>
      <c r="AT132" s="205" t="s">
        <v>159</v>
      </c>
      <c r="AU132" s="205" t="s">
        <v>79</v>
      </c>
      <c r="AY132" s="19" t="s">
        <v>157</v>
      </c>
      <c r="BE132" s="206">
        <f t="shared" si="14"/>
        <v>0</v>
      </c>
      <c r="BF132" s="206">
        <f t="shared" si="15"/>
        <v>0</v>
      </c>
      <c r="BG132" s="206">
        <f t="shared" si="16"/>
        <v>0</v>
      </c>
      <c r="BH132" s="206">
        <f t="shared" si="17"/>
        <v>0</v>
      </c>
      <c r="BI132" s="206">
        <f t="shared" si="18"/>
        <v>0</v>
      </c>
      <c r="BJ132" s="19" t="s">
        <v>79</v>
      </c>
      <c r="BK132" s="206">
        <f t="shared" si="19"/>
        <v>0</v>
      </c>
      <c r="BL132" s="19" t="s">
        <v>164</v>
      </c>
      <c r="BM132" s="205" t="s">
        <v>609</v>
      </c>
    </row>
    <row r="133" spans="1:65" s="2" customFormat="1" ht="16.5" customHeight="1">
      <c r="A133" s="36"/>
      <c r="B133" s="37"/>
      <c r="C133" s="194" t="s">
        <v>405</v>
      </c>
      <c r="D133" s="194" t="s">
        <v>159</v>
      </c>
      <c r="E133" s="195" t="s">
        <v>1724</v>
      </c>
      <c r="F133" s="196" t="s">
        <v>1725</v>
      </c>
      <c r="G133" s="197" t="s">
        <v>284</v>
      </c>
      <c r="H133" s="198">
        <v>310</v>
      </c>
      <c r="I133" s="199"/>
      <c r="J133" s="200">
        <f t="shared" si="10"/>
        <v>0</v>
      </c>
      <c r="K133" s="196" t="s">
        <v>21</v>
      </c>
      <c r="L133" s="41"/>
      <c r="M133" s="201" t="s">
        <v>21</v>
      </c>
      <c r="N133" s="202" t="s">
        <v>44</v>
      </c>
      <c r="O133" s="66"/>
      <c r="P133" s="203">
        <f t="shared" si="11"/>
        <v>0</v>
      </c>
      <c r="Q133" s="203">
        <v>0</v>
      </c>
      <c r="R133" s="203">
        <f t="shared" si="12"/>
        <v>0</v>
      </c>
      <c r="S133" s="203">
        <v>0</v>
      </c>
      <c r="T133" s="204">
        <f t="shared" si="13"/>
        <v>0</v>
      </c>
      <c r="U133" s="36"/>
      <c r="V133" s="36"/>
      <c r="W133" s="36"/>
      <c r="X133" s="36"/>
      <c r="Y133" s="36"/>
      <c r="Z133" s="36"/>
      <c r="AA133" s="36"/>
      <c r="AB133" s="36"/>
      <c r="AC133" s="36"/>
      <c r="AD133" s="36"/>
      <c r="AE133" s="36"/>
      <c r="AR133" s="205" t="s">
        <v>164</v>
      </c>
      <c r="AT133" s="205" t="s">
        <v>159</v>
      </c>
      <c r="AU133" s="205" t="s">
        <v>79</v>
      </c>
      <c r="AY133" s="19" t="s">
        <v>157</v>
      </c>
      <c r="BE133" s="206">
        <f t="shared" si="14"/>
        <v>0</v>
      </c>
      <c r="BF133" s="206">
        <f t="shared" si="15"/>
        <v>0</v>
      </c>
      <c r="BG133" s="206">
        <f t="shared" si="16"/>
        <v>0</v>
      </c>
      <c r="BH133" s="206">
        <f t="shared" si="17"/>
        <v>0</v>
      </c>
      <c r="BI133" s="206">
        <f t="shared" si="18"/>
        <v>0</v>
      </c>
      <c r="BJ133" s="19" t="s">
        <v>79</v>
      </c>
      <c r="BK133" s="206">
        <f t="shared" si="19"/>
        <v>0</v>
      </c>
      <c r="BL133" s="19" t="s">
        <v>164</v>
      </c>
      <c r="BM133" s="205" t="s">
        <v>628</v>
      </c>
    </row>
    <row r="134" spans="1:65" s="2" customFormat="1" ht="16.5" customHeight="1">
      <c r="A134" s="36"/>
      <c r="B134" s="37"/>
      <c r="C134" s="194" t="s">
        <v>418</v>
      </c>
      <c r="D134" s="194" t="s">
        <v>159</v>
      </c>
      <c r="E134" s="195" t="s">
        <v>1726</v>
      </c>
      <c r="F134" s="196" t="s">
        <v>1727</v>
      </c>
      <c r="G134" s="197" t="s">
        <v>284</v>
      </c>
      <c r="H134" s="198">
        <v>310</v>
      </c>
      <c r="I134" s="199"/>
      <c r="J134" s="200">
        <f t="shared" si="10"/>
        <v>0</v>
      </c>
      <c r="K134" s="196" t="s">
        <v>21</v>
      </c>
      <c r="L134" s="41"/>
      <c r="M134" s="201" t="s">
        <v>21</v>
      </c>
      <c r="N134" s="202" t="s">
        <v>44</v>
      </c>
      <c r="O134" s="66"/>
      <c r="P134" s="203">
        <f t="shared" si="11"/>
        <v>0</v>
      </c>
      <c r="Q134" s="203">
        <v>0</v>
      </c>
      <c r="R134" s="203">
        <f t="shared" si="12"/>
        <v>0</v>
      </c>
      <c r="S134" s="203">
        <v>0</v>
      </c>
      <c r="T134" s="204">
        <f t="shared" si="13"/>
        <v>0</v>
      </c>
      <c r="U134" s="36"/>
      <c r="V134" s="36"/>
      <c r="W134" s="36"/>
      <c r="X134" s="36"/>
      <c r="Y134" s="36"/>
      <c r="Z134" s="36"/>
      <c r="AA134" s="36"/>
      <c r="AB134" s="36"/>
      <c r="AC134" s="36"/>
      <c r="AD134" s="36"/>
      <c r="AE134" s="36"/>
      <c r="AR134" s="205" t="s">
        <v>164</v>
      </c>
      <c r="AT134" s="205" t="s">
        <v>159</v>
      </c>
      <c r="AU134" s="205" t="s">
        <v>79</v>
      </c>
      <c r="AY134" s="19" t="s">
        <v>157</v>
      </c>
      <c r="BE134" s="206">
        <f t="shared" si="14"/>
        <v>0</v>
      </c>
      <c r="BF134" s="206">
        <f t="shared" si="15"/>
        <v>0</v>
      </c>
      <c r="BG134" s="206">
        <f t="shared" si="16"/>
        <v>0</v>
      </c>
      <c r="BH134" s="206">
        <f t="shared" si="17"/>
        <v>0</v>
      </c>
      <c r="BI134" s="206">
        <f t="shared" si="18"/>
        <v>0</v>
      </c>
      <c r="BJ134" s="19" t="s">
        <v>79</v>
      </c>
      <c r="BK134" s="206">
        <f t="shared" si="19"/>
        <v>0</v>
      </c>
      <c r="BL134" s="19" t="s">
        <v>164</v>
      </c>
      <c r="BM134" s="205" t="s">
        <v>644</v>
      </c>
    </row>
    <row r="135" spans="1:65" s="2" customFormat="1" ht="16.5" customHeight="1">
      <c r="A135" s="36"/>
      <c r="B135" s="37"/>
      <c r="C135" s="194" t="s">
        <v>425</v>
      </c>
      <c r="D135" s="194" t="s">
        <v>159</v>
      </c>
      <c r="E135" s="195" t="s">
        <v>1728</v>
      </c>
      <c r="F135" s="196" t="s">
        <v>1729</v>
      </c>
      <c r="G135" s="197" t="s">
        <v>284</v>
      </c>
      <c r="H135" s="198">
        <v>310</v>
      </c>
      <c r="I135" s="199"/>
      <c r="J135" s="200">
        <f t="shared" si="10"/>
        <v>0</v>
      </c>
      <c r="K135" s="196" t="s">
        <v>21</v>
      </c>
      <c r="L135" s="41"/>
      <c r="M135" s="201" t="s">
        <v>21</v>
      </c>
      <c r="N135" s="202" t="s">
        <v>44</v>
      </c>
      <c r="O135" s="66"/>
      <c r="P135" s="203">
        <f t="shared" si="11"/>
        <v>0</v>
      </c>
      <c r="Q135" s="203">
        <v>0</v>
      </c>
      <c r="R135" s="203">
        <f t="shared" si="12"/>
        <v>0</v>
      </c>
      <c r="S135" s="203">
        <v>0</v>
      </c>
      <c r="T135" s="204">
        <f t="shared" si="13"/>
        <v>0</v>
      </c>
      <c r="U135" s="36"/>
      <c r="V135" s="36"/>
      <c r="W135" s="36"/>
      <c r="X135" s="36"/>
      <c r="Y135" s="36"/>
      <c r="Z135" s="36"/>
      <c r="AA135" s="36"/>
      <c r="AB135" s="36"/>
      <c r="AC135" s="36"/>
      <c r="AD135" s="36"/>
      <c r="AE135" s="36"/>
      <c r="AR135" s="205" t="s">
        <v>164</v>
      </c>
      <c r="AT135" s="205" t="s">
        <v>159</v>
      </c>
      <c r="AU135" s="205" t="s">
        <v>79</v>
      </c>
      <c r="AY135" s="19" t="s">
        <v>157</v>
      </c>
      <c r="BE135" s="206">
        <f t="shared" si="14"/>
        <v>0</v>
      </c>
      <c r="BF135" s="206">
        <f t="shared" si="15"/>
        <v>0</v>
      </c>
      <c r="BG135" s="206">
        <f t="shared" si="16"/>
        <v>0</v>
      </c>
      <c r="BH135" s="206">
        <f t="shared" si="17"/>
        <v>0</v>
      </c>
      <c r="BI135" s="206">
        <f t="shared" si="18"/>
        <v>0</v>
      </c>
      <c r="BJ135" s="19" t="s">
        <v>79</v>
      </c>
      <c r="BK135" s="206">
        <f t="shared" si="19"/>
        <v>0</v>
      </c>
      <c r="BL135" s="19" t="s">
        <v>164</v>
      </c>
      <c r="BM135" s="205" t="s">
        <v>656</v>
      </c>
    </row>
    <row r="136" spans="1:65" s="2" customFormat="1" ht="16.5" customHeight="1">
      <c r="A136" s="36"/>
      <c r="B136" s="37"/>
      <c r="C136" s="194" t="s">
        <v>431</v>
      </c>
      <c r="D136" s="194" t="s">
        <v>159</v>
      </c>
      <c r="E136" s="195" t="s">
        <v>1730</v>
      </c>
      <c r="F136" s="196" t="s">
        <v>1731</v>
      </c>
      <c r="G136" s="197" t="s">
        <v>284</v>
      </c>
      <c r="H136" s="198">
        <v>310</v>
      </c>
      <c r="I136" s="199"/>
      <c r="J136" s="200">
        <f t="shared" si="10"/>
        <v>0</v>
      </c>
      <c r="K136" s="196" t="s">
        <v>21</v>
      </c>
      <c r="L136" s="41"/>
      <c r="M136" s="201" t="s">
        <v>21</v>
      </c>
      <c r="N136" s="202" t="s">
        <v>44</v>
      </c>
      <c r="O136" s="66"/>
      <c r="P136" s="203">
        <f t="shared" si="11"/>
        <v>0</v>
      </c>
      <c r="Q136" s="203">
        <v>0</v>
      </c>
      <c r="R136" s="203">
        <f t="shared" si="12"/>
        <v>0</v>
      </c>
      <c r="S136" s="203">
        <v>0</v>
      </c>
      <c r="T136" s="204">
        <f t="shared" si="13"/>
        <v>0</v>
      </c>
      <c r="U136" s="36"/>
      <c r="V136" s="36"/>
      <c r="W136" s="36"/>
      <c r="X136" s="36"/>
      <c r="Y136" s="36"/>
      <c r="Z136" s="36"/>
      <c r="AA136" s="36"/>
      <c r="AB136" s="36"/>
      <c r="AC136" s="36"/>
      <c r="AD136" s="36"/>
      <c r="AE136" s="36"/>
      <c r="AR136" s="205" t="s">
        <v>164</v>
      </c>
      <c r="AT136" s="205" t="s">
        <v>159</v>
      </c>
      <c r="AU136" s="205" t="s">
        <v>79</v>
      </c>
      <c r="AY136" s="19" t="s">
        <v>157</v>
      </c>
      <c r="BE136" s="206">
        <f t="shared" si="14"/>
        <v>0</v>
      </c>
      <c r="BF136" s="206">
        <f t="shared" si="15"/>
        <v>0</v>
      </c>
      <c r="BG136" s="206">
        <f t="shared" si="16"/>
        <v>0</v>
      </c>
      <c r="BH136" s="206">
        <f t="shared" si="17"/>
        <v>0</v>
      </c>
      <c r="BI136" s="206">
        <f t="shared" si="18"/>
        <v>0</v>
      </c>
      <c r="BJ136" s="19" t="s">
        <v>79</v>
      </c>
      <c r="BK136" s="206">
        <f t="shared" si="19"/>
        <v>0</v>
      </c>
      <c r="BL136" s="19" t="s">
        <v>164</v>
      </c>
      <c r="BM136" s="205" t="s">
        <v>666</v>
      </c>
    </row>
    <row r="137" spans="1:65" s="2" customFormat="1" ht="16.5" customHeight="1">
      <c r="A137" s="36"/>
      <c r="B137" s="37"/>
      <c r="C137" s="194" t="s">
        <v>436</v>
      </c>
      <c r="D137" s="194" t="s">
        <v>159</v>
      </c>
      <c r="E137" s="195" t="s">
        <v>1732</v>
      </c>
      <c r="F137" s="196" t="s">
        <v>1733</v>
      </c>
      <c r="G137" s="197" t="s">
        <v>827</v>
      </c>
      <c r="H137" s="198">
        <v>1</v>
      </c>
      <c r="I137" s="199"/>
      <c r="J137" s="200">
        <f t="shared" si="10"/>
        <v>0</v>
      </c>
      <c r="K137" s="196" t="s">
        <v>21</v>
      </c>
      <c r="L137" s="41"/>
      <c r="M137" s="268" t="s">
        <v>21</v>
      </c>
      <c r="N137" s="269" t="s">
        <v>44</v>
      </c>
      <c r="O137" s="270"/>
      <c r="P137" s="271">
        <f t="shared" si="11"/>
        <v>0</v>
      </c>
      <c r="Q137" s="271">
        <v>0</v>
      </c>
      <c r="R137" s="271">
        <f t="shared" si="12"/>
        <v>0</v>
      </c>
      <c r="S137" s="271">
        <v>0</v>
      </c>
      <c r="T137" s="272">
        <f t="shared" si="13"/>
        <v>0</v>
      </c>
      <c r="U137" s="36"/>
      <c r="V137" s="36"/>
      <c r="W137" s="36"/>
      <c r="X137" s="36"/>
      <c r="Y137" s="36"/>
      <c r="Z137" s="36"/>
      <c r="AA137" s="36"/>
      <c r="AB137" s="36"/>
      <c r="AC137" s="36"/>
      <c r="AD137" s="36"/>
      <c r="AE137" s="36"/>
      <c r="AR137" s="205" t="s">
        <v>164</v>
      </c>
      <c r="AT137" s="205" t="s">
        <v>159</v>
      </c>
      <c r="AU137" s="205" t="s">
        <v>79</v>
      </c>
      <c r="AY137" s="19" t="s">
        <v>157</v>
      </c>
      <c r="BE137" s="206">
        <f t="shared" si="14"/>
        <v>0</v>
      </c>
      <c r="BF137" s="206">
        <f t="shared" si="15"/>
        <v>0</v>
      </c>
      <c r="BG137" s="206">
        <f t="shared" si="16"/>
        <v>0</v>
      </c>
      <c r="BH137" s="206">
        <f t="shared" si="17"/>
        <v>0</v>
      </c>
      <c r="BI137" s="206">
        <f t="shared" si="18"/>
        <v>0</v>
      </c>
      <c r="BJ137" s="19" t="s">
        <v>79</v>
      </c>
      <c r="BK137" s="206">
        <f t="shared" si="19"/>
        <v>0</v>
      </c>
      <c r="BL137" s="19" t="s">
        <v>164</v>
      </c>
      <c r="BM137" s="205" t="s">
        <v>1734</v>
      </c>
    </row>
    <row r="138" spans="1:31" s="2" customFormat="1" ht="6.95" customHeight="1">
      <c r="A138" s="36"/>
      <c r="B138" s="49"/>
      <c r="C138" s="50"/>
      <c r="D138" s="50"/>
      <c r="E138" s="50"/>
      <c r="F138" s="50"/>
      <c r="G138" s="50"/>
      <c r="H138" s="50"/>
      <c r="I138" s="144"/>
      <c r="J138" s="50"/>
      <c r="K138" s="50"/>
      <c r="L138" s="41"/>
      <c r="M138" s="36"/>
      <c r="O138" s="36"/>
      <c r="P138" s="36"/>
      <c r="Q138" s="36"/>
      <c r="R138" s="36"/>
      <c r="S138" s="36"/>
      <c r="T138" s="36"/>
      <c r="U138" s="36"/>
      <c r="V138" s="36"/>
      <c r="W138" s="36"/>
      <c r="X138" s="36"/>
      <c r="Y138" s="36"/>
      <c r="Z138" s="36"/>
      <c r="AA138" s="36"/>
      <c r="AB138" s="36"/>
      <c r="AC138" s="36"/>
      <c r="AD138" s="36"/>
      <c r="AE138" s="36"/>
    </row>
  </sheetData>
  <sheetProtection algorithmName="SHA-512" hashValue="C+jqugZpKM7Ol0kWorujbCgwLAu2tYOlp1qxSwFevw3SjFAl3Ylc8q6lbS/5919pjWJkimJjPBTYGNeWkfiVaA==" saltValue="RHF/NsA3Dvx4YQqjtzVZis1dahttwUNvr9NzdRpzrXJqRoM21jI/Joe8wn+Dx5TPKupKl25t9kXTnjDEmJ0QnA==" spinCount="100000" sheet="1" objects="1" scenarios="1" formatColumns="0" formatRows="0" autoFilter="0"/>
  <autoFilter ref="C91:K137"/>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4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0"/>
      <c r="L2" s="361"/>
      <c r="M2" s="361"/>
      <c r="N2" s="361"/>
      <c r="O2" s="361"/>
      <c r="P2" s="361"/>
      <c r="Q2" s="361"/>
      <c r="R2" s="361"/>
      <c r="S2" s="361"/>
      <c r="T2" s="361"/>
      <c r="U2" s="361"/>
      <c r="V2" s="361"/>
      <c r="AT2" s="19" t="s">
        <v>107</v>
      </c>
    </row>
    <row r="3" spans="2:46" s="1" customFormat="1" ht="6.95" customHeight="1">
      <c r="B3" s="111"/>
      <c r="C3" s="112"/>
      <c r="D3" s="112"/>
      <c r="E3" s="112"/>
      <c r="F3" s="112"/>
      <c r="G3" s="112"/>
      <c r="H3" s="112"/>
      <c r="I3" s="113"/>
      <c r="J3" s="112"/>
      <c r="K3" s="112"/>
      <c r="L3" s="22"/>
      <c r="AT3" s="19" t="s">
        <v>81</v>
      </c>
    </row>
    <row r="4" spans="2:46" s="1" customFormat="1" ht="24.95" customHeight="1">
      <c r="B4" s="22"/>
      <c r="D4" s="114" t="s">
        <v>115</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6.5" customHeight="1">
      <c r="B7" s="22"/>
      <c r="E7" s="402" t="str">
        <f>'Rekapitulace stavby'!K6</f>
        <v>Rozšíření hřbitova v Milovicích – I. etapa pro stavební povolení a provedení stavby</v>
      </c>
      <c r="F7" s="403"/>
      <c r="G7" s="403"/>
      <c r="H7" s="403"/>
      <c r="I7" s="110"/>
      <c r="L7" s="22"/>
    </row>
    <row r="8" spans="2:12" s="1" customFormat="1" ht="12" customHeight="1">
      <c r="B8" s="22"/>
      <c r="D8" s="116" t="s">
        <v>116</v>
      </c>
      <c r="I8" s="110"/>
      <c r="L8" s="22"/>
    </row>
    <row r="9" spans="1:31" s="2" customFormat="1" ht="16.5" customHeight="1">
      <c r="A9" s="36"/>
      <c r="B9" s="41"/>
      <c r="C9" s="36"/>
      <c r="D9" s="36"/>
      <c r="E9" s="402" t="s">
        <v>117</v>
      </c>
      <c r="F9" s="404"/>
      <c r="G9" s="404"/>
      <c r="H9" s="404"/>
      <c r="I9" s="117"/>
      <c r="J9" s="36"/>
      <c r="K9" s="36"/>
      <c r="L9" s="118"/>
      <c r="S9" s="36"/>
      <c r="T9" s="36"/>
      <c r="U9" s="36"/>
      <c r="V9" s="36"/>
      <c r="W9" s="36"/>
      <c r="X9" s="36"/>
      <c r="Y9" s="36"/>
      <c r="Z9" s="36"/>
      <c r="AA9" s="36"/>
      <c r="AB9" s="36"/>
      <c r="AC9" s="36"/>
      <c r="AD9" s="36"/>
      <c r="AE9" s="36"/>
    </row>
    <row r="10" spans="1:31" s="2" customFormat="1" ht="12" customHeight="1">
      <c r="A10" s="36"/>
      <c r="B10" s="41"/>
      <c r="C10" s="36"/>
      <c r="D10" s="116" t="s">
        <v>118</v>
      </c>
      <c r="E10" s="36"/>
      <c r="F10" s="36"/>
      <c r="G10" s="36"/>
      <c r="H10" s="36"/>
      <c r="I10" s="117"/>
      <c r="J10" s="36"/>
      <c r="K10" s="36"/>
      <c r="L10" s="118"/>
      <c r="S10" s="36"/>
      <c r="T10" s="36"/>
      <c r="U10" s="36"/>
      <c r="V10" s="36"/>
      <c r="W10" s="36"/>
      <c r="X10" s="36"/>
      <c r="Y10" s="36"/>
      <c r="Z10" s="36"/>
      <c r="AA10" s="36"/>
      <c r="AB10" s="36"/>
      <c r="AC10" s="36"/>
      <c r="AD10" s="36"/>
      <c r="AE10" s="36"/>
    </row>
    <row r="11" spans="1:31" s="2" customFormat="1" ht="16.5" customHeight="1">
      <c r="A11" s="36"/>
      <c r="B11" s="41"/>
      <c r="C11" s="36"/>
      <c r="D11" s="36"/>
      <c r="E11" s="405" t="s">
        <v>1735</v>
      </c>
      <c r="F11" s="404"/>
      <c r="G11" s="404"/>
      <c r="H11" s="404"/>
      <c r="I11" s="117"/>
      <c r="J11" s="36"/>
      <c r="K11" s="36"/>
      <c r="L11" s="118"/>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117"/>
      <c r="J12" s="36"/>
      <c r="K12" s="36"/>
      <c r="L12" s="118"/>
      <c r="S12" s="36"/>
      <c r="T12" s="36"/>
      <c r="U12" s="36"/>
      <c r="V12" s="36"/>
      <c r="W12" s="36"/>
      <c r="X12" s="36"/>
      <c r="Y12" s="36"/>
      <c r="Z12" s="36"/>
      <c r="AA12" s="36"/>
      <c r="AB12" s="36"/>
      <c r="AC12" s="36"/>
      <c r="AD12" s="36"/>
      <c r="AE12" s="36"/>
    </row>
    <row r="13" spans="1:31" s="2" customFormat="1" ht="12" customHeight="1">
      <c r="A13" s="36"/>
      <c r="B13" s="41"/>
      <c r="C13" s="36"/>
      <c r="D13" s="116" t="s">
        <v>18</v>
      </c>
      <c r="E13" s="36"/>
      <c r="F13" s="105" t="s">
        <v>108</v>
      </c>
      <c r="G13" s="36"/>
      <c r="H13" s="36"/>
      <c r="I13" s="119" t="s">
        <v>20</v>
      </c>
      <c r="J13" s="105" t="s">
        <v>21</v>
      </c>
      <c r="K13" s="36"/>
      <c r="L13" s="118"/>
      <c r="S13" s="36"/>
      <c r="T13" s="36"/>
      <c r="U13" s="36"/>
      <c r="V13" s="36"/>
      <c r="W13" s="36"/>
      <c r="X13" s="36"/>
      <c r="Y13" s="36"/>
      <c r="Z13" s="36"/>
      <c r="AA13" s="36"/>
      <c r="AB13" s="36"/>
      <c r="AC13" s="36"/>
      <c r="AD13" s="36"/>
      <c r="AE13" s="36"/>
    </row>
    <row r="14" spans="1:31" s="2" customFormat="1" ht="12" customHeight="1">
      <c r="A14" s="36"/>
      <c r="B14" s="41"/>
      <c r="C14" s="36"/>
      <c r="D14" s="116" t="s">
        <v>22</v>
      </c>
      <c r="E14" s="36"/>
      <c r="F14" s="105" t="s">
        <v>23</v>
      </c>
      <c r="G14" s="36"/>
      <c r="H14" s="36"/>
      <c r="I14" s="119" t="s">
        <v>24</v>
      </c>
      <c r="J14" s="120" t="str">
        <f>'Rekapitulace stavby'!AN8</f>
        <v>3. 2. 2020</v>
      </c>
      <c r="K14" s="36"/>
      <c r="L14" s="118"/>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117"/>
      <c r="J15" s="36"/>
      <c r="K15" s="36"/>
      <c r="L15" s="118"/>
      <c r="S15" s="36"/>
      <c r="T15" s="36"/>
      <c r="U15" s="36"/>
      <c r="V15" s="36"/>
      <c r="W15" s="36"/>
      <c r="X15" s="36"/>
      <c r="Y15" s="36"/>
      <c r="Z15" s="36"/>
      <c r="AA15" s="36"/>
      <c r="AB15" s="36"/>
      <c r="AC15" s="36"/>
      <c r="AD15" s="36"/>
      <c r="AE15" s="36"/>
    </row>
    <row r="16" spans="1:31" s="2" customFormat="1" ht="12" customHeight="1">
      <c r="A16" s="36"/>
      <c r="B16" s="41"/>
      <c r="C16" s="36"/>
      <c r="D16" s="116" t="s">
        <v>26</v>
      </c>
      <c r="E16" s="36"/>
      <c r="F16" s="36"/>
      <c r="G16" s="36"/>
      <c r="H16" s="36"/>
      <c r="I16" s="119" t="s">
        <v>27</v>
      </c>
      <c r="J16" s="105" t="s">
        <v>21</v>
      </c>
      <c r="K16" s="36"/>
      <c r="L16" s="118"/>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9" t="s">
        <v>29</v>
      </c>
      <c r="J17" s="105" t="s">
        <v>21</v>
      </c>
      <c r="K17" s="36"/>
      <c r="L17" s="118"/>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117"/>
      <c r="J18" s="36"/>
      <c r="K18" s="36"/>
      <c r="L18" s="118"/>
      <c r="S18" s="36"/>
      <c r="T18" s="36"/>
      <c r="U18" s="36"/>
      <c r="V18" s="36"/>
      <c r="W18" s="36"/>
      <c r="X18" s="36"/>
      <c r="Y18" s="36"/>
      <c r="Z18" s="36"/>
      <c r="AA18" s="36"/>
      <c r="AB18" s="36"/>
      <c r="AC18" s="36"/>
      <c r="AD18" s="36"/>
      <c r="AE18" s="36"/>
    </row>
    <row r="19" spans="1:31" s="2" customFormat="1" ht="12" customHeight="1">
      <c r="A19" s="36"/>
      <c r="B19" s="41"/>
      <c r="C19" s="36"/>
      <c r="D19" s="116" t="s">
        <v>30</v>
      </c>
      <c r="E19" s="36"/>
      <c r="F19" s="36"/>
      <c r="G19" s="36"/>
      <c r="H19" s="36"/>
      <c r="I19" s="119" t="s">
        <v>27</v>
      </c>
      <c r="J19" s="32" t="str">
        <f>'Rekapitulace stavby'!AN13</f>
        <v>Vyplň údaj</v>
      </c>
      <c r="K19" s="36"/>
      <c r="L19" s="118"/>
      <c r="S19" s="36"/>
      <c r="T19" s="36"/>
      <c r="U19" s="36"/>
      <c r="V19" s="36"/>
      <c r="W19" s="36"/>
      <c r="X19" s="36"/>
      <c r="Y19" s="36"/>
      <c r="Z19" s="36"/>
      <c r="AA19" s="36"/>
      <c r="AB19" s="36"/>
      <c r="AC19" s="36"/>
      <c r="AD19" s="36"/>
      <c r="AE19" s="36"/>
    </row>
    <row r="20" spans="1:31" s="2" customFormat="1" ht="18" customHeight="1">
      <c r="A20" s="36"/>
      <c r="B20" s="41"/>
      <c r="C20" s="36"/>
      <c r="D20" s="36"/>
      <c r="E20" s="406" t="str">
        <f>'Rekapitulace stavby'!E14</f>
        <v>Vyplň údaj</v>
      </c>
      <c r="F20" s="407"/>
      <c r="G20" s="407"/>
      <c r="H20" s="407"/>
      <c r="I20" s="119" t="s">
        <v>29</v>
      </c>
      <c r="J20" s="32" t="str">
        <f>'Rekapitulace stavby'!AN14</f>
        <v>Vyplň údaj</v>
      </c>
      <c r="K20" s="36"/>
      <c r="L20" s="118"/>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117"/>
      <c r="J21" s="36"/>
      <c r="K21" s="36"/>
      <c r="L21" s="118"/>
      <c r="S21" s="36"/>
      <c r="T21" s="36"/>
      <c r="U21" s="36"/>
      <c r="V21" s="36"/>
      <c r="W21" s="36"/>
      <c r="X21" s="36"/>
      <c r="Y21" s="36"/>
      <c r="Z21" s="36"/>
      <c r="AA21" s="36"/>
      <c r="AB21" s="36"/>
      <c r="AC21" s="36"/>
      <c r="AD21" s="36"/>
      <c r="AE21" s="36"/>
    </row>
    <row r="22" spans="1:31" s="2" customFormat="1" ht="12" customHeight="1">
      <c r="A22" s="36"/>
      <c r="B22" s="41"/>
      <c r="C22" s="36"/>
      <c r="D22" s="116" t="s">
        <v>32</v>
      </c>
      <c r="E22" s="36"/>
      <c r="F22" s="36"/>
      <c r="G22" s="36"/>
      <c r="H22" s="36"/>
      <c r="I22" s="119" t="s">
        <v>27</v>
      </c>
      <c r="J22" s="105" t="s">
        <v>21</v>
      </c>
      <c r="K22" s="36"/>
      <c r="L22" s="118"/>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9" t="s">
        <v>29</v>
      </c>
      <c r="J23" s="105" t="s">
        <v>21</v>
      </c>
      <c r="K23" s="36"/>
      <c r="L23" s="118"/>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117"/>
      <c r="J24" s="36"/>
      <c r="K24" s="36"/>
      <c r="L24" s="118"/>
      <c r="S24" s="36"/>
      <c r="T24" s="36"/>
      <c r="U24" s="36"/>
      <c r="V24" s="36"/>
      <c r="W24" s="36"/>
      <c r="X24" s="36"/>
      <c r="Y24" s="36"/>
      <c r="Z24" s="36"/>
      <c r="AA24" s="36"/>
      <c r="AB24" s="36"/>
      <c r="AC24" s="36"/>
      <c r="AD24" s="36"/>
      <c r="AE24" s="36"/>
    </row>
    <row r="25" spans="1:31" s="2" customFormat="1" ht="12" customHeight="1">
      <c r="A25" s="36"/>
      <c r="B25" s="41"/>
      <c r="C25" s="36"/>
      <c r="D25" s="116" t="s">
        <v>35</v>
      </c>
      <c r="E25" s="36"/>
      <c r="F25" s="36"/>
      <c r="G25" s="36"/>
      <c r="H25" s="36"/>
      <c r="I25" s="119" t="s">
        <v>27</v>
      </c>
      <c r="J25" s="105" t="s">
        <v>21</v>
      </c>
      <c r="K25" s="36"/>
      <c r="L25" s="118"/>
      <c r="S25" s="36"/>
      <c r="T25" s="36"/>
      <c r="U25" s="36"/>
      <c r="V25" s="36"/>
      <c r="W25" s="36"/>
      <c r="X25" s="36"/>
      <c r="Y25" s="36"/>
      <c r="Z25" s="36"/>
      <c r="AA25" s="36"/>
      <c r="AB25" s="36"/>
      <c r="AC25" s="36"/>
      <c r="AD25" s="36"/>
      <c r="AE25" s="36"/>
    </row>
    <row r="26" spans="1:31" s="2" customFormat="1" ht="18" customHeight="1">
      <c r="A26" s="36"/>
      <c r="B26" s="41"/>
      <c r="C26" s="36"/>
      <c r="D26" s="36"/>
      <c r="E26" s="105" t="s">
        <v>1736</v>
      </c>
      <c r="F26" s="36"/>
      <c r="G26" s="36"/>
      <c r="H26" s="36"/>
      <c r="I26" s="119" t="s">
        <v>29</v>
      </c>
      <c r="J26" s="105" t="s">
        <v>21</v>
      </c>
      <c r="K26" s="36"/>
      <c r="L26" s="118"/>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117"/>
      <c r="J27" s="36"/>
      <c r="K27" s="36"/>
      <c r="L27" s="118"/>
      <c r="S27" s="36"/>
      <c r="T27" s="36"/>
      <c r="U27" s="36"/>
      <c r="V27" s="36"/>
      <c r="W27" s="36"/>
      <c r="X27" s="36"/>
      <c r="Y27" s="36"/>
      <c r="Z27" s="36"/>
      <c r="AA27" s="36"/>
      <c r="AB27" s="36"/>
      <c r="AC27" s="36"/>
      <c r="AD27" s="36"/>
      <c r="AE27" s="36"/>
    </row>
    <row r="28" spans="1:31" s="2" customFormat="1" ht="12" customHeight="1">
      <c r="A28" s="36"/>
      <c r="B28" s="41"/>
      <c r="C28" s="36"/>
      <c r="D28" s="116" t="s">
        <v>37</v>
      </c>
      <c r="E28" s="36"/>
      <c r="F28" s="36"/>
      <c r="G28" s="36"/>
      <c r="H28" s="36"/>
      <c r="I28" s="117"/>
      <c r="J28" s="36"/>
      <c r="K28" s="36"/>
      <c r="L28" s="118"/>
      <c r="S28" s="36"/>
      <c r="T28" s="36"/>
      <c r="U28" s="36"/>
      <c r="V28" s="36"/>
      <c r="W28" s="36"/>
      <c r="X28" s="36"/>
      <c r="Y28" s="36"/>
      <c r="Z28" s="36"/>
      <c r="AA28" s="36"/>
      <c r="AB28" s="36"/>
      <c r="AC28" s="36"/>
      <c r="AD28" s="36"/>
      <c r="AE28" s="36"/>
    </row>
    <row r="29" spans="1:31" s="8" customFormat="1" ht="59.25" customHeight="1">
      <c r="A29" s="121"/>
      <c r="B29" s="122"/>
      <c r="C29" s="121"/>
      <c r="D29" s="121"/>
      <c r="E29" s="408" t="s">
        <v>911</v>
      </c>
      <c r="F29" s="408"/>
      <c r="G29" s="408"/>
      <c r="H29" s="408"/>
      <c r="I29" s="123"/>
      <c r="J29" s="121"/>
      <c r="K29" s="121"/>
      <c r="L29" s="124"/>
      <c r="S29" s="121"/>
      <c r="T29" s="121"/>
      <c r="U29" s="121"/>
      <c r="V29" s="121"/>
      <c r="W29" s="121"/>
      <c r="X29" s="121"/>
      <c r="Y29" s="121"/>
      <c r="Z29" s="121"/>
      <c r="AA29" s="121"/>
      <c r="AB29" s="121"/>
      <c r="AC29" s="121"/>
      <c r="AD29" s="121"/>
      <c r="AE29" s="121"/>
    </row>
    <row r="30" spans="1:31" s="2" customFormat="1" ht="6.95" customHeight="1">
      <c r="A30" s="36"/>
      <c r="B30" s="41"/>
      <c r="C30" s="36"/>
      <c r="D30" s="36"/>
      <c r="E30" s="36"/>
      <c r="F30" s="36"/>
      <c r="G30" s="36"/>
      <c r="H30" s="36"/>
      <c r="I30" s="117"/>
      <c r="J30" s="36"/>
      <c r="K30" s="36"/>
      <c r="L30" s="118"/>
      <c r="S30" s="36"/>
      <c r="T30" s="36"/>
      <c r="U30" s="36"/>
      <c r="V30" s="36"/>
      <c r="W30" s="36"/>
      <c r="X30" s="36"/>
      <c r="Y30" s="36"/>
      <c r="Z30" s="36"/>
      <c r="AA30" s="36"/>
      <c r="AB30" s="36"/>
      <c r="AC30" s="36"/>
      <c r="AD30" s="36"/>
      <c r="AE30" s="36"/>
    </row>
    <row r="31" spans="1:31" s="2" customFormat="1" ht="6.95" customHeight="1">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25.35" customHeight="1">
      <c r="A32" s="36"/>
      <c r="B32" s="41"/>
      <c r="C32" s="36"/>
      <c r="D32" s="127" t="s">
        <v>39</v>
      </c>
      <c r="E32" s="36"/>
      <c r="F32" s="36"/>
      <c r="G32" s="36"/>
      <c r="H32" s="36"/>
      <c r="I32" s="117"/>
      <c r="J32" s="128">
        <f>ROUND(J87,2)</f>
        <v>0</v>
      </c>
      <c r="K32" s="36"/>
      <c r="L32" s="118"/>
      <c r="S32" s="36"/>
      <c r="T32" s="36"/>
      <c r="U32" s="36"/>
      <c r="V32" s="36"/>
      <c r="W32" s="36"/>
      <c r="X32" s="36"/>
      <c r="Y32" s="36"/>
      <c r="Z32" s="36"/>
      <c r="AA32" s="36"/>
      <c r="AB32" s="36"/>
      <c r="AC32" s="36"/>
      <c r="AD32" s="36"/>
      <c r="AE32" s="36"/>
    </row>
    <row r="33" spans="1:31" s="2" customFormat="1" ht="6.95" customHeight="1">
      <c r="A33" s="36"/>
      <c r="B33" s="41"/>
      <c r="C33" s="36"/>
      <c r="D33" s="125"/>
      <c r="E33" s="125"/>
      <c r="F33" s="125"/>
      <c r="G33" s="125"/>
      <c r="H33" s="125"/>
      <c r="I33" s="126"/>
      <c r="J33" s="125"/>
      <c r="K33" s="125"/>
      <c r="L33" s="118"/>
      <c r="S33" s="36"/>
      <c r="T33" s="36"/>
      <c r="U33" s="36"/>
      <c r="V33" s="36"/>
      <c r="W33" s="36"/>
      <c r="X33" s="36"/>
      <c r="Y33" s="36"/>
      <c r="Z33" s="36"/>
      <c r="AA33" s="36"/>
      <c r="AB33" s="36"/>
      <c r="AC33" s="36"/>
      <c r="AD33" s="36"/>
      <c r="AE33" s="36"/>
    </row>
    <row r="34" spans="1:31" s="2" customFormat="1" ht="14.45" customHeight="1">
      <c r="A34" s="36"/>
      <c r="B34" s="41"/>
      <c r="C34" s="36"/>
      <c r="D34" s="36"/>
      <c r="E34" s="36"/>
      <c r="F34" s="129" t="s">
        <v>41</v>
      </c>
      <c r="G34" s="36"/>
      <c r="H34" s="36"/>
      <c r="I34" s="130" t="s">
        <v>40</v>
      </c>
      <c r="J34" s="129" t="s">
        <v>42</v>
      </c>
      <c r="K34" s="36"/>
      <c r="L34" s="118"/>
      <c r="S34" s="36"/>
      <c r="T34" s="36"/>
      <c r="U34" s="36"/>
      <c r="V34" s="36"/>
      <c r="W34" s="36"/>
      <c r="X34" s="36"/>
      <c r="Y34" s="36"/>
      <c r="Z34" s="36"/>
      <c r="AA34" s="36"/>
      <c r="AB34" s="36"/>
      <c r="AC34" s="36"/>
      <c r="AD34" s="36"/>
      <c r="AE34" s="36"/>
    </row>
    <row r="35" spans="1:31" s="2" customFormat="1" ht="14.45" customHeight="1">
      <c r="A35" s="36"/>
      <c r="B35" s="41"/>
      <c r="C35" s="36"/>
      <c r="D35" s="131" t="s">
        <v>43</v>
      </c>
      <c r="E35" s="116" t="s">
        <v>44</v>
      </c>
      <c r="F35" s="132">
        <f>ROUND((SUM(BE87:BE147)),2)</f>
        <v>0</v>
      </c>
      <c r="G35" s="36"/>
      <c r="H35" s="36"/>
      <c r="I35" s="133">
        <v>0.21</v>
      </c>
      <c r="J35" s="132">
        <f>ROUND(((SUM(BE87:BE147))*I35),2)</f>
        <v>0</v>
      </c>
      <c r="K35" s="36"/>
      <c r="L35" s="118"/>
      <c r="S35" s="36"/>
      <c r="T35" s="36"/>
      <c r="U35" s="36"/>
      <c r="V35" s="36"/>
      <c r="W35" s="36"/>
      <c r="X35" s="36"/>
      <c r="Y35" s="36"/>
      <c r="Z35" s="36"/>
      <c r="AA35" s="36"/>
      <c r="AB35" s="36"/>
      <c r="AC35" s="36"/>
      <c r="AD35" s="36"/>
      <c r="AE35" s="36"/>
    </row>
    <row r="36" spans="1:31" s="2" customFormat="1" ht="14.45" customHeight="1">
      <c r="A36" s="36"/>
      <c r="B36" s="41"/>
      <c r="C36" s="36"/>
      <c r="D36" s="36"/>
      <c r="E36" s="116" t="s">
        <v>45</v>
      </c>
      <c r="F36" s="132">
        <f>ROUND((SUM(BF87:BF147)),2)</f>
        <v>0</v>
      </c>
      <c r="G36" s="36"/>
      <c r="H36" s="36"/>
      <c r="I36" s="133">
        <v>0.15</v>
      </c>
      <c r="J36" s="132">
        <f>ROUND(((SUM(BF87:BF147))*I36),2)</f>
        <v>0</v>
      </c>
      <c r="K36" s="36"/>
      <c r="L36" s="118"/>
      <c r="S36" s="36"/>
      <c r="T36" s="36"/>
      <c r="U36" s="36"/>
      <c r="V36" s="36"/>
      <c r="W36" s="36"/>
      <c r="X36" s="36"/>
      <c r="Y36" s="36"/>
      <c r="Z36" s="36"/>
      <c r="AA36" s="36"/>
      <c r="AB36" s="36"/>
      <c r="AC36" s="36"/>
      <c r="AD36" s="36"/>
      <c r="AE36" s="36"/>
    </row>
    <row r="37" spans="1:31" s="2" customFormat="1" ht="14.45" customHeight="1" hidden="1">
      <c r="A37" s="36"/>
      <c r="B37" s="41"/>
      <c r="C37" s="36"/>
      <c r="D37" s="36"/>
      <c r="E37" s="116" t="s">
        <v>46</v>
      </c>
      <c r="F37" s="132">
        <f>ROUND((SUM(BG87:BG147)),2)</f>
        <v>0</v>
      </c>
      <c r="G37" s="36"/>
      <c r="H37" s="36"/>
      <c r="I37" s="133">
        <v>0.21</v>
      </c>
      <c r="J37" s="132">
        <f>0</f>
        <v>0</v>
      </c>
      <c r="K37" s="36"/>
      <c r="L37" s="118"/>
      <c r="S37" s="36"/>
      <c r="T37" s="36"/>
      <c r="U37" s="36"/>
      <c r="V37" s="36"/>
      <c r="W37" s="36"/>
      <c r="X37" s="36"/>
      <c r="Y37" s="36"/>
      <c r="Z37" s="36"/>
      <c r="AA37" s="36"/>
      <c r="AB37" s="36"/>
      <c r="AC37" s="36"/>
      <c r="AD37" s="36"/>
      <c r="AE37" s="36"/>
    </row>
    <row r="38" spans="1:31" s="2" customFormat="1" ht="14.45" customHeight="1" hidden="1">
      <c r="A38" s="36"/>
      <c r="B38" s="41"/>
      <c r="C38" s="36"/>
      <c r="D38" s="36"/>
      <c r="E38" s="116" t="s">
        <v>47</v>
      </c>
      <c r="F38" s="132">
        <f>ROUND((SUM(BH87:BH147)),2)</f>
        <v>0</v>
      </c>
      <c r="G38" s="36"/>
      <c r="H38" s="36"/>
      <c r="I38" s="133">
        <v>0.15</v>
      </c>
      <c r="J38" s="132">
        <f>0</f>
        <v>0</v>
      </c>
      <c r="K38" s="36"/>
      <c r="L38" s="118"/>
      <c r="S38" s="36"/>
      <c r="T38" s="36"/>
      <c r="U38" s="36"/>
      <c r="V38" s="36"/>
      <c r="W38" s="36"/>
      <c r="X38" s="36"/>
      <c r="Y38" s="36"/>
      <c r="Z38" s="36"/>
      <c r="AA38" s="36"/>
      <c r="AB38" s="36"/>
      <c r="AC38" s="36"/>
      <c r="AD38" s="36"/>
      <c r="AE38" s="36"/>
    </row>
    <row r="39" spans="1:31" s="2" customFormat="1" ht="14.45" customHeight="1" hidden="1">
      <c r="A39" s="36"/>
      <c r="B39" s="41"/>
      <c r="C39" s="36"/>
      <c r="D39" s="36"/>
      <c r="E39" s="116" t="s">
        <v>48</v>
      </c>
      <c r="F39" s="132">
        <f>ROUND((SUM(BI87:BI147)),2)</f>
        <v>0</v>
      </c>
      <c r="G39" s="36"/>
      <c r="H39" s="36"/>
      <c r="I39" s="133">
        <v>0</v>
      </c>
      <c r="J39" s="132">
        <f>0</f>
        <v>0</v>
      </c>
      <c r="K39" s="36"/>
      <c r="L39" s="118"/>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117"/>
      <c r="J40" s="36"/>
      <c r="K40" s="36"/>
      <c r="L40" s="118"/>
      <c r="S40" s="36"/>
      <c r="T40" s="36"/>
      <c r="U40" s="36"/>
      <c r="V40" s="36"/>
      <c r="W40" s="36"/>
      <c r="X40" s="36"/>
      <c r="Y40" s="36"/>
      <c r="Z40" s="36"/>
      <c r="AA40" s="36"/>
      <c r="AB40" s="36"/>
      <c r="AC40" s="36"/>
      <c r="AD40" s="36"/>
      <c r="AE40" s="36"/>
    </row>
    <row r="41" spans="1:31" s="2" customFormat="1" ht="25.35" customHeight="1">
      <c r="A41" s="36"/>
      <c r="B41" s="41"/>
      <c r="C41" s="134"/>
      <c r="D41" s="135" t="s">
        <v>49</v>
      </c>
      <c r="E41" s="136"/>
      <c r="F41" s="136"/>
      <c r="G41" s="137" t="s">
        <v>50</v>
      </c>
      <c r="H41" s="138" t="s">
        <v>51</v>
      </c>
      <c r="I41" s="139"/>
      <c r="J41" s="140">
        <f>SUM(J32:J39)</f>
        <v>0</v>
      </c>
      <c r="K41" s="141"/>
      <c r="L41" s="118"/>
      <c r="S41" s="36"/>
      <c r="T41" s="36"/>
      <c r="U41" s="36"/>
      <c r="V41" s="36"/>
      <c r="W41" s="36"/>
      <c r="X41" s="36"/>
      <c r="Y41" s="36"/>
      <c r="Z41" s="36"/>
      <c r="AA41" s="36"/>
      <c r="AB41" s="36"/>
      <c r="AC41" s="36"/>
      <c r="AD41" s="36"/>
      <c r="AE41" s="36"/>
    </row>
    <row r="42" spans="1:31" s="2" customFormat="1" ht="14.45" customHeight="1">
      <c r="A42" s="36"/>
      <c r="B42" s="142"/>
      <c r="C42" s="143"/>
      <c r="D42" s="143"/>
      <c r="E42" s="143"/>
      <c r="F42" s="143"/>
      <c r="G42" s="143"/>
      <c r="H42" s="143"/>
      <c r="I42" s="144"/>
      <c r="J42" s="143"/>
      <c r="K42" s="143"/>
      <c r="L42" s="118"/>
      <c r="S42" s="36"/>
      <c r="T42" s="36"/>
      <c r="U42" s="36"/>
      <c r="V42" s="36"/>
      <c r="W42" s="36"/>
      <c r="X42" s="36"/>
      <c r="Y42" s="36"/>
      <c r="Z42" s="36"/>
      <c r="AA42" s="36"/>
      <c r="AB42" s="36"/>
      <c r="AC42" s="36"/>
      <c r="AD42" s="36"/>
      <c r="AE42" s="36"/>
    </row>
    <row r="46" spans="1:31" s="2" customFormat="1" ht="6.95" customHeight="1">
      <c r="A46" s="36"/>
      <c r="B46" s="145"/>
      <c r="C46" s="146"/>
      <c r="D46" s="146"/>
      <c r="E46" s="146"/>
      <c r="F46" s="146"/>
      <c r="G46" s="146"/>
      <c r="H46" s="146"/>
      <c r="I46" s="147"/>
      <c r="J46" s="146"/>
      <c r="K46" s="146"/>
      <c r="L46" s="118"/>
      <c r="S46" s="36"/>
      <c r="T46" s="36"/>
      <c r="U46" s="36"/>
      <c r="V46" s="36"/>
      <c r="W46" s="36"/>
      <c r="X46" s="36"/>
      <c r="Y46" s="36"/>
      <c r="Z46" s="36"/>
      <c r="AA46" s="36"/>
      <c r="AB46" s="36"/>
      <c r="AC46" s="36"/>
      <c r="AD46" s="36"/>
      <c r="AE46" s="36"/>
    </row>
    <row r="47" spans="1:31" s="2" customFormat="1" ht="24.95" customHeight="1">
      <c r="A47" s="36"/>
      <c r="B47" s="37"/>
      <c r="C47" s="25" t="s">
        <v>121</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117"/>
      <c r="J48" s="38"/>
      <c r="K48" s="38"/>
      <c r="L48" s="118"/>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117"/>
      <c r="J49" s="38"/>
      <c r="K49" s="38"/>
      <c r="L49" s="118"/>
      <c r="S49" s="36"/>
      <c r="T49" s="36"/>
      <c r="U49" s="36"/>
      <c r="V49" s="36"/>
      <c r="W49" s="36"/>
      <c r="X49" s="36"/>
      <c r="Y49" s="36"/>
      <c r="Z49" s="36"/>
      <c r="AA49" s="36"/>
      <c r="AB49" s="36"/>
      <c r="AC49" s="36"/>
      <c r="AD49" s="36"/>
      <c r="AE49" s="36"/>
    </row>
    <row r="50" spans="1:31" s="2" customFormat="1" ht="16.5" customHeight="1">
      <c r="A50" s="36"/>
      <c r="B50" s="37"/>
      <c r="C50" s="38"/>
      <c r="D50" s="38"/>
      <c r="E50" s="400" t="str">
        <f>E7</f>
        <v>Rozšíření hřbitova v Milovicích – I. etapa pro stavební povolení a provedení stavby</v>
      </c>
      <c r="F50" s="401"/>
      <c r="G50" s="401"/>
      <c r="H50" s="401"/>
      <c r="I50" s="117"/>
      <c r="J50" s="38"/>
      <c r="K50" s="38"/>
      <c r="L50" s="118"/>
      <c r="S50" s="36"/>
      <c r="T50" s="36"/>
      <c r="U50" s="36"/>
      <c r="V50" s="36"/>
      <c r="W50" s="36"/>
      <c r="X50" s="36"/>
      <c r="Y50" s="36"/>
      <c r="Z50" s="36"/>
      <c r="AA50" s="36"/>
      <c r="AB50" s="36"/>
      <c r="AC50" s="36"/>
      <c r="AD50" s="36"/>
      <c r="AE50" s="36"/>
    </row>
    <row r="51" spans="2:12" s="1" customFormat="1" ht="12" customHeight="1">
      <c r="B51" s="23"/>
      <c r="C51" s="31" t="s">
        <v>116</v>
      </c>
      <c r="D51" s="24"/>
      <c r="E51" s="24"/>
      <c r="F51" s="24"/>
      <c r="G51" s="24"/>
      <c r="H51" s="24"/>
      <c r="I51" s="110"/>
      <c r="J51" s="24"/>
      <c r="K51" s="24"/>
      <c r="L51" s="22"/>
    </row>
    <row r="52" spans="1:31" s="2" customFormat="1" ht="16.5" customHeight="1">
      <c r="A52" s="36"/>
      <c r="B52" s="37"/>
      <c r="C52" s="38"/>
      <c r="D52" s="38"/>
      <c r="E52" s="400" t="s">
        <v>117</v>
      </c>
      <c r="F52" s="399"/>
      <c r="G52" s="399"/>
      <c r="H52" s="399"/>
      <c r="I52" s="117"/>
      <c r="J52" s="38"/>
      <c r="K52" s="38"/>
      <c r="L52" s="118"/>
      <c r="S52" s="36"/>
      <c r="T52" s="36"/>
      <c r="U52" s="36"/>
      <c r="V52" s="36"/>
      <c r="W52" s="36"/>
      <c r="X52" s="36"/>
      <c r="Y52" s="36"/>
      <c r="Z52" s="36"/>
      <c r="AA52" s="36"/>
      <c r="AB52" s="36"/>
      <c r="AC52" s="36"/>
      <c r="AD52" s="36"/>
      <c r="AE52" s="36"/>
    </row>
    <row r="53" spans="1:31" s="2" customFormat="1" ht="12" customHeight="1">
      <c r="A53" s="36"/>
      <c r="B53" s="37"/>
      <c r="C53" s="31" t="s">
        <v>118</v>
      </c>
      <c r="D53" s="38"/>
      <c r="E53" s="38"/>
      <c r="F53" s="38"/>
      <c r="G53" s="38"/>
      <c r="H53" s="38"/>
      <c r="I53" s="117"/>
      <c r="J53" s="38"/>
      <c r="K53" s="38"/>
      <c r="L53" s="118"/>
      <c r="S53" s="36"/>
      <c r="T53" s="36"/>
      <c r="U53" s="36"/>
      <c r="V53" s="36"/>
      <c r="W53" s="36"/>
      <c r="X53" s="36"/>
      <c r="Y53" s="36"/>
      <c r="Z53" s="36"/>
      <c r="AA53" s="36"/>
      <c r="AB53" s="36"/>
      <c r="AC53" s="36"/>
      <c r="AD53" s="36"/>
      <c r="AE53" s="36"/>
    </row>
    <row r="54" spans="1:31" s="2" customFormat="1" ht="16.5" customHeight="1">
      <c r="A54" s="36"/>
      <c r="B54" s="37"/>
      <c r="C54" s="38"/>
      <c r="D54" s="38"/>
      <c r="E54" s="392" t="str">
        <f>E11</f>
        <v>2019/10-1-05 - SO 05-Sadové úpravy</v>
      </c>
      <c r="F54" s="399"/>
      <c r="G54" s="399"/>
      <c r="H54" s="399"/>
      <c r="I54" s="117"/>
      <c r="J54" s="38"/>
      <c r="K54" s="38"/>
      <c r="L54" s="118"/>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117"/>
      <c r="J55" s="38"/>
      <c r="K55" s="38"/>
      <c r="L55" s="118"/>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 xml:space="preserve"> </v>
      </c>
      <c r="G56" s="38"/>
      <c r="H56" s="38"/>
      <c r="I56" s="119" t="s">
        <v>24</v>
      </c>
      <c r="J56" s="61" t="str">
        <f>IF(J14="","",J14)</f>
        <v>3. 2. 2020</v>
      </c>
      <c r="K56" s="38"/>
      <c r="L56" s="118"/>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117"/>
      <c r="J57" s="38"/>
      <c r="K57" s="38"/>
      <c r="L57" s="118"/>
      <c r="S57" s="36"/>
      <c r="T57" s="36"/>
      <c r="U57" s="36"/>
      <c r="V57" s="36"/>
      <c r="W57" s="36"/>
      <c r="X57" s="36"/>
      <c r="Y57" s="36"/>
      <c r="Z57" s="36"/>
      <c r="AA57" s="36"/>
      <c r="AB57" s="36"/>
      <c r="AC57" s="36"/>
      <c r="AD57" s="36"/>
      <c r="AE57" s="36"/>
    </row>
    <row r="58" spans="1:31" s="2" customFormat="1" ht="40.15" customHeight="1">
      <c r="A58" s="36"/>
      <c r="B58" s="37"/>
      <c r="C58" s="31" t="s">
        <v>26</v>
      </c>
      <c r="D58" s="38"/>
      <c r="E58" s="38"/>
      <c r="F58" s="29" t="str">
        <f>E17</f>
        <v>Město Milovice</v>
      </c>
      <c r="G58" s="38"/>
      <c r="H58" s="38"/>
      <c r="I58" s="119" t="s">
        <v>32</v>
      </c>
      <c r="J58" s="34" t="str">
        <f>E23</f>
        <v>HEXAPLAN INTERNATIONAL spol. s r.o.</v>
      </c>
      <c r="K58" s="38"/>
      <c r="L58" s="118"/>
      <c r="S58" s="36"/>
      <c r="T58" s="36"/>
      <c r="U58" s="36"/>
      <c r="V58" s="36"/>
      <c r="W58" s="36"/>
      <c r="X58" s="36"/>
      <c r="Y58" s="36"/>
      <c r="Z58" s="36"/>
      <c r="AA58" s="36"/>
      <c r="AB58" s="36"/>
      <c r="AC58" s="36"/>
      <c r="AD58" s="36"/>
      <c r="AE58" s="36"/>
    </row>
    <row r="59" spans="1:31" s="2" customFormat="1" ht="15.2" customHeight="1">
      <c r="A59" s="36"/>
      <c r="B59" s="37"/>
      <c r="C59" s="31" t="s">
        <v>30</v>
      </c>
      <c r="D59" s="38"/>
      <c r="E59" s="38"/>
      <c r="F59" s="29" t="str">
        <f>IF(E20="","",E20)</f>
        <v>Vyplň údaj</v>
      </c>
      <c r="G59" s="38"/>
      <c r="H59" s="38"/>
      <c r="I59" s="119" t="s">
        <v>35</v>
      </c>
      <c r="J59" s="34" t="str">
        <f>E26</f>
        <v>Ing.J.Vrbasová</v>
      </c>
      <c r="K59" s="38"/>
      <c r="L59" s="118"/>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117"/>
      <c r="J60" s="38"/>
      <c r="K60" s="38"/>
      <c r="L60" s="118"/>
      <c r="S60" s="36"/>
      <c r="T60" s="36"/>
      <c r="U60" s="36"/>
      <c r="V60" s="36"/>
      <c r="W60" s="36"/>
      <c r="X60" s="36"/>
      <c r="Y60" s="36"/>
      <c r="Z60" s="36"/>
      <c r="AA60" s="36"/>
      <c r="AB60" s="36"/>
      <c r="AC60" s="36"/>
      <c r="AD60" s="36"/>
      <c r="AE60" s="36"/>
    </row>
    <row r="61" spans="1:31" s="2" customFormat="1" ht="29.25" customHeight="1">
      <c r="A61" s="36"/>
      <c r="B61" s="37"/>
      <c r="C61" s="148" t="s">
        <v>122</v>
      </c>
      <c r="D61" s="149"/>
      <c r="E61" s="149"/>
      <c r="F61" s="149"/>
      <c r="G61" s="149"/>
      <c r="H61" s="149"/>
      <c r="I61" s="150"/>
      <c r="J61" s="151" t="s">
        <v>123</v>
      </c>
      <c r="K61" s="149"/>
      <c r="L61" s="118"/>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117"/>
      <c r="J62" s="38"/>
      <c r="K62" s="38"/>
      <c r="L62" s="118"/>
      <c r="S62" s="36"/>
      <c r="T62" s="36"/>
      <c r="U62" s="36"/>
      <c r="V62" s="36"/>
      <c r="W62" s="36"/>
      <c r="X62" s="36"/>
      <c r="Y62" s="36"/>
      <c r="Z62" s="36"/>
      <c r="AA62" s="36"/>
      <c r="AB62" s="36"/>
      <c r="AC62" s="36"/>
      <c r="AD62" s="36"/>
      <c r="AE62" s="36"/>
    </row>
    <row r="63" spans="1:47" s="2" customFormat="1" ht="22.9" customHeight="1">
      <c r="A63" s="36"/>
      <c r="B63" s="37"/>
      <c r="C63" s="152" t="s">
        <v>71</v>
      </c>
      <c r="D63" s="38"/>
      <c r="E63" s="38"/>
      <c r="F63" s="38"/>
      <c r="G63" s="38"/>
      <c r="H63" s="38"/>
      <c r="I63" s="117"/>
      <c r="J63" s="79">
        <f>J87</f>
        <v>0</v>
      </c>
      <c r="K63" s="38"/>
      <c r="L63" s="118"/>
      <c r="S63" s="36"/>
      <c r="T63" s="36"/>
      <c r="U63" s="36"/>
      <c r="V63" s="36"/>
      <c r="W63" s="36"/>
      <c r="X63" s="36"/>
      <c r="Y63" s="36"/>
      <c r="Z63" s="36"/>
      <c r="AA63" s="36"/>
      <c r="AB63" s="36"/>
      <c r="AC63" s="36"/>
      <c r="AD63" s="36"/>
      <c r="AE63" s="36"/>
      <c r="AU63" s="19" t="s">
        <v>124</v>
      </c>
    </row>
    <row r="64" spans="2:12" s="9" customFormat="1" ht="24.95" customHeight="1">
      <c r="B64" s="153"/>
      <c r="C64" s="154"/>
      <c r="D64" s="155" t="s">
        <v>1737</v>
      </c>
      <c r="E64" s="156"/>
      <c r="F64" s="156"/>
      <c r="G64" s="156"/>
      <c r="H64" s="156"/>
      <c r="I64" s="157"/>
      <c r="J64" s="158">
        <f>J88</f>
        <v>0</v>
      </c>
      <c r="K64" s="154"/>
      <c r="L64" s="159"/>
    </row>
    <row r="65" spans="2:12" s="9" customFormat="1" ht="24.95" customHeight="1">
      <c r="B65" s="153"/>
      <c r="C65" s="154"/>
      <c r="D65" s="155" t="s">
        <v>1738</v>
      </c>
      <c r="E65" s="156"/>
      <c r="F65" s="156"/>
      <c r="G65" s="156"/>
      <c r="H65" s="156"/>
      <c r="I65" s="157"/>
      <c r="J65" s="158">
        <f>J137</f>
        <v>0</v>
      </c>
      <c r="K65" s="154"/>
      <c r="L65" s="159"/>
    </row>
    <row r="66" spans="1:31" s="2" customFormat="1" ht="21.75" customHeight="1">
      <c r="A66" s="36"/>
      <c r="B66" s="37"/>
      <c r="C66" s="38"/>
      <c r="D66" s="38"/>
      <c r="E66" s="38"/>
      <c r="F66" s="38"/>
      <c r="G66" s="38"/>
      <c r="H66" s="38"/>
      <c r="I66" s="117"/>
      <c r="J66" s="38"/>
      <c r="K66" s="38"/>
      <c r="L66" s="118"/>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144"/>
      <c r="J67" s="50"/>
      <c r="K67" s="50"/>
      <c r="L67" s="118"/>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147"/>
      <c r="J71" s="52"/>
      <c r="K71" s="52"/>
      <c r="L71" s="118"/>
      <c r="S71" s="36"/>
      <c r="T71" s="36"/>
      <c r="U71" s="36"/>
      <c r="V71" s="36"/>
      <c r="W71" s="36"/>
      <c r="X71" s="36"/>
      <c r="Y71" s="36"/>
      <c r="Z71" s="36"/>
      <c r="AA71" s="36"/>
      <c r="AB71" s="36"/>
      <c r="AC71" s="36"/>
      <c r="AD71" s="36"/>
      <c r="AE71" s="36"/>
    </row>
    <row r="72" spans="1:31" s="2" customFormat="1" ht="24.95" customHeight="1">
      <c r="A72" s="36"/>
      <c r="B72" s="37"/>
      <c r="C72" s="25" t="s">
        <v>142</v>
      </c>
      <c r="D72" s="38"/>
      <c r="E72" s="38"/>
      <c r="F72" s="38"/>
      <c r="G72" s="38"/>
      <c r="H72" s="38"/>
      <c r="I72" s="117"/>
      <c r="J72" s="38"/>
      <c r="K72" s="38"/>
      <c r="L72" s="118"/>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117"/>
      <c r="J73" s="38"/>
      <c r="K73" s="38"/>
      <c r="L73" s="118"/>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117"/>
      <c r="J74" s="38"/>
      <c r="K74" s="38"/>
      <c r="L74" s="118"/>
      <c r="S74" s="36"/>
      <c r="T74" s="36"/>
      <c r="U74" s="36"/>
      <c r="V74" s="36"/>
      <c r="W74" s="36"/>
      <c r="X74" s="36"/>
      <c r="Y74" s="36"/>
      <c r="Z74" s="36"/>
      <c r="AA74" s="36"/>
      <c r="AB74" s="36"/>
      <c r="AC74" s="36"/>
      <c r="AD74" s="36"/>
      <c r="AE74" s="36"/>
    </row>
    <row r="75" spans="1:31" s="2" customFormat="1" ht="16.5" customHeight="1">
      <c r="A75" s="36"/>
      <c r="B75" s="37"/>
      <c r="C75" s="38"/>
      <c r="D75" s="38"/>
      <c r="E75" s="400" t="str">
        <f>E7</f>
        <v>Rozšíření hřbitova v Milovicích – I. etapa pro stavební povolení a provedení stavby</v>
      </c>
      <c r="F75" s="401"/>
      <c r="G75" s="401"/>
      <c r="H75" s="401"/>
      <c r="I75" s="117"/>
      <c r="J75" s="38"/>
      <c r="K75" s="38"/>
      <c r="L75" s="118"/>
      <c r="S75" s="36"/>
      <c r="T75" s="36"/>
      <c r="U75" s="36"/>
      <c r="V75" s="36"/>
      <c r="W75" s="36"/>
      <c r="X75" s="36"/>
      <c r="Y75" s="36"/>
      <c r="Z75" s="36"/>
      <c r="AA75" s="36"/>
      <c r="AB75" s="36"/>
      <c r="AC75" s="36"/>
      <c r="AD75" s="36"/>
      <c r="AE75" s="36"/>
    </row>
    <row r="76" spans="2:12" s="1" customFormat="1" ht="12" customHeight="1">
      <c r="B76" s="23"/>
      <c r="C76" s="31" t="s">
        <v>116</v>
      </c>
      <c r="D76" s="24"/>
      <c r="E76" s="24"/>
      <c r="F76" s="24"/>
      <c r="G76" s="24"/>
      <c r="H76" s="24"/>
      <c r="I76" s="110"/>
      <c r="J76" s="24"/>
      <c r="K76" s="24"/>
      <c r="L76" s="22"/>
    </row>
    <row r="77" spans="1:31" s="2" customFormat="1" ht="16.5" customHeight="1">
      <c r="A77" s="36"/>
      <c r="B77" s="37"/>
      <c r="C77" s="38"/>
      <c r="D77" s="38"/>
      <c r="E77" s="400" t="s">
        <v>117</v>
      </c>
      <c r="F77" s="399"/>
      <c r="G77" s="399"/>
      <c r="H77" s="399"/>
      <c r="I77" s="117"/>
      <c r="J77" s="38"/>
      <c r="K77" s="38"/>
      <c r="L77" s="118"/>
      <c r="S77" s="36"/>
      <c r="T77" s="36"/>
      <c r="U77" s="36"/>
      <c r="V77" s="36"/>
      <c r="W77" s="36"/>
      <c r="X77" s="36"/>
      <c r="Y77" s="36"/>
      <c r="Z77" s="36"/>
      <c r="AA77" s="36"/>
      <c r="AB77" s="36"/>
      <c r="AC77" s="36"/>
      <c r="AD77" s="36"/>
      <c r="AE77" s="36"/>
    </row>
    <row r="78" spans="1:31" s="2" customFormat="1" ht="12" customHeight="1">
      <c r="A78" s="36"/>
      <c r="B78" s="37"/>
      <c r="C78" s="31" t="s">
        <v>118</v>
      </c>
      <c r="D78" s="38"/>
      <c r="E78" s="38"/>
      <c r="F78" s="38"/>
      <c r="G78" s="38"/>
      <c r="H78" s="38"/>
      <c r="I78" s="117"/>
      <c r="J78" s="38"/>
      <c r="K78" s="38"/>
      <c r="L78" s="118"/>
      <c r="S78" s="36"/>
      <c r="T78" s="36"/>
      <c r="U78" s="36"/>
      <c r="V78" s="36"/>
      <c r="W78" s="36"/>
      <c r="X78" s="36"/>
      <c r="Y78" s="36"/>
      <c r="Z78" s="36"/>
      <c r="AA78" s="36"/>
      <c r="AB78" s="36"/>
      <c r="AC78" s="36"/>
      <c r="AD78" s="36"/>
      <c r="AE78" s="36"/>
    </row>
    <row r="79" spans="1:31" s="2" customFormat="1" ht="16.5" customHeight="1">
      <c r="A79" s="36"/>
      <c r="B79" s="37"/>
      <c r="C79" s="38"/>
      <c r="D79" s="38"/>
      <c r="E79" s="392" t="str">
        <f>E11</f>
        <v>2019/10-1-05 - SO 05-Sadové úpravy</v>
      </c>
      <c r="F79" s="399"/>
      <c r="G79" s="399"/>
      <c r="H79" s="399"/>
      <c r="I79" s="117"/>
      <c r="J79" s="38"/>
      <c r="K79" s="38"/>
      <c r="L79" s="11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117"/>
      <c r="J80" s="38"/>
      <c r="K80" s="38"/>
      <c r="L80" s="118"/>
      <c r="S80" s="36"/>
      <c r="T80" s="36"/>
      <c r="U80" s="36"/>
      <c r="V80" s="36"/>
      <c r="W80" s="36"/>
      <c r="X80" s="36"/>
      <c r="Y80" s="36"/>
      <c r="Z80" s="36"/>
      <c r="AA80" s="36"/>
      <c r="AB80" s="36"/>
      <c r="AC80" s="36"/>
      <c r="AD80" s="36"/>
      <c r="AE80" s="36"/>
    </row>
    <row r="81" spans="1:31" s="2" customFormat="1" ht="12" customHeight="1">
      <c r="A81" s="36"/>
      <c r="B81" s="37"/>
      <c r="C81" s="31" t="s">
        <v>22</v>
      </c>
      <c r="D81" s="38"/>
      <c r="E81" s="38"/>
      <c r="F81" s="29" t="str">
        <f>F14</f>
        <v xml:space="preserve"> </v>
      </c>
      <c r="G81" s="38"/>
      <c r="H81" s="38"/>
      <c r="I81" s="119" t="s">
        <v>24</v>
      </c>
      <c r="J81" s="61" t="str">
        <f>IF(J14="","",J14)</f>
        <v>3. 2. 2020</v>
      </c>
      <c r="K81" s="38"/>
      <c r="L81" s="118"/>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117"/>
      <c r="J82" s="38"/>
      <c r="K82" s="38"/>
      <c r="L82" s="118"/>
      <c r="S82" s="36"/>
      <c r="T82" s="36"/>
      <c r="U82" s="36"/>
      <c r="V82" s="36"/>
      <c r="W82" s="36"/>
      <c r="X82" s="36"/>
      <c r="Y82" s="36"/>
      <c r="Z82" s="36"/>
      <c r="AA82" s="36"/>
      <c r="AB82" s="36"/>
      <c r="AC82" s="36"/>
      <c r="AD82" s="36"/>
      <c r="AE82" s="36"/>
    </row>
    <row r="83" spans="1:31" s="2" customFormat="1" ht="40.15" customHeight="1">
      <c r="A83" s="36"/>
      <c r="B83" s="37"/>
      <c r="C83" s="31" t="s">
        <v>26</v>
      </c>
      <c r="D83" s="38"/>
      <c r="E83" s="38"/>
      <c r="F83" s="29" t="str">
        <f>E17</f>
        <v>Město Milovice</v>
      </c>
      <c r="G83" s="38"/>
      <c r="H83" s="38"/>
      <c r="I83" s="119" t="s">
        <v>32</v>
      </c>
      <c r="J83" s="34" t="str">
        <f>E23</f>
        <v>HEXAPLAN INTERNATIONAL spol. s r.o.</v>
      </c>
      <c r="K83" s="38"/>
      <c r="L83" s="118"/>
      <c r="S83" s="36"/>
      <c r="T83" s="36"/>
      <c r="U83" s="36"/>
      <c r="V83" s="36"/>
      <c r="W83" s="36"/>
      <c r="X83" s="36"/>
      <c r="Y83" s="36"/>
      <c r="Z83" s="36"/>
      <c r="AA83" s="36"/>
      <c r="AB83" s="36"/>
      <c r="AC83" s="36"/>
      <c r="AD83" s="36"/>
      <c r="AE83" s="36"/>
    </row>
    <row r="84" spans="1:31" s="2" customFormat="1" ht="15.2" customHeight="1">
      <c r="A84" s="36"/>
      <c r="B84" s="37"/>
      <c r="C84" s="31" t="s">
        <v>30</v>
      </c>
      <c r="D84" s="38"/>
      <c r="E84" s="38"/>
      <c r="F84" s="29" t="str">
        <f>IF(E20="","",E20)</f>
        <v>Vyplň údaj</v>
      </c>
      <c r="G84" s="38"/>
      <c r="H84" s="38"/>
      <c r="I84" s="119" t="s">
        <v>35</v>
      </c>
      <c r="J84" s="34" t="str">
        <f>E26</f>
        <v>Ing.J.Vrbasová</v>
      </c>
      <c r="K84" s="38"/>
      <c r="L84" s="118"/>
      <c r="S84" s="36"/>
      <c r="T84" s="36"/>
      <c r="U84" s="36"/>
      <c r="V84" s="36"/>
      <c r="W84" s="36"/>
      <c r="X84" s="36"/>
      <c r="Y84" s="36"/>
      <c r="Z84" s="36"/>
      <c r="AA84" s="36"/>
      <c r="AB84" s="36"/>
      <c r="AC84" s="36"/>
      <c r="AD84" s="36"/>
      <c r="AE84" s="36"/>
    </row>
    <row r="85" spans="1:31" s="2" customFormat="1" ht="10.35" customHeight="1">
      <c r="A85" s="36"/>
      <c r="B85" s="37"/>
      <c r="C85" s="38"/>
      <c r="D85" s="38"/>
      <c r="E85" s="38"/>
      <c r="F85" s="38"/>
      <c r="G85" s="38"/>
      <c r="H85" s="38"/>
      <c r="I85" s="117"/>
      <c r="J85" s="38"/>
      <c r="K85" s="38"/>
      <c r="L85" s="118"/>
      <c r="S85" s="36"/>
      <c r="T85" s="36"/>
      <c r="U85" s="36"/>
      <c r="V85" s="36"/>
      <c r="W85" s="36"/>
      <c r="X85" s="36"/>
      <c r="Y85" s="36"/>
      <c r="Z85" s="36"/>
      <c r="AA85" s="36"/>
      <c r="AB85" s="36"/>
      <c r="AC85" s="36"/>
      <c r="AD85" s="36"/>
      <c r="AE85" s="36"/>
    </row>
    <row r="86" spans="1:31" s="11" customFormat="1" ht="29.25" customHeight="1">
      <c r="A86" s="166"/>
      <c r="B86" s="167"/>
      <c r="C86" s="168" t="s">
        <v>143</v>
      </c>
      <c r="D86" s="169" t="s">
        <v>58</v>
      </c>
      <c r="E86" s="169" t="s">
        <v>54</v>
      </c>
      <c r="F86" s="169" t="s">
        <v>55</v>
      </c>
      <c r="G86" s="169" t="s">
        <v>144</v>
      </c>
      <c r="H86" s="169" t="s">
        <v>145</v>
      </c>
      <c r="I86" s="170" t="s">
        <v>146</v>
      </c>
      <c r="J86" s="169" t="s">
        <v>123</v>
      </c>
      <c r="K86" s="171" t="s">
        <v>147</v>
      </c>
      <c r="L86" s="172"/>
      <c r="M86" s="70" t="s">
        <v>21</v>
      </c>
      <c r="N86" s="71" t="s">
        <v>43</v>
      </c>
      <c r="O86" s="71" t="s">
        <v>148</v>
      </c>
      <c r="P86" s="71" t="s">
        <v>149</v>
      </c>
      <c r="Q86" s="71" t="s">
        <v>150</v>
      </c>
      <c r="R86" s="71" t="s">
        <v>151</v>
      </c>
      <c r="S86" s="71" t="s">
        <v>152</v>
      </c>
      <c r="T86" s="72" t="s">
        <v>153</v>
      </c>
      <c r="U86" s="166"/>
      <c r="V86" s="166"/>
      <c r="W86" s="166"/>
      <c r="X86" s="166"/>
      <c r="Y86" s="166"/>
      <c r="Z86" s="166"/>
      <c r="AA86" s="166"/>
      <c r="AB86" s="166"/>
      <c r="AC86" s="166"/>
      <c r="AD86" s="166"/>
      <c r="AE86" s="166"/>
    </row>
    <row r="87" spans="1:63" s="2" customFormat="1" ht="22.9" customHeight="1">
      <c r="A87" s="36"/>
      <c r="B87" s="37"/>
      <c r="C87" s="77" t="s">
        <v>154</v>
      </c>
      <c r="D87" s="38"/>
      <c r="E87" s="38"/>
      <c r="F87" s="38"/>
      <c r="G87" s="38"/>
      <c r="H87" s="38"/>
      <c r="I87" s="117"/>
      <c r="J87" s="173">
        <f>BK87</f>
        <v>0</v>
      </c>
      <c r="K87" s="38"/>
      <c r="L87" s="41"/>
      <c r="M87" s="73"/>
      <c r="N87" s="174"/>
      <c r="O87" s="74"/>
      <c r="P87" s="175">
        <f>P88+P137</f>
        <v>0</v>
      </c>
      <c r="Q87" s="74"/>
      <c r="R87" s="175">
        <f>R88+R137</f>
        <v>0</v>
      </c>
      <c r="S87" s="74"/>
      <c r="T87" s="176">
        <f>T88+T137</f>
        <v>0</v>
      </c>
      <c r="U87" s="36"/>
      <c r="V87" s="36"/>
      <c r="W87" s="36"/>
      <c r="X87" s="36"/>
      <c r="Y87" s="36"/>
      <c r="Z87" s="36"/>
      <c r="AA87" s="36"/>
      <c r="AB87" s="36"/>
      <c r="AC87" s="36"/>
      <c r="AD87" s="36"/>
      <c r="AE87" s="36"/>
      <c r="AT87" s="19" t="s">
        <v>72</v>
      </c>
      <c r="AU87" s="19" t="s">
        <v>124</v>
      </c>
      <c r="BK87" s="177">
        <f>BK88+BK137</f>
        <v>0</v>
      </c>
    </row>
    <row r="88" spans="2:63" s="12" customFormat="1" ht="25.9" customHeight="1">
      <c r="B88" s="178"/>
      <c r="C88" s="179"/>
      <c r="D88" s="180" t="s">
        <v>72</v>
      </c>
      <c r="E88" s="181" t="s">
        <v>1643</v>
      </c>
      <c r="F88" s="181" t="s">
        <v>1739</v>
      </c>
      <c r="G88" s="179"/>
      <c r="H88" s="179"/>
      <c r="I88" s="182"/>
      <c r="J88" s="183">
        <f>BK88</f>
        <v>0</v>
      </c>
      <c r="K88" s="179"/>
      <c r="L88" s="184"/>
      <c r="M88" s="185"/>
      <c r="N88" s="186"/>
      <c r="O88" s="186"/>
      <c r="P88" s="187">
        <f>SUM(P89:P136)</f>
        <v>0</v>
      </c>
      <c r="Q88" s="186"/>
      <c r="R88" s="187">
        <f>SUM(R89:R136)</f>
        <v>0</v>
      </c>
      <c r="S88" s="186"/>
      <c r="T88" s="188">
        <f>SUM(T89:T136)</f>
        <v>0</v>
      </c>
      <c r="AR88" s="189" t="s">
        <v>79</v>
      </c>
      <c r="AT88" s="190" t="s">
        <v>72</v>
      </c>
      <c r="AU88" s="190" t="s">
        <v>73</v>
      </c>
      <c r="AY88" s="189" t="s">
        <v>157</v>
      </c>
      <c r="BK88" s="191">
        <f>SUM(BK89:BK136)</f>
        <v>0</v>
      </c>
    </row>
    <row r="89" spans="1:65" s="2" customFormat="1" ht="16.5" customHeight="1">
      <c r="A89" s="36"/>
      <c r="B89" s="37"/>
      <c r="C89" s="194" t="s">
        <v>79</v>
      </c>
      <c r="D89" s="194" t="s">
        <v>159</v>
      </c>
      <c r="E89" s="195" t="s">
        <v>1740</v>
      </c>
      <c r="F89" s="196" t="s">
        <v>1741</v>
      </c>
      <c r="G89" s="197" t="s">
        <v>162</v>
      </c>
      <c r="H89" s="198">
        <v>3.5</v>
      </c>
      <c r="I89" s="199"/>
      <c r="J89" s="200">
        <f aca="true" t="shared" si="0" ref="J89:J136">ROUND(I89*H89,2)</f>
        <v>0</v>
      </c>
      <c r="K89" s="196" t="s">
        <v>21</v>
      </c>
      <c r="L89" s="41"/>
      <c r="M89" s="201" t="s">
        <v>21</v>
      </c>
      <c r="N89" s="202" t="s">
        <v>44</v>
      </c>
      <c r="O89" s="66"/>
      <c r="P89" s="203">
        <f aca="true" t="shared" si="1" ref="P89:P136">O89*H89</f>
        <v>0</v>
      </c>
      <c r="Q89" s="203">
        <v>0</v>
      </c>
      <c r="R89" s="203">
        <f aca="true" t="shared" si="2" ref="R89:R136">Q89*H89</f>
        <v>0</v>
      </c>
      <c r="S89" s="203">
        <v>0</v>
      </c>
      <c r="T89" s="204">
        <f aca="true" t="shared" si="3" ref="T89:T136">S89*H89</f>
        <v>0</v>
      </c>
      <c r="U89" s="36"/>
      <c r="V89" s="36"/>
      <c r="W89" s="36"/>
      <c r="X89" s="36"/>
      <c r="Y89" s="36"/>
      <c r="Z89" s="36"/>
      <c r="AA89" s="36"/>
      <c r="AB89" s="36"/>
      <c r="AC89" s="36"/>
      <c r="AD89" s="36"/>
      <c r="AE89" s="36"/>
      <c r="AR89" s="205" t="s">
        <v>164</v>
      </c>
      <c r="AT89" s="205" t="s">
        <v>159</v>
      </c>
      <c r="AU89" s="205" t="s">
        <v>79</v>
      </c>
      <c r="AY89" s="19" t="s">
        <v>157</v>
      </c>
      <c r="BE89" s="206">
        <f aca="true" t="shared" si="4" ref="BE89:BE136">IF(N89="základní",J89,0)</f>
        <v>0</v>
      </c>
      <c r="BF89" s="206">
        <f aca="true" t="shared" si="5" ref="BF89:BF136">IF(N89="snížená",J89,0)</f>
        <v>0</v>
      </c>
      <c r="BG89" s="206">
        <f aca="true" t="shared" si="6" ref="BG89:BG136">IF(N89="zákl. přenesená",J89,0)</f>
        <v>0</v>
      </c>
      <c r="BH89" s="206">
        <f aca="true" t="shared" si="7" ref="BH89:BH136">IF(N89="sníž. přenesená",J89,0)</f>
        <v>0</v>
      </c>
      <c r="BI89" s="206">
        <f aca="true" t="shared" si="8" ref="BI89:BI136">IF(N89="nulová",J89,0)</f>
        <v>0</v>
      </c>
      <c r="BJ89" s="19" t="s">
        <v>79</v>
      </c>
      <c r="BK89" s="206">
        <f aca="true" t="shared" si="9" ref="BK89:BK136">ROUND(I89*H89,2)</f>
        <v>0</v>
      </c>
      <c r="BL89" s="19" t="s">
        <v>164</v>
      </c>
      <c r="BM89" s="205" t="s">
        <v>81</v>
      </c>
    </row>
    <row r="90" spans="1:65" s="2" customFormat="1" ht="21.75" customHeight="1">
      <c r="A90" s="36"/>
      <c r="B90" s="37"/>
      <c r="C90" s="194" t="s">
        <v>81</v>
      </c>
      <c r="D90" s="194" t="s">
        <v>159</v>
      </c>
      <c r="E90" s="195" t="s">
        <v>1742</v>
      </c>
      <c r="F90" s="196" t="s">
        <v>1743</v>
      </c>
      <c r="G90" s="197" t="s">
        <v>162</v>
      </c>
      <c r="H90" s="198">
        <v>3.5</v>
      </c>
      <c r="I90" s="199"/>
      <c r="J90" s="200">
        <f t="shared" si="0"/>
        <v>0</v>
      </c>
      <c r="K90" s="196" t="s">
        <v>21</v>
      </c>
      <c r="L90" s="41"/>
      <c r="M90" s="201" t="s">
        <v>21</v>
      </c>
      <c r="N90" s="202" t="s">
        <v>44</v>
      </c>
      <c r="O90" s="66"/>
      <c r="P90" s="203">
        <f t="shared" si="1"/>
        <v>0</v>
      </c>
      <c r="Q90" s="203">
        <v>0</v>
      </c>
      <c r="R90" s="203">
        <f t="shared" si="2"/>
        <v>0</v>
      </c>
      <c r="S90" s="203">
        <v>0</v>
      </c>
      <c r="T90" s="204">
        <f t="shared" si="3"/>
        <v>0</v>
      </c>
      <c r="U90" s="36"/>
      <c r="V90" s="36"/>
      <c r="W90" s="36"/>
      <c r="X90" s="36"/>
      <c r="Y90" s="36"/>
      <c r="Z90" s="36"/>
      <c r="AA90" s="36"/>
      <c r="AB90" s="36"/>
      <c r="AC90" s="36"/>
      <c r="AD90" s="36"/>
      <c r="AE90" s="36"/>
      <c r="AR90" s="205" t="s">
        <v>164</v>
      </c>
      <c r="AT90" s="205" t="s">
        <v>159</v>
      </c>
      <c r="AU90" s="205" t="s">
        <v>79</v>
      </c>
      <c r="AY90" s="19" t="s">
        <v>157</v>
      </c>
      <c r="BE90" s="206">
        <f t="shared" si="4"/>
        <v>0</v>
      </c>
      <c r="BF90" s="206">
        <f t="shared" si="5"/>
        <v>0</v>
      </c>
      <c r="BG90" s="206">
        <f t="shared" si="6"/>
        <v>0</v>
      </c>
      <c r="BH90" s="206">
        <f t="shared" si="7"/>
        <v>0</v>
      </c>
      <c r="BI90" s="206">
        <f t="shared" si="8"/>
        <v>0</v>
      </c>
      <c r="BJ90" s="19" t="s">
        <v>79</v>
      </c>
      <c r="BK90" s="206">
        <f t="shared" si="9"/>
        <v>0</v>
      </c>
      <c r="BL90" s="19" t="s">
        <v>164</v>
      </c>
      <c r="BM90" s="205" t="s">
        <v>164</v>
      </c>
    </row>
    <row r="91" spans="1:65" s="2" customFormat="1" ht="16.5" customHeight="1">
      <c r="A91" s="36"/>
      <c r="B91" s="37"/>
      <c r="C91" s="194" t="s">
        <v>96</v>
      </c>
      <c r="D91" s="194" t="s">
        <v>159</v>
      </c>
      <c r="E91" s="195" t="s">
        <v>1744</v>
      </c>
      <c r="F91" s="196" t="s">
        <v>1745</v>
      </c>
      <c r="G91" s="197" t="s">
        <v>162</v>
      </c>
      <c r="H91" s="198">
        <v>3.5</v>
      </c>
      <c r="I91" s="199"/>
      <c r="J91" s="200">
        <f t="shared" si="0"/>
        <v>0</v>
      </c>
      <c r="K91" s="196" t="s">
        <v>21</v>
      </c>
      <c r="L91" s="41"/>
      <c r="M91" s="201" t="s">
        <v>21</v>
      </c>
      <c r="N91" s="202" t="s">
        <v>44</v>
      </c>
      <c r="O91" s="66"/>
      <c r="P91" s="203">
        <f t="shared" si="1"/>
        <v>0</v>
      </c>
      <c r="Q91" s="203">
        <v>0</v>
      </c>
      <c r="R91" s="203">
        <f t="shared" si="2"/>
        <v>0</v>
      </c>
      <c r="S91" s="203">
        <v>0</v>
      </c>
      <c r="T91" s="204">
        <f t="shared" si="3"/>
        <v>0</v>
      </c>
      <c r="U91" s="36"/>
      <c r="V91" s="36"/>
      <c r="W91" s="36"/>
      <c r="X91" s="36"/>
      <c r="Y91" s="36"/>
      <c r="Z91" s="36"/>
      <c r="AA91" s="36"/>
      <c r="AB91" s="36"/>
      <c r="AC91" s="36"/>
      <c r="AD91" s="36"/>
      <c r="AE91" s="36"/>
      <c r="AR91" s="205" t="s">
        <v>164</v>
      </c>
      <c r="AT91" s="205" t="s">
        <v>159</v>
      </c>
      <c r="AU91" s="205" t="s">
        <v>79</v>
      </c>
      <c r="AY91" s="19" t="s">
        <v>157</v>
      </c>
      <c r="BE91" s="206">
        <f t="shared" si="4"/>
        <v>0</v>
      </c>
      <c r="BF91" s="206">
        <f t="shared" si="5"/>
        <v>0</v>
      </c>
      <c r="BG91" s="206">
        <f t="shared" si="6"/>
        <v>0</v>
      </c>
      <c r="BH91" s="206">
        <f t="shared" si="7"/>
        <v>0</v>
      </c>
      <c r="BI91" s="206">
        <f t="shared" si="8"/>
        <v>0</v>
      </c>
      <c r="BJ91" s="19" t="s">
        <v>79</v>
      </c>
      <c r="BK91" s="206">
        <f t="shared" si="9"/>
        <v>0</v>
      </c>
      <c r="BL91" s="19" t="s">
        <v>164</v>
      </c>
      <c r="BM91" s="205" t="s">
        <v>211</v>
      </c>
    </row>
    <row r="92" spans="1:65" s="2" customFormat="1" ht="16.5" customHeight="1">
      <c r="A92" s="36"/>
      <c r="B92" s="37"/>
      <c r="C92" s="194" t="s">
        <v>164</v>
      </c>
      <c r="D92" s="194" t="s">
        <v>159</v>
      </c>
      <c r="E92" s="195" t="s">
        <v>1746</v>
      </c>
      <c r="F92" s="196" t="s">
        <v>1747</v>
      </c>
      <c r="G92" s="197" t="s">
        <v>827</v>
      </c>
      <c r="H92" s="198">
        <v>9</v>
      </c>
      <c r="I92" s="199"/>
      <c r="J92" s="200">
        <f t="shared" si="0"/>
        <v>0</v>
      </c>
      <c r="K92" s="196" t="s">
        <v>21</v>
      </c>
      <c r="L92" s="41"/>
      <c r="M92" s="201" t="s">
        <v>21</v>
      </c>
      <c r="N92" s="202" t="s">
        <v>44</v>
      </c>
      <c r="O92" s="66"/>
      <c r="P92" s="203">
        <f t="shared" si="1"/>
        <v>0</v>
      </c>
      <c r="Q92" s="203">
        <v>0</v>
      </c>
      <c r="R92" s="203">
        <f t="shared" si="2"/>
        <v>0</v>
      </c>
      <c r="S92" s="203">
        <v>0</v>
      </c>
      <c r="T92" s="204">
        <f t="shared" si="3"/>
        <v>0</v>
      </c>
      <c r="U92" s="36"/>
      <c r="V92" s="36"/>
      <c r="W92" s="36"/>
      <c r="X92" s="36"/>
      <c r="Y92" s="36"/>
      <c r="Z92" s="36"/>
      <c r="AA92" s="36"/>
      <c r="AB92" s="36"/>
      <c r="AC92" s="36"/>
      <c r="AD92" s="36"/>
      <c r="AE92" s="36"/>
      <c r="AR92" s="205" t="s">
        <v>164</v>
      </c>
      <c r="AT92" s="205" t="s">
        <v>159</v>
      </c>
      <c r="AU92" s="205" t="s">
        <v>79</v>
      </c>
      <c r="AY92" s="19" t="s">
        <v>157</v>
      </c>
      <c r="BE92" s="206">
        <f t="shared" si="4"/>
        <v>0</v>
      </c>
      <c r="BF92" s="206">
        <f t="shared" si="5"/>
        <v>0</v>
      </c>
      <c r="BG92" s="206">
        <f t="shared" si="6"/>
        <v>0</v>
      </c>
      <c r="BH92" s="206">
        <f t="shared" si="7"/>
        <v>0</v>
      </c>
      <c r="BI92" s="206">
        <f t="shared" si="8"/>
        <v>0</v>
      </c>
      <c r="BJ92" s="19" t="s">
        <v>79</v>
      </c>
      <c r="BK92" s="206">
        <f t="shared" si="9"/>
        <v>0</v>
      </c>
      <c r="BL92" s="19" t="s">
        <v>164</v>
      </c>
      <c r="BM92" s="205" t="s">
        <v>224</v>
      </c>
    </row>
    <row r="93" spans="1:65" s="2" customFormat="1" ht="16.5" customHeight="1">
      <c r="A93" s="36"/>
      <c r="B93" s="37"/>
      <c r="C93" s="194" t="s">
        <v>180</v>
      </c>
      <c r="D93" s="194" t="s">
        <v>159</v>
      </c>
      <c r="E93" s="195" t="s">
        <v>1748</v>
      </c>
      <c r="F93" s="196" t="s">
        <v>1749</v>
      </c>
      <c r="G93" s="197" t="s">
        <v>827</v>
      </c>
      <c r="H93" s="198">
        <v>2</v>
      </c>
      <c r="I93" s="199"/>
      <c r="J93" s="200">
        <f t="shared" si="0"/>
        <v>0</v>
      </c>
      <c r="K93" s="196" t="s">
        <v>21</v>
      </c>
      <c r="L93" s="41"/>
      <c r="M93" s="201" t="s">
        <v>21</v>
      </c>
      <c r="N93" s="202" t="s">
        <v>44</v>
      </c>
      <c r="O93" s="66"/>
      <c r="P93" s="203">
        <f t="shared" si="1"/>
        <v>0</v>
      </c>
      <c r="Q93" s="203">
        <v>0</v>
      </c>
      <c r="R93" s="203">
        <f t="shared" si="2"/>
        <v>0</v>
      </c>
      <c r="S93" s="203">
        <v>0</v>
      </c>
      <c r="T93" s="204">
        <f t="shared" si="3"/>
        <v>0</v>
      </c>
      <c r="U93" s="36"/>
      <c r="V93" s="36"/>
      <c r="W93" s="36"/>
      <c r="X93" s="36"/>
      <c r="Y93" s="36"/>
      <c r="Z93" s="36"/>
      <c r="AA93" s="36"/>
      <c r="AB93" s="36"/>
      <c r="AC93" s="36"/>
      <c r="AD93" s="36"/>
      <c r="AE93" s="36"/>
      <c r="AR93" s="205" t="s">
        <v>164</v>
      </c>
      <c r="AT93" s="205" t="s">
        <v>159</v>
      </c>
      <c r="AU93" s="205" t="s">
        <v>79</v>
      </c>
      <c r="AY93" s="19" t="s">
        <v>157</v>
      </c>
      <c r="BE93" s="206">
        <f t="shared" si="4"/>
        <v>0</v>
      </c>
      <c r="BF93" s="206">
        <f t="shared" si="5"/>
        <v>0</v>
      </c>
      <c r="BG93" s="206">
        <f t="shared" si="6"/>
        <v>0</v>
      </c>
      <c r="BH93" s="206">
        <f t="shared" si="7"/>
        <v>0</v>
      </c>
      <c r="BI93" s="206">
        <f t="shared" si="8"/>
        <v>0</v>
      </c>
      <c r="BJ93" s="19" t="s">
        <v>79</v>
      </c>
      <c r="BK93" s="206">
        <f t="shared" si="9"/>
        <v>0</v>
      </c>
      <c r="BL93" s="19" t="s">
        <v>164</v>
      </c>
      <c r="BM93" s="205" t="s">
        <v>238</v>
      </c>
    </row>
    <row r="94" spans="1:65" s="2" customFormat="1" ht="16.5" customHeight="1">
      <c r="A94" s="36"/>
      <c r="B94" s="37"/>
      <c r="C94" s="194" t="s">
        <v>211</v>
      </c>
      <c r="D94" s="194" t="s">
        <v>159</v>
      </c>
      <c r="E94" s="195" t="s">
        <v>1750</v>
      </c>
      <c r="F94" s="196" t="s">
        <v>1751</v>
      </c>
      <c r="G94" s="197" t="s">
        <v>827</v>
      </c>
      <c r="H94" s="198">
        <v>4</v>
      </c>
      <c r="I94" s="199"/>
      <c r="J94" s="200">
        <f t="shared" si="0"/>
        <v>0</v>
      </c>
      <c r="K94" s="196" t="s">
        <v>21</v>
      </c>
      <c r="L94" s="41"/>
      <c r="M94" s="201" t="s">
        <v>21</v>
      </c>
      <c r="N94" s="202" t="s">
        <v>44</v>
      </c>
      <c r="O94" s="66"/>
      <c r="P94" s="203">
        <f t="shared" si="1"/>
        <v>0</v>
      </c>
      <c r="Q94" s="203">
        <v>0</v>
      </c>
      <c r="R94" s="203">
        <f t="shared" si="2"/>
        <v>0</v>
      </c>
      <c r="S94" s="203">
        <v>0</v>
      </c>
      <c r="T94" s="204">
        <f t="shared" si="3"/>
        <v>0</v>
      </c>
      <c r="U94" s="36"/>
      <c r="V94" s="36"/>
      <c r="W94" s="36"/>
      <c r="X94" s="36"/>
      <c r="Y94" s="36"/>
      <c r="Z94" s="36"/>
      <c r="AA94" s="36"/>
      <c r="AB94" s="36"/>
      <c r="AC94" s="36"/>
      <c r="AD94" s="36"/>
      <c r="AE94" s="36"/>
      <c r="AR94" s="205" t="s">
        <v>164</v>
      </c>
      <c r="AT94" s="205" t="s">
        <v>159</v>
      </c>
      <c r="AU94" s="205" t="s">
        <v>79</v>
      </c>
      <c r="AY94" s="19" t="s">
        <v>157</v>
      </c>
      <c r="BE94" s="206">
        <f t="shared" si="4"/>
        <v>0</v>
      </c>
      <c r="BF94" s="206">
        <f t="shared" si="5"/>
        <v>0</v>
      </c>
      <c r="BG94" s="206">
        <f t="shared" si="6"/>
        <v>0</v>
      </c>
      <c r="BH94" s="206">
        <f t="shared" si="7"/>
        <v>0</v>
      </c>
      <c r="BI94" s="206">
        <f t="shared" si="8"/>
        <v>0</v>
      </c>
      <c r="BJ94" s="19" t="s">
        <v>79</v>
      </c>
      <c r="BK94" s="206">
        <f t="shared" si="9"/>
        <v>0</v>
      </c>
      <c r="BL94" s="19" t="s">
        <v>164</v>
      </c>
      <c r="BM94" s="205" t="s">
        <v>251</v>
      </c>
    </row>
    <row r="95" spans="1:65" s="2" customFormat="1" ht="16.5" customHeight="1">
      <c r="A95" s="36"/>
      <c r="B95" s="37"/>
      <c r="C95" s="194" t="s">
        <v>216</v>
      </c>
      <c r="D95" s="194" t="s">
        <v>159</v>
      </c>
      <c r="E95" s="195" t="s">
        <v>1752</v>
      </c>
      <c r="F95" s="196" t="s">
        <v>1753</v>
      </c>
      <c r="G95" s="197" t="s">
        <v>827</v>
      </c>
      <c r="H95" s="198">
        <v>6</v>
      </c>
      <c r="I95" s="199"/>
      <c r="J95" s="200">
        <f t="shared" si="0"/>
        <v>0</v>
      </c>
      <c r="K95" s="196" t="s">
        <v>21</v>
      </c>
      <c r="L95" s="41"/>
      <c r="M95" s="201" t="s">
        <v>21</v>
      </c>
      <c r="N95" s="202" t="s">
        <v>44</v>
      </c>
      <c r="O95" s="66"/>
      <c r="P95" s="203">
        <f t="shared" si="1"/>
        <v>0</v>
      </c>
      <c r="Q95" s="203">
        <v>0</v>
      </c>
      <c r="R95" s="203">
        <f t="shared" si="2"/>
        <v>0</v>
      </c>
      <c r="S95" s="203">
        <v>0</v>
      </c>
      <c r="T95" s="204">
        <f t="shared" si="3"/>
        <v>0</v>
      </c>
      <c r="U95" s="36"/>
      <c r="V95" s="36"/>
      <c r="W95" s="36"/>
      <c r="X95" s="36"/>
      <c r="Y95" s="36"/>
      <c r="Z95" s="36"/>
      <c r="AA95" s="36"/>
      <c r="AB95" s="36"/>
      <c r="AC95" s="36"/>
      <c r="AD95" s="36"/>
      <c r="AE95" s="36"/>
      <c r="AR95" s="205" t="s">
        <v>164</v>
      </c>
      <c r="AT95" s="205" t="s">
        <v>159</v>
      </c>
      <c r="AU95" s="205" t="s">
        <v>79</v>
      </c>
      <c r="AY95" s="19" t="s">
        <v>157</v>
      </c>
      <c r="BE95" s="206">
        <f t="shared" si="4"/>
        <v>0</v>
      </c>
      <c r="BF95" s="206">
        <f t="shared" si="5"/>
        <v>0</v>
      </c>
      <c r="BG95" s="206">
        <f t="shared" si="6"/>
        <v>0</v>
      </c>
      <c r="BH95" s="206">
        <f t="shared" si="7"/>
        <v>0</v>
      </c>
      <c r="BI95" s="206">
        <f t="shared" si="8"/>
        <v>0</v>
      </c>
      <c r="BJ95" s="19" t="s">
        <v>79</v>
      </c>
      <c r="BK95" s="206">
        <f t="shared" si="9"/>
        <v>0</v>
      </c>
      <c r="BL95" s="19" t="s">
        <v>164</v>
      </c>
      <c r="BM95" s="205" t="s">
        <v>270</v>
      </c>
    </row>
    <row r="96" spans="1:65" s="2" customFormat="1" ht="16.5" customHeight="1">
      <c r="A96" s="36"/>
      <c r="B96" s="37"/>
      <c r="C96" s="194" t="s">
        <v>224</v>
      </c>
      <c r="D96" s="194" t="s">
        <v>159</v>
      </c>
      <c r="E96" s="195" t="s">
        <v>1754</v>
      </c>
      <c r="F96" s="196" t="s">
        <v>1755</v>
      </c>
      <c r="G96" s="197" t="s">
        <v>827</v>
      </c>
      <c r="H96" s="198">
        <v>3</v>
      </c>
      <c r="I96" s="199"/>
      <c r="J96" s="200">
        <f t="shared" si="0"/>
        <v>0</v>
      </c>
      <c r="K96" s="196" t="s">
        <v>21</v>
      </c>
      <c r="L96" s="41"/>
      <c r="M96" s="201" t="s">
        <v>21</v>
      </c>
      <c r="N96" s="202" t="s">
        <v>44</v>
      </c>
      <c r="O96" s="66"/>
      <c r="P96" s="203">
        <f t="shared" si="1"/>
        <v>0</v>
      </c>
      <c r="Q96" s="203">
        <v>0</v>
      </c>
      <c r="R96" s="203">
        <f t="shared" si="2"/>
        <v>0</v>
      </c>
      <c r="S96" s="203">
        <v>0</v>
      </c>
      <c r="T96" s="204">
        <f t="shared" si="3"/>
        <v>0</v>
      </c>
      <c r="U96" s="36"/>
      <c r="V96" s="36"/>
      <c r="W96" s="36"/>
      <c r="X96" s="36"/>
      <c r="Y96" s="36"/>
      <c r="Z96" s="36"/>
      <c r="AA96" s="36"/>
      <c r="AB96" s="36"/>
      <c r="AC96" s="36"/>
      <c r="AD96" s="36"/>
      <c r="AE96" s="36"/>
      <c r="AR96" s="205" t="s">
        <v>164</v>
      </c>
      <c r="AT96" s="205" t="s">
        <v>159</v>
      </c>
      <c r="AU96" s="205" t="s">
        <v>79</v>
      </c>
      <c r="AY96" s="19" t="s">
        <v>157</v>
      </c>
      <c r="BE96" s="206">
        <f t="shared" si="4"/>
        <v>0</v>
      </c>
      <c r="BF96" s="206">
        <f t="shared" si="5"/>
        <v>0</v>
      </c>
      <c r="BG96" s="206">
        <f t="shared" si="6"/>
        <v>0</v>
      </c>
      <c r="BH96" s="206">
        <f t="shared" si="7"/>
        <v>0</v>
      </c>
      <c r="BI96" s="206">
        <f t="shared" si="8"/>
        <v>0</v>
      </c>
      <c r="BJ96" s="19" t="s">
        <v>79</v>
      </c>
      <c r="BK96" s="206">
        <f t="shared" si="9"/>
        <v>0</v>
      </c>
      <c r="BL96" s="19" t="s">
        <v>164</v>
      </c>
      <c r="BM96" s="205" t="s">
        <v>281</v>
      </c>
    </row>
    <row r="97" spans="1:65" s="2" customFormat="1" ht="16.5" customHeight="1">
      <c r="A97" s="36"/>
      <c r="B97" s="37"/>
      <c r="C97" s="194" t="s">
        <v>232</v>
      </c>
      <c r="D97" s="194" t="s">
        <v>159</v>
      </c>
      <c r="E97" s="195" t="s">
        <v>1756</v>
      </c>
      <c r="F97" s="196" t="s">
        <v>1757</v>
      </c>
      <c r="G97" s="197" t="s">
        <v>827</v>
      </c>
      <c r="H97" s="198">
        <v>2</v>
      </c>
      <c r="I97" s="199"/>
      <c r="J97" s="200">
        <f t="shared" si="0"/>
        <v>0</v>
      </c>
      <c r="K97" s="196" t="s">
        <v>21</v>
      </c>
      <c r="L97" s="41"/>
      <c r="M97" s="201" t="s">
        <v>21</v>
      </c>
      <c r="N97" s="202" t="s">
        <v>44</v>
      </c>
      <c r="O97" s="66"/>
      <c r="P97" s="203">
        <f t="shared" si="1"/>
        <v>0</v>
      </c>
      <c r="Q97" s="203">
        <v>0</v>
      </c>
      <c r="R97" s="203">
        <f t="shared" si="2"/>
        <v>0</v>
      </c>
      <c r="S97" s="203">
        <v>0</v>
      </c>
      <c r="T97" s="204">
        <f t="shared" si="3"/>
        <v>0</v>
      </c>
      <c r="U97" s="36"/>
      <c r="V97" s="36"/>
      <c r="W97" s="36"/>
      <c r="X97" s="36"/>
      <c r="Y97" s="36"/>
      <c r="Z97" s="36"/>
      <c r="AA97" s="36"/>
      <c r="AB97" s="36"/>
      <c r="AC97" s="36"/>
      <c r="AD97" s="36"/>
      <c r="AE97" s="36"/>
      <c r="AR97" s="205" t="s">
        <v>164</v>
      </c>
      <c r="AT97" s="205" t="s">
        <v>159</v>
      </c>
      <c r="AU97" s="205" t="s">
        <v>79</v>
      </c>
      <c r="AY97" s="19" t="s">
        <v>157</v>
      </c>
      <c r="BE97" s="206">
        <f t="shared" si="4"/>
        <v>0</v>
      </c>
      <c r="BF97" s="206">
        <f t="shared" si="5"/>
        <v>0</v>
      </c>
      <c r="BG97" s="206">
        <f t="shared" si="6"/>
        <v>0</v>
      </c>
      <c r="BH97" s="206">
        <f t="shared" si="7"/>
        <v>0</v>
      </c>
      <c r="BI97" s="206">
        <f t="shared" si="8"/>
        <v>0</v>
      </c>
      <c r="BJ97" s="19" t="s">
        <v>79</v>
      </c>
      <c r="BK97" s="206">
        <f t="shared" si="9"/>
        <v>0</v>
      </c>
      <c r="BL97" s="19" t="s">
        <v>164</v>
      </c>
      <c r="BM97" s="205" t="s">
        <v>299</v>
      </c>
    </row>
    <row r="98" spans="1:65" s="2" customFormat="1" ht="21.75" customHeight="1">
      <c r="A98" s="36"/>
      <c r="B98" s="37"/>
      <c r="C98" s="194" t="s">
        <v>238</v>
      </c>
      <c r="D98" s="194" t="s">
        <v>159</v>
      </c>
      <c r="E98" s="195" t="s">
        <v>1758</v>
      </c>
      <c r="F98" s="196" t="s">
        <v>1759</v>
      </c>
      <c r="G98" s="197" t="s">
        <v>827</v>
      </c>
      <c r="H98" s="198">
        <v>2</v>
      </c>
      <c r="I98" s="199"/>
      <c r="J98" s="200">
        <f t="shared" si="0"/>
        <v>0</v>
      </c>
      <c r="K98" s="196" t="s">
        <v>21</v>
      </c>
      <c r="L98" s="41"/>
      <c r="M98" s="201" t="s">
        <v>21</v>
      </c>
      <c r="N98" s="202" t="s">
        <v>44</v>
      </c>
      <c r="O98" s="66"/>
      <c r="P98" s="203">
        <f t="shared" si="1"/>
        <v>0</v>
      </c>
      <c r="Q98" s="203">
        <v>0</v>
      </c>
      <c r="R98" s="203">
        <f t="shared" si="2"/>
        <v>0</v>
      </c>
      <c r="S98" s="203">
        <v>0</v>
      </c>
      <c r="T98" s="204">
        <f t="shared" si="3"/>
        <v>0</v>
      </c>
      <c r="U98" s="36"/>
      <c r="V98" s="36"/>
      <c r="W98" s="36"/>
      <c r="X98" s="36"/>
      <c r="Y98" s="36"/>
      <c r="Z98" s="36"/>
      <c r="AA98" s="36"/>
      <c r="AB98" s="36"/>
      <c r="AC98" s="36"/>
      <c r="AD98" s="36"/>
      <c r="AE98" s="36"/>
      <c r="AR98" s="205" t="s">
        <v>164</v>
      </c>
      <c r="AT98" s="205" t="s">
        <v>159</v>
      </c>
      <c r="AU98" s="205" t="s">
        <v>79</v>
      </c>
      <c r="AY98" s="19" t="s">
        <v>157</v>
      </c>
      <c r="BE98" s="206">
        <f t="shared" si="4"/>
        <v>0</v>
      </c>
      <c r="BF98" s="206">
        <f t="shared" si="5"/>
        <v>0</v>
      </c>
      <c r="BG98" s="206">
        <f t="shared" si="6"/>
        <v>0</v>
      </c>
      <c r="BH98" s="206">
        <f t="shared" si="7"/>
        <v>0</v>
      </c>
      <c r="BI98" s="206">
        <f t="shared" si="8"/>
        <v>0</v>
      </c>
      <c r="BJ98" s="19" t="s">
        <v>79</v>
      </c>
      <c r="BK98" s="206">
        <f t="shared" si="9"/>
        <v>0</v>
      </c>
      <c r="BL98" s="19" t="s">
        <v>164</v>
      </c>
      <c r="BM98" s="205" t="s">
        <v>210</v>
      </c>
    </row>
    <row r="99" spans="1:65" s="2" customFormat="1" ht="16.5" customHeight="1">
      <c r="A99" s="36"/>
      <c r="B99" s="37"/>
      <c r="C99" s="194" t="s">
        <v>244</v>
      </c>
      <c r="D99" s="194" t="s">
        <v>159</v>
      </c>
      <c r="E99" s="195" t="s">
        <v>1760</v>
      </c>
      <c r="F99" s="196" t="s">
        <v>1757</v>
      </c>
      <c r="G99" s="197" t="s">
        <v>827</v>
      </c>
      <c r="H99" s="198">
        <v>1</v>
      </c>
      <c r="I99" s="199"/>
      <c r="J99" s="200">
        <f t="shared" si="0"/>
        <v>0</v>
      </c>
      <c r="K99" s="196" t="s">
        <v>21</v>
      </c>
      <c r="L99" s="41"/>
      <c r="M99" s="201" t="s">
        <v>21</v>
      </c>
      <c r="N99" s="202" t="s">
        <v>44</v>
      </c>
      <c r="O99" s="66"/>
      <c r="P99" s="203">
        <f t="shared" si="1"/>
        <v>0</v>
      </c>
      <c r="Q99" s="203">
        <v>0</v>
      </c>
      <c r="R99" s="203">
        <f t="shared" si="2"/>
        <v>0</v>
      </c>
      <c r="S99" s="203">
        <v>0</v>
      </c>
      <c r="T99" s="204">
        <f t="shared" si="3"/>
        <v>0</v>
      </c>
      <c r="U99" s="36"/>
      <c r="V99" s="36"/>
      <c r="W99" s="36"/>
      <c r="X99" s="36"/>
      <c r="Y99" s="36"/>
      <c r="Z99" s="36"/>
      <c r="AA99" s="36"/>
      <c r="AB99" s="36"/>
      <c r="AC99" s="36"/>
      <c r="AD99" s="36"/>
      <c r="AE99" s="36"/>
      <c r="AR99" s="205" t="s">
        <v>164</v>
      </c>
      <c r="AT99" s="205" t="s">
        <v>159</v>
      </c>
      <c r="AU99" s="205" t="s">
        <v>79</v>
      </c>
      <c r="AY99" s="19" t="s">
        <v>157</v>
      </c>
      <c r="BE99" s="206">
        <f t="shared" si="4"/>
        <v>0</v>
      </c>
      <c r="BF99" s="206">
        <f t="shared" si="5"/>
        <v>0</v>
      </c>
      <c r="BG99" s="206">
        <f t="shared" si="6"/>
        <v>0</v>
      </c>
      <c r="BH99" s="206">
        <f t="shared" si="7"/>
        <v>0</v>
      </c>
      <c r="BI99" s="206">
        <f t="shared" si="8"/>
        <v>0</v>
      </c>
      <c r="BJ99" s="19" t="s">
        <v>79</v>
      </c>
      <c r="BK99" s="206">
        <f t="shared" si="9"/>
        <v>0</v>
      </c>
      <c r="BL99" s="19" t="s">
        <v>164</v>
      </c>
      <c r="BM99" s="205" t="s">
        <v>322</v>
      </c>
    </row>
    <row r="100" spans="1:65" s="2" customFormat="1" ht="16.5" customHeight="1">
      <c r="A100" s="36"/>
      <c r="B100" s="37"/>
      <c r="C100" s="194" t="s">
        <v>251</v>
      </c>
      <c r="D100" s="194" t="s">
        <v>159</v>
      </c>
      <c r="E100" s="195" t="s">
        <v>1761</v>
      </c>
      <c r="F100" s="196" t="s">
        <v>1762</v>
      </c>
      <c r="G100" s="197" t="s">
        <v>827</v>
      </c>
      <c r="H100" s="198">
        <v>25</v>
      </c>
      <c r="I100" s="199"/>
      <c r="J100" s="200">
        <f t="shared" si="0"/>
        <v>0</v>
      </c>
      <c r="K100" s="196" t="s">
        <v>21</v>
      </c>
      <c r="L100" s="41"/>
      <c r="M100" s="201" t="s">
        <v>21</v>
      </c>
      <c r="N100" s="202" t="s">
        <v>44</v>
      </c>
      <c r="O100" s="66"/>
      <c r="P100" s="203">
        <f t="shared" si="1"/>
        <v>0</v>
      </c>
      <c r="Q100" s="203">
        <v>0</v>
      </c>
      <c r="R100" s="203">
        <f t="shared" si="2"/>
        <v>0</v>
      </c>
      <c r="S100" s="203">
        <v>0</v>
      </c>
      <c r="T100" s="204">
        <f t="shared" si="3"/>
        <v>0</v>
      </c>
      <c r="U100" s="36"/>
      <c r="V100" s="36"/>
      <c r="W100" s="36"/>
      <c r="X100" s="36"/>
      <c r="Y100" s="36"/>
      <c r="Z100" s="36"/>
      <c r="AA100" s="36"/>
      <c r="AB100" s="36"/>
      <c r="AC100" s="36"/>
      <c r="AD100" s="36"/>
      <c r="AE100" s="36"/>
      <c r="AR100" s="205" t="s">
        <v>164</v>
      </c>
      <c r="AT100" s="205" t="s">
        <v>159</v>
      </c>
      <c r="AU100" s="205" t="s">
        <v>79</v>
      </c>
      <c r="AY100" s="19" t="s">
        <v>157</v>
      </c>
      <c r="BE100" s="206">
        <f t="shared" si="4"/>
        <v>0</v>
      </c>
      <c r="BF100" s="206">
        <f t="shared" si="5"/>
        <v>0</v>
      </c>
      <c r="BG100" s="206">
        <f t="shared" si="6"/>
        <v>0</v>
      </c>
      <c r="BH100" s="206">
        <f t="shared" si="7"/>
        <v>0</v>
      </c>
      <c r="BI100" s="206">
        <f t="shared" si="8"/>
        <v>0</v>
      </c>
      <c r="BJ100" s="19" t="s">
        <v>79</v>
      </c>
      <c r="BK100" s="206">
        <f t="shared" si="9"/>
        <v>0</v>
      </c>
      <c r="BL100" s="19" t="s">
        <v>164</v>
      </c>
      <c r="BM100" s="205" t="s">
        <v>338</v>
      </c>
    </row>
    <row r="101" spans="1:65" s="2" customFormat="1" ht="16.5" customHeight="1">
      <c r="A101" s="36"/>
      <c r="B101" s="37"/>
      <c r="C101" s="194" t="s">
        <v>264</v>
      </c>
      <c r="D101" s="194" t="s">
        <v>159</v>
      </c>
      <c r="E101" s="195" t="s">
        <v>1763</v>
      </c>
      <c r="F101" s="196" t="s">
        <v>1764</v>
      </c>
      <c r="G101" s="197" t="s">
        <v>162</v>
      </c>
      <c r="H101" s="198">
        <v>2800</v>
      </c>
      <c r="I101" s="199"/>
      <c r="J101" s="200">
        <f t="shared" si="0"/>
        <v>0</v>
      </c>
      <c r="K101" s="196" t="s">
        <v>21</v>
      </c>
      <c r="L101" s="41"/>
      <c r="M101" s="201" t="s">
        <v>21</v>
      </c>
      <c r="N101" s="202" t="s">
        <v>44</v>
      </c>
      <c r="O101" s="66"/>
      <c r="P101" s="203">
        <f t="shared" si="1"/>
        <v>0</v>
      </c>
      <c r="Q101" s="203">
        <v>0</v>
      </c>
      <c r="R101" s="203">
        <f t="shared" si="2"/>
        <v>0</v>
      </c>
      <c r="S101" s="203">
        <v>0</v>
      </c>
      <c r="T101" s="204">
        <f t="shared" si="3"/>
        <v>0</v>
      </c>
      <c r="U101" s="36"/>
      <c r="V101" s="36"/>
      <c r="W101" s="36"/>
      <c r="X101" s="36"/>
      <c r="Y101" s="36"/>
      <c r="Z101" s="36"/>
      <c r="AA101" s="36"/>
      <c r="AB101" s="36"/>
      <c r="AC101" s="36"/>
      <c r="AD101" s="36"/>
      <c r="AE101" s="36"/>
      <c r="AR101" s="205" t="s">
        <v>164</v>
      </c>
      <c r="AT101" s="205" t="s">
        <v>159</v>
      </c>
      <c r="AU101" s="205" t="s">
        <v>79</v>
      </c>
      <c r="AY101" s="19" t="s">
        <v>157</v>
      </c>
      <c r="BE101" s="206">
        <f t="shared" si="4"/>
        <v>0</v>
      </c>
      <c r="BF101" s="206">
        <f t="shared" si="5"/>
        <v>0</v>
      </c>
      <c r="BG101" s="206">
        <f t="shared" si="6"/>
        <v>0</v>
      </c>
      <c r="BH101" s="206">
        <f t="shared" si="7"/>
        <v>0</v>
      </c>
      <c r="BI101" s="206">
        <f t="shared" si="8"/>
        <v>0</v>
      </c>
      <c r="BJ101" s="19" t="s">
        <v>79</v>
      </c>
      <c r="BK101" s="206">
        <f t="shared" si="9"/>
        <v>0</v>
      </c>
      <c r="BL101" s="19" t="s">
        <v>164</v>
      </c>
      <c r="BM101" s="205" t="s">
        <v>350</v>
      </c>
    </row>
    <row r="102" spans="1:65" s="2" customFormat="1" ht="16.5" customHeight="1">
      <c r="A102" s="36"/>
      <c r="B102" s="37"/>
      <c r="C102" s="194" t="s">
        <v>270</v>
      </c>
      <c r="D102" s="194" t="s">
        <v>159</v>
      </c>
      <c r="E102" s="195" t="s">
        <v>1765</v>
      </c>
      <c r="F102" s="196" t="s">
        <v>1766</v>
      </c>
      <c r="G102" s="197" t="s">
        <v>162</v>
      </c>
      <c r="H102" s="198">
        <v>2800</v>
      </c>
      <c r="I102" s="199"/>
      <c r="J102" s="200">
        <f t="shared" si="0"/>
        <v>0</v>
      </c>
      <c r="K102" s="196" t="s">
        <v>21</v>
      </c>
      <c r="L102" s="41"/>
      <c r="M102" s="201" t="s">
        <v>21</v>
      </c>
      <c r="N102" s="202" t="s">
        <v>44</v>
      </c>
      <c r="O102" s="66"/>
      <c r="P102" s="203">
        <f t="shared" si="1"/>
        <v>0</v>
      </c>
      <c r="Q102" s="203">
        <v>0</v>
      </c>
      <c r="R102" s="203">
        <f t="shared" si="2"/>
        <v>0</v>
      </c>
      <c r="S102" s="203">
        <v>0</v>
      </c>
      <c r="T102" s="204">
        <f t="shared" si="3"/>
        <v>0</v>
      </c>
      <c r="U102" s="36"/>
      <c r="V102" s="36"/>
      <c r="W102" s="36"/>
      <c r="X102" s="36"/>
      <c r="Y102" s="36"/>
      <c r="Z102" s="36"/>
      <c r="AA102" s="36"/>
      <c r="AB102" s="36"/>
      <c r="AC102" s="36"/>
      <c r="AD102" s="36"/>
      <c r="AE102" s="36"/>
      <c r="AR102" s="205" t="s">
        <v>164</v>
      </c>
      <c r="AT102" s="205" t="s">
        <v>159</v>
      </c>
      <c r="AU102" s="205" t="s">
        <v>79</v>
      </c>
      <c r="AY102" s="19" t="s">
        <v>157</v>
      </c>
      <c r="BE102" s="206">
        <f t="shared" si="4"/>
        <v>0</v>
      </c>
      <c r="BF102" s="206">
        <f t="shared" si="5"/>
        <v>0</v>
      </c>
      <c r="BG102" s="206">
        <f t="shared" si="6"/>
        <v>0</v>
      </c>
      <c r="BH102" s="206">
        <f t="shared" si="7"/>
        <v>0</v>
      </c>
      <c r="BI102" s="206">
        <f t="shared" si="8"/>
        <v>0</v>
      </c>
      <c r="BJ102" s="19" t="s">
        <v>79</v>
      </c>
      <c r="BK102" s="206">
        <f t="shared" si="9"/>
        <v>0</v>
      </c>
      <c r="BL102" s="19" t="s">
        <v>164</v>
      </c>
      <c r="BM102" s="205" t="s">
        <v>370</v>
      </c>
    </row>
    <row r="103" spans="1:65" s="2" customFormat="1" ht="16.5" customHeight="1">
      <c r="A103" s="36"/>
      <c r="B103" s="37"/>
      <c r="C103" s="194" t="s">
        <v>8</v>
      </c>
      <c r="D103" s="194" t="s">
        <v>159</v>
      </c>
      <c r="E103" s="195" t="s">
        <v>1767</v>
      </c>
      <c r="F103" s="196" t="s">
        <v>1768</v>
      </c>
      <c r="G103" s="197" t="s">
        <v>162</v>
      </c>
      <c r="H103" s="198">
        <v>2800</v>
      </c>
      <c r="I103" s="199"/>
      <c r="J103" s="200">
        <f t="shared" si="0"/>
        <v>0</v>
      </c>
      <c r="K103" s="196" t="s">
        <v>21</v>
      </c>
      <c r="L103" s="41"/>
      <c r="M103" s="201" t="s">
        <v>21</v>
      </c>
      <c r="N103" s="202" t="s">
        <v>44</v>
      </c>
      <c r="O103" s="66"/>
      <c r="P103" s="203">
        <f t="shared" si="1"/>
        <v>0</v>
      </c>
      <c r="Q103" s="203">
        <v>0</v>
      </c>
      <c r="R103" s="203">
        <f t="shared" si="2"/>
        <v>0</v>
      </c>
      <c r="S103" s="203">
        <v>0</v>
      </c>
      <c r="T103" s="204">
        <f t="shared" si="3"/>
        <v>0</v>
      </c>
      <c r="U103" s="36"/>
      <c r="V103" s="36"/>
      <c r="W103" s="36"/>
      <c r="X103" s="36"/>
      <c r="Y103" s="36"/>
      <c r="Z103" s="36"/>
      <c r="AA103" s="36"/>
      <c r="AB103" s="36"/>
      <c r="AC103" s="36"/>
      <c r="AD103" s="36"/>
      <c r="AE103" s="36"/>
      <c r="AR103" s="205" t="s">
        <v>164</v>
      </c>
      <c r="AT103" s="205" t="s">
        <v>159</v>
      </c>
      <c r="AU103" s="205" t="s">
        <v>79</v>
      </c>
      <c r="AY103" s="19" t="s">
        <v>157</v>
      </c>
      <c r="BE103" s="206">
        <f t="shared" si="4"/>
        <v>0</v>
      </c>
      <c r="BF103" s="206">
        <f t="shared" si="5"/>
        <v>0</v>
      </c>
      <c r="BG103" s="206">
        <f t="shared" si="6"/>
        <v>0</v>
      </c>
      <c r="BH103" s="206">
        <f t="shared" si="7"/>
        <v>0</v>
      </c>
      <c r="BI103" s="206">
        <f t="shared" si="8"/>
        <v>0</v>
      </c>
      <c r="BJ103" s="19" t="s">
        <v>79</v>
      </c>
      <c r="BK103" s="206">
        <f t="shared" si="9"/>
        <v>0</v>
      </c>
      <c r="BL103" s="19" t="s">
        <v>164</v>
      </c>
      <c r="BM103" s="205" t="s">
        <v>308</v>
      </c>
    </row>
    <row r="104" spans="1:65" s="2" customFormat="1" ht="16.5" customHeight="1">
      <c r="A104" s="36"/>
      <c r="B104" s="37"/>
      <c r="C104" s="194" t="s">
        <v>281</v>
      </c>
      <c r="D104" s="194" t="s">
        <v>159</v>
      </c>
      <c r="E104" s="195" t="s">
        <v>1769</v>
      </c>
      <c r="F104" s="196" t="s">
        <v>1770</v>
      </c>
      <c r="G104" s="197" t="s">
        <v>172</v>
      </c>
      <c r="H104" s="198">
        <v>98</v>
      </c>
      <c r="I104" s="199"/>
      <c r="J104" s="200">
        <f t="shared" si="0"/>
        <v>0</v>
      </c>
      <c r="K104" s="196" t="s">
        <v>21</v>
      </c>
      <c r="L104" s="41"/>
      <c r="M104" s="201" t="s">
        <v>21</v>
      </c>
      <c r="N104" s="202" t="s">
        <v>44</v>
      </c>
      <c r="O104" s="66"/>
      <c r="P104" s="203">
        <f t="shared" si="1"/>
        <v>0</v>
      </c>
      <c r="Q104" s="203">
        <v>0</v>
      </c>
      <c r="R104" s="203">
        <f t="shared" si="2"/>
        <v>0</v>
      </c>
      <c r="S104" s="203">
        <v>0</v>
      </c>
      <c r="T104" s="204">
        <f t="shared" si="3"/>
        <v>0</v>
      </c>
      <c r="U104" s="36"/>
      <c r="V104" s="36"/>
      <c r="W104" s="36"/>
      <c r="X104" s="36"/>
      <c r="Y104" s="36"/>
      <c r="Z104" s="36"/>
      <c r="AA104" s="36"/>
      <c r="AB104" s="36"/>
      <c r="AC104" s="36"/>
      <c r="AD104" s="36"/>
      <c r="AE104" s="36"/>
      <c r="AR104" s="205" t="s">
        <v>164</v>
      </c>
      <c r="AT104" s="205" t="s">
        <v>159</v>
      </c>
      <c r="AU104" s="205" t="s">
        <v>79</v>
      </c>
      <c r="AY104" s="19" t="s">
        <v>157</v>
      </c>
      <c r="BE104" s="206">
        <f t="shared" si="4"/>
        <v>0</v>
      </c>
      <c r="BF104" s="206">
        <f t="shared" si="5"/>
        <v>0</v>
      </c>
      <c r="BG104" s="206">
        <f t="shared" si="6"/>
        <v>0</v>
      </c>
      <c r="BH104" s="206">
        <f t="shared" si="7"/>
        <v>0</v>
      </c>
      <c r="BI104" s="206">
        <f t="shared" si="8"/>
        <v>0</v>
      </c>
      <c r="BJ104" s="19" t="s">
        <v>79</v>
      </c>
      <c r="BK104" s="206">
        <f t="shared" si="9"/>
        <v>0</v>
      </c>
      <c r="BL104" s="19" t="s">
        <v>164</v>
      </c>
      <c r="BM104" s="205" t="s">
        <v>391</v>
      </c>
    </row>
    <row r="105" spans="1:65" s="2" customFormat="1" ht="21.75" customHeight="1">
      <c r="A105" s="36"/>
      <c r="B105" s="37"/>
      <c r="C105" s="194" t="s">
        <v>289</v>
      </c>
      <c r="D105" s="194" t="s">
        <v>159</v>
      </c>
      <c r="E105" s="195" t="s">
        <v>1771</v>
      </c>
      <c r="F105" s="196" t="s">
        <v>1772</v>
      </c>
      <c r="G105" s="197" t="s">
        <v>172</v>
      </c>
      <c r="H105" s="198">
        <v>98</v>
      </c>
      <c r="I105" s="199"/>
      <c r="J105" s="200">
        <f t="shared" si="0"/>
        <v>0</v>
      </c>
      <c r="K105" s="196" t="s">
        <v>21</v>
      </c>
      <c r="L105" s="41"/>
      <c r="M105" s="201" t="s">
        <v>21</v>
      </c>
      <c r="N105" s="202" t="s">
        <v>44</v>
      </c>
      <c r="O105" s="66"/>
      <c r="P105" s="203">
        <f t="shared" si="1"/>
        <v>0</v>
      </c>
      <c r="Q105" s="203">
        <v>0</v>
      </c>
      <c r="R105" s="203">
        <f t="shared" si="2"/>
        <v>0</v>
      </c>
      <c r="S105" s="203">
        <v>0</v>
      </c>
      <c r="T105" s="204">
        <f t="shared" si="3"/>
        <v>0</v>
      </c>
      <c r="U105" s="36"/>
      <c r="V105" s="36"/>
      <c r="W105" s="36"/>
      <c r="X105" s="36"/>
      <c r="Y105" s="36"/>
      <c r="Z105" s="36"/>
      <c r="AA105" s="36"/>
      <c r="AB105" s="36"/>
      <c r="AC105" s="36"/>
      <c r="AD105" s="36"/>
      <c r="AE105" s="36"/>
      <c r="AR105" s="205" t="s">
        <v>164</v>
      </c>
      <c r="AT105" s="205" t="s">
        <v>159</v>
      </c>
      <c r="AU105" s="205" t="s">
        <v>79</v>
      </c>
      <c r="AY105" s="19" t="s">
        <v>157</v>
      </c>
      <c r="BE105" s="206">
        <f t="shared" si="4"/>
        <v>0</v>
      </c>
      <c r="BF105" s="206">
        <f t="shared" si="5"/>
        <v>0</v>
      </c>
      <c r="BG105" s="206">
        <f t="shared" si="6"/>
        <v>0</v>
      </c>
      <c r="BH105" s="206">
        <f t="shared" si="7"/>
        <v>0</v>
      </c>
      <c r="BI105" s="206">
        <f t="shared" si="8"/>
        <v>0</v>
      </c>
      <c r="BJ105" s="19" t="s">
        <v>79</v>
      </c>
      <c r="BK105" s="206">
        <f t="shared" si="9"/>
        <v>0</v>
      </c>
      <c r="BL105" s="19" t="s">
        <v>164</v>
      </c>
      <c r="BM105" s="205" t="s">
        <v>405</v>
      </c>
    </row>
    <row r="106" spans="1:65" s="2" customFormat="1" ht="21.75" customHeight="1">
      <c r="A106" s="36"/>
      <c r="B106" s="37"/>
      <c r="C106" s="194" t="s">
        <v>299</v>
      </c>
      <c r="D106" s="194" t="s">
        <v>159</v>
      </c>
      <c r="E106" s="195" t="s">
        <v>1773</v>
      </c>
      <c r="F106" s="196" t="s">
        <v>1774</v>
      </c>
      <c r="G106" s="197" t="s">
        <v>162</v>
      </c>
      <c r="H106" s="198">
        <v>360</v>
      </c>
      <c r="I106" s="199"/>
      <c r="J106" s="200">
        <f t="shared" si="0"/>
        <v>0</v>
      </c>
      <c r="K106" s="196" t="s">
        <v>21</v>
      </c>
      <c r="L106" s="41"/>
      <c r="M106" s="201" t="s">
        <v>21</v>
      </c>
      <c r="N106" s="202" t="s">
        <v>44</v>
      </c>
      <c r="O106" s="66"/>
      <c r="P106" s="203">
        <f t="shared" si="1"/>
        <v>0</v>
      </c>
      <c r="Q106" s="203">
        <v>0</v>
      </c>
      <c r="R106" s="203">
        <f t="shared" si="2"/>
        <v>0</v>
      </c>
      <c r="S106" s="203">
        <v>0</v>
      </c>
      <c r="T106" s="204">
        <f t="shared" si="3"/>
        <v>0</v>
      </c>
      <c r="U106" s="36"/>
      <c r="V106" s="36"/>
      <c r="W106" s="36"/>
      <c r="X106" s="36"/>
      <c r="Y106" s="36"/>
      <c r="Z106" s="36"/>
      <c r="AA106" s="36"/>
      <c r="AB106" s="36"/>
      <c r="AC106" s="36"/>
      <c r="AD106" s="36"/>
      <c r="AE106" s="36"/>
      <c r="AR106" s="205" t="s">
        <v>164</v>
      </c>
      <c r="AT106" s="205" t="s">
        <v>159</v>
      </c>
      <c r="AU106" s="205" t="s">
        <v>79</v>
      </c>
      <c r="AY106" s="19" t="s">
        <v>157</v>
      </c>
      <c r="BE106" s="206">
        <f t="shared" si="4"/>
        <v>0</v>
      </c>
      <c r="BF106" s="206">
        <f t="shared" si="5"/>
        <v>0</v>
      </c>
      <c r="BG106" s="206">
        <f t="shared" si="6"/>
        <v>0</v>
      </c>
      <c r="BH106" s="206">
        <f t="shared" si="7"/>
        <v>0</v>
      </c>
      <c r="BI106" s="206">
        <f t="shared" si="8"/>
        <v>0</v>
      </c>
      <c r="BJ106" s="19" t="s">
        <v>79</v>
      </c>
      <c r="BK106" s="206">
        <f t="shared" si="9"/>
        <v>0</v>
      </c>
      <c r="BL106" s="19" t="s">
        <v>164</v>
      </c>
      <c r="BM106" s="205" t="s">
        <v>425</v>
      </c>
    </row>
    <row r="107" spans="1:65" s="2" customFormat="1" ht="21.75" customHeight="1">
      <c r="A107" s="36"/>
      <c r="B107" s="37"/>
      <c r="C107" s="194" t="s">
        <v>309</v>
      </c>
      <c r="D107" s="194" t="s">
        <v>159</v>
      </c>
      <c r="E107" s="195" t="s">
        <v>1775</v>
      </c>
      <c r="F107" s="196" t="s">
        <v>1776</v>
      </c>
      <c r="G107" s="197" t="s">
        <v>162</v>
      </c>
      <c r="H107" s="198">
        <v>360</v>
      </c>
      <c r="I107" s="199"/>
      <c r="J107" s="200">
        <f t="shared" si="0"/>
        <v>0</v>
      </c>
      <c r="K107" s="196" t="s">
        <v>21</v>
      </c>
      <c r="L107" s="41"/>
      <c r="M107" s="201" t="s">
        <v>21</v>
      </c>
      <c r="N107" s="202" t="s">
        <v>44</v>
      </c>
      <c r="O107" s="66"/>
      <c r="P107" s="203">
        <f t="shared" si="1"/>
        <v>0</v>
      </c>
      <c r="Q107" s="203">
        <v>0</v>
      </c>
      <c r="R107" s="203">
        <f t="shared" si="2"/>
        <v>0</v>
      </c>
      <c r="S107" s="203">
        <v>0</v>
      </c>
      <c r="T107" s="204">
        <f t="shared" si="3"/>
        <v>0</v>
      </c>
      <c r="U107" s="36"/>
      <c r="V107" s="36"/>
      <c r="W107" s="36"/>
      <c r="X107" s="36"/>
      <c r="Y107" s="36"/>
      <c r="Z107" s="36"/>
      <c r="AA107" s="36"/>
      <c r="AB107" s="36"/>
      <c r="AC107" s="36"/>
      <c r="AD107" s="36"/>
      <c r="AE107" s="36"/>
      <c r="AR107" s="205" t="s">
        <v>164</v>
      </c>
      <c r="AT107" s="205" t="s">
        <v>159</v>
      </c>
      <c r="AU107" s="205" t="s">
        <v>79</v>
      </c>
      <c r="AY107" s="19" t="s">
        <v>157</v>
      </c>
      <c r="BE107" s="206">
        <f t="shared" si="4"/>
        <v>0</v>
      </c>
      <c r="BF107" s="206">
        <f t="shared" si="5"/>
        <v>0</v>
      </c>
      <c r="BG107" s="206">
        <f t="shared" si="6"/>
        <v>0</v>
      </c>
      <c r="BH107" s="206">
        <f t="shared" si="7"/>
        <v>0</v>
      </c>
      <c r="BI107" s="206">
        <f t="shared" si="8"/>
        <v>0</v>
      </c>
      <c r="BJ107" s="19" t="s">
        <v>79</v>
      </c>
      <c r="BK107" s="206">
        <f t="shared" si="9"/>
        <v>0</v>
      </c>
      <c r="BL107" s="19" t="s">
        <v>164</v>
      </c>
      <c r="BM107" s="205" t="s">
        <v>436</v>
      </c>
    </row>
    <row r="108" spans="1:65" s="2" customFormat="1" ht="21.75" customHeight="1">
      <c r="A108" s="36"/>
      <c r="B108" s="37"/>
      <c r="C108" s="194" t="s">
        <v>210</v>
      </c>
      <c r="D108" s="194" t="s">
        <v>159</v>
      </c>
      <c r="E108" s="195" t="s">
        <v>1777</v>
      </c>
      <c r="F108" s="196" t="s">
        <v>1778</v>
      </c>
      <c r="G108" s="197" t="s">
        <v>162</v>
      </c>
      <c r="H108" s="198">
        <v>1400</v>
      </c>
      <c r="I108" s="199"/>
      <c r="J108" s="200">
        <f t="shared" si="0"/>
        <v>0</v>
      </c>
      <c r="K108" s="196" t="s">
        <v>21</v>
      </c>
      <c r="L108" s="41"/>
      <c r="M108" s="201" t="s">
        <v>21</v>
      </c>
      <c r="N108" s="202" t="s">
        <v>44</v>
      </c>
      <c r="O108" s="66"/>
      <c r="P108" s="203">
        <f t="shared" si="1"/>
        <v>0</v>
      </c>
      <c r="Q108" s="203">
        <v>0</v>
      </c>
      <c r="R108" s="203">
        <f t="shared" si="2"/>
        <v>0</v>
      </c>
      <c r="S108" s="203">
        <v>0</v>
      </c>
      <c r="T108" s="204">
        <f t="shared" si="3"/>
        <v>0</v>
      </c>
      <c r="U108" s="36"/>
      <c r="V108" s="36"/>
      <c r="W108" s="36"/>
      <c r="X108" s="36"/>
      <c r="Y108" s="36"/>
      <c r="Z108" s="36"/>
      <c r="AA108" s="36"/>
      <c r="AB108" s="36"/>
      <c r="AC108" s="36"/>
      <c r="AD108" s="36"/>
      <c r="AE108" s="36"/>
      <c r="AR108" s="205" t="s">
        <v>164</v>
      </c>
      <c r="AT108" s="205" t="s">
        <v>159</v>
      </c>
      <c r="AU108" s="205" t="s">
        <v>79</v>
      </c>
      <c r="AY108" s="19" t="s">
        <v>157</v>
      </c>
      <c r="BE108" s="206">
        <f t="shared" si="4"/>
        <v>0</v>
      </c>
      <c r="BF108" s="206">
        <f t="shared" si="5"/>
        <v>0</v>
      </c>
      <c r="BG108" s="206">
        <f t="shared" si="6"/>
        <v>0</v>
      </c>
      <c r="BH108" s="206">
        <f t="shared" si="7"/>
        <v>0</v>
      </c>
      <c r="BI108" s="206">
        <f t="shared" si="8"/>
        <v>0</v>
      </c>
      <c r="BJ108" s="19" t="s">
        <v>79</v>
      </c>
      <c r="BK108" s="206">
        <f t="shared" si="9"/>
        <v>0</v>
      </c>
      <c r="BL108" s="19" t="s">
        <v>164</v>
      </c>
      <c r="BM108" s="205" t="s">
        <v>446</v>
      </c>
    </row>
    <row r="109" spans="1:65" s="2" customFormat="1" ht="16.5" customHeight="1">
      <c r="A109" s="36"/>
      <c r="B109" s="37"/>
      <c r="C109" s="194" t="s">
        <v>7</v>
      </c>
      <c r="D109" s="194" t="s">
        <v>159</v>
      </c>
      <c r="E109" s="195" t="s">
        <v>1779</v>
      </c>
      <c r="F109" s="196" t="s">
        <v>1780</v>
      </c>
      <c r="G109" s="197" t="s">
        <v>162</v>
      </c>
      <c r="H109" s="198">
        <v>1400</v>
      </c>
      <c r="I109" s="199"/>
      <c r="J109" s="200">
        <f t="shared" si="0"/>
        <v>0</v>
      </c>
      <c r="K109" s="196" t="s">
        <v>21</v>
      </c>
      <c r="L109" s="41"/>
      <c r="M109" s="201" t="s">
        <v>21</v>
      </c>
      <c r="N109" s="202" t="s">
        <v>44</v>
      </c>
      <c r="O109" s="66"/>
      <c r="P109" s="203">
        <f t="shared" si="1"/>
        <v>0</v>
      </c>
      <c r="Q109" s="203">
        <v>0</v>
      </c>
      <c r="R109" s="203">
        <f t="shared" si="2"/>
        <v>0</v>
      </c>
      <c r="S109" s="203">
        <v>0</v>
      </c>
      <c r="T109" s="204">
        <f t="shared" si="3"/>
        <v>0</v>
      </c>
      <c r="U109" s="36"/>
      <c r="V109" s="36"/>
      <c r="W109" s="36"/>
      <c r="X109" s="36"/>
      <c r="Y109" s="36"/>
      <c r="Z109" s="36"/>
      <c r="AA109" s="36"/>
      <c r="AB109" s="36"/>
      <c r="AC109" s="36"/>
      <c r="AD109" s="36"/>
      <c r="AE109" s="36"/>
      <c r="AR109" s="205" t="s">
        <v>164</v>
      </c>
      <c r="AT109" s="205" t="s">
        <v>159</v>
      </c>
      <c r="AU109" s="205" t="s">
        <v>79</v>
      </c>
      <c r="AY109" s="19" t="s">
        <v>157</v>
      </c>
      <c r="BE109" s="206">
        <f t="shared" si="4"/>
        <v>0</v>
      </c>
      <c r="BF109" s="206">
        <f t="shared" si="5"/>
        <v>0</v>
      </c>
      <c r="BG109" s="206">
        <f t="shared" si="6"/>
        <v>0</v>
      </c>
      <c r="BH109" s="206">
        <f t="shared" si="7"/>
        <v>0</v>
      </c>
      <c r="BI109" s="206">
        <f t="shared" si="8"/>
        <v>0</v>
      </c>
      <c r="BJ109" s="19" t="s">
        <v>79</v>
      </c>
      <c r="BK109" s="206">
        <f t="shared" si="9"/>
        <v>0</v>
      </c>
      <c r="BL109" s="19" t="s">
        <v>164</v>
      </c>
      <c r="BM109" s="205" t="s">
        <v>458</v>
      </c>
    </row>
    <row r="110" spans="1:65" s="2" customFormat="1" ht="16.5" customHeight="1">
      <c r="A110" s="36"/>
      <c r="B110" s="37"/>
      <c r="C110" s="194" t="s">
        <v>322</v>
      </c>
      <c r="D110" s="194" t="s">
        <v>159</v>
      </c>
      <c r="E110" s="195" t="s">
        <v>1781</v>
      </c>
      <c r="F110" s="196" t="s">
        <v>1782</v>
      </c>
      <c r="G110" s="197" t="s">
        <v>162</v>
      </c>
      <c r="H110" s="198">
        <v>98</v>
      </c>
      <c r="I110" s="199"/>
      <c r="J110" s="200">
        <f t="shared" si="0"/>
        <v>0</v>
      </c>
      <c r="K110" s="196" t="s">
        <v>21</v>
      </c>
      <c r="L110" s="41"/>
      <c r="M110" s="201" t="s">
        <v>21</v>
      </c>
      <c r="N110" s="202" t="s">
        <v>44</v>
      </c>
      <c r="O110" s="66"/>
      <c r="P110" s="203">
        <f t="shared" si="1"/>
        <v>0</v>
      </c>
      <c r="Q110" s="203">
        <v>0</v>
      </c>
      <c r="R110" s="203">
        <f t="shared" si="2"/>
        <v>0</v>
      </c>
      <c r="S110" s="203">
        <v>0</v>
      </c>
      <c r="T110" s="204">
        <f t="shared" si="3"/>
        <v>0</v>
      </c>
      <c r="U110" s="36"/>
      <c r="V110" s="36"/>
      <c r="W110" s="36"/>
      <c r="X110" s="36"/>
      <c r="Y110" s="36"/>
      <c r="Z110" s="36"/>
      <c r="AA110" s="36"/>
      <c r="AB110" s="36"/>
      <c r="AC110" s="36"/>
      <c r="AD110" s="36"/>
      <c r="AE110" s="36"/>
      <c r="AR110" s="205" t="s">
        <v>164</v>
      </c>
      <c r="AT110" s="205" t="s">
        <v>159</v>
      </c>
      <c r="AU110" s="205" t="s">
        <v>79</v>
      </c>
      <c r="AY110" s="19" t="s">
        <v>157</v>
      </c>
      <c r="BE110" s="206">
        <f t="shared" si="4"/>
        <v>0</v>
      </c>
      <c r="BF110" s="206">
        <f t="shared" si="5"/>
        <v>0</v>
      </c>
      <c r="BG110" s="206">
        <f t="shared" si="6"/>
        <v>0</v>
      </c>
      <c r="BH110" s="206">
        <f t="shared" si="7"/>
        <v>0</v>
      </c>
      <c r="BI110" s="206">
        <f t="shared" si="8"/>
        <v>0</v>
      </c>
      <c r="BJ110" s="19" t="s">
        <v>79</v>
      </c>
      <c r="BK110" s="206">
        <f t="shared" si="9"/>
        <v>0</v>
      </c>
      <c r="BL110" s="19" t="s">
        <v>164</v>
      </c>
      <c r="BM110" s="205" t="s">
        <v>468</v>
      </c>
    </row>
    <row r="111" spans="1:65" s="2" customFormat="1" ht="16.5" customHeight="1">
      <c r="A111" s="36"/>
      <c r="B111" s="37"/>
      <c r="C111" s="194" t="s">
        <v>330</v>
      </c>
      <c r="D111" s="194" t="s">
        <v>159</v>
      </c>
      <c r="E111" s="195" t="s">
        <v>1783</v>
      </c>
      <c r="F111" s="196" t="s">
        <v>1784</v>
      </c>
      <c r="G111" s="197" t="s">
        <v>162</v>
      </c>
      <c r="H111" s="198">
        <v>98</v>
      </c>
      <c r="I111" s="199"/>
      <c r="J111" s="200">
        <f t="shared" si="0"/>
        <v>0</v>
      </c>
      <c r="K111" s="196" t="s">
        <v>21</v>
      </c>
      <c r="L111" s="41"/>
      <c r="M111" s="201" t="s">
        <v>21</v>
      </c>
      <c r="N111" s="202" t="s">
        <v>44</v>
      </c>
      <c r="O111" s="66"/>
      <c r="P111" s="203">
        <f t="shared" si="1"/>
        <v>0</v>
      </c>
      <c r="Q111" s="203">
        <v>0</v>
      </c>
      <c r="R111" s="203">
        <f t="shared" si="2"/>
        <v>0</v>
      </c>
      <c r="S111" s="203">
        <v>0</v>
      </c>
      <c r="T111" s="204">
        <f t="shared" si="3"/>
        <v>0</v>
      </c>
      <c r="U111" s="36"/>
      <c r="V111" s="36"/>
      <c r="W111" s="36"/>
      <c r="X111" s="36"/>
      <c r="Y111" s="36"/>
      <c r="Z111" s="36"/>
      <c r="AA111" s="36"/>
      <c r="AB111" s="36"/>
      <c r="AC111" s="36"/>
      <c r="AD111" s="36"/>
      <c r="AE111" s="36"/>
      <c r="AR111" s="205" t="s">
        <v>164</v>
      </c>
      <c r="AT111" s="205" t="s">
        <v>159</v>
      </c>
      <c r="AU111" s="205" t="s">
        <v>79</v>
      </c>
      <c r="AY111" s="19" t="s">
        <v>157</v>
      </c>
      <c r="BE111" s="206">
        <f t="shared" si="4"/>
        <v>0</v>
      </c>
      <c r="BF111" s="206">
        <f t="shared" si="5"/>
        <v>0</v>
      </c>
      <c r="BG111" s="206">
        <f t="shared" si="6"/>
        <v>0</v>
      </c>
      <c r="BH111" s="206">
        <f t="shared" si="7"/>
        <v>0</v>
      </c>
      <c r="BI111" s="206">
        <f t="shared" si="8"/>
        <v>0</v>
      </c>
      <c r="BJ111" s="19" t="s">
        <v>79</v>
      </c>
      <c r="BK111" s="206">
        <f t="shared" si="9"/>
        <v>0</v>
      </c>
      <c r="BL111" s="19" t="s">
        <v>164</v>
      </c>
      <c r="BM111" s="205" t="s">
        <v>478</v>
      </c>
    </row>
    <row r="112" spans="1:65" s="2" customFormat="1" ht="21.75" customHeight="1">
      <c r="A112" s="36"/>
      <c r="B112" s="37"/>
      <c r="C112" s="194" t="s">
        <v>338</v>
      </c>
      <c r="D112" s="194" t="s">
        <v>159</v>
      </c>
      <c r="E112" s="195" t="s">
        <v>1785</v>
      </c>
      <c r="F112" s="196" t="s">
        <v>1786</v>
      </c>
      <c r="G112" s="197" t="s">
        <v>827</v>
      </c>
      <c r="H112" s="198">
        <v>311</v>
      </c>
      <c r="I112" s="199"/>
      <c r="J112" s="200">
        <f t="shared" si="0"/>
        <v>0</v>
      </c>
      <c r="K112" s="196" t="s">
        <v>21</v>
      </c>
      <c r="L112" s="41"/>
      <c r="M112" s="201" t="s">
        <v>21</v>
      </c>
      <c r="N112" s="202" t="s">
        <v>44</v>
      </c>
      <c r="O112" s="66"/>
      <c r="P112" s="203">
        <f t="shared" si="1"/>
        <v>0</v>
      </c>
      <c r="Q112" s="203">
        <v>0</v>
      </c>
      <c r="R112" s="203">
        <f t="shared" si="2"/>
        <v>0</v>
      </c>
      <c r="S112" s="203">
        <v>0</v>
      </c>
      <c r="T112" s="204">
        <f t="shared" si="3"/>
        <v>0</v>
      </c>
      <c r="U112" s="36"/>
      <c r="V112" s="36"/>
      <c r="W112" s="36"/>
      <c r="X112" s="36"/>
      <c r="Y112" s="36"/>
      <c r="Z112" s="36"/>
      <c r="AA112" s="36"/>
      <c r="AB112" s="36"/>
      <c r="AC112" s="36"/>
      <c r="AD112" s="36"/>
      <c r="AE112" s="36"/>
      <c r="AR112" s="205" t="s">
        <v>164</v>
      </c>
      <c r="AT112" s="205" t="s">
        <v>159</v>
      </c>
      <c r="AU112" s="205" t="s">
        <v>79</v>
      </c>
      <c r="AY112" s="19" t="s">
        <v>157</v>
      </c>
      <c r="BE112" s="206">
        <f t="shared" si="4"/>
        <v>0</v>
      </c>
      <c r="BF112" s="206">
        <f t="shared" si="5"/>
        <v>0</v>
      </c>
      <c r="BG112" s="206">
        <f t="shared" si="6"/>
        <v>0</v>
      </c>
      <c r="BH112" s="206">
        <f t="shared" si="7"/>
        <v>0</v>
      </c>
      <c r="BI112" s="206">
        <f t="shared" si="8"/>
        <v>0</v>
      </c>
      <c r="BJ112" s="19" t="s">
        <v>79</v>
      </c>
      <c r="BK112" s="206">
        <f t="shared" si="9"/>
        <v>0</v>
      </c>
      <c r="BL112" s="19" t="s">
        <v>164</v>
      </c>
      <c r="BM112" s="205" t="s">
        <v>491</v>
      </c>
    </row>
    <row r="113" spans="1:65" s="2" customFormat="1" ht="21.75" customHeight="1">
      <c r="A113" s="36"/>
      <c r="B113" s="37"/>
      <c r="C113" s="194" t="s">
        <v>345</v>
      </c>
      <c r="D113" s="194" t="s">
        <v>159</v>
      </c>
      <c r="E113" s="195" t="s">
        <v>1787</v>
      </c>
      <c r="F113" s="196" t="s">
        <v>1788</v>
      </c>
      <c r="G113" s="197" t="s">
        <v>827</v>
      </c>
      <c r="H113" s="198">
        <v>45</v>
      </c>
      <c r="I113" s="199"/>
      <c r="J113" s="200">
        <f t="shared" si="0"/>
        <v>0</v>
      </c>
      <c r="K113" s="196" t="s">
        <v>21</v>
      </c>
      <c r="L113" s="41"/>
      <c r="M113" s="201" t="s">
        <v>21</v>
      </c>
      <c r="N113" s="202" t="s">
        <v>44</v>
      </c>
      <c r="O113" s="66"/>
      <c r="P113" s="203">
        <f t="shared" si="1"/>
        <v>0</v>
      </c>
      <c r="Q113" s="203">
        <v>0</v>
      </c>
      <c r="R113" s="203">
        <f t="shared" si="2"/>
        <v>0</v>
      </c>
      <c r="S113" s="203">
        <v>0</v>
      </c>
      <c r="T113" s="204">
        <f t="shared" si="3"/>
        <v>0</v>
      </c>
      <c r="U113" s="36"/>
      <c r="V113" s="36"/>
      <c r="W113" s="36"/>
      <c r="X113" s="36"/>
      <c r="Y113" s="36"/>
      <c r="Z113" s="36"/>
      <c r="AA113" s="36"/>
      <c r="AB113" s="36"/>
      <c r="AC113" s="36"/>
      <c r="AD113" s="36"/>
      <c r="AE113" s="36"/>
      <c r="AR113" s="205" t="s">
        <v>164</v>
      </c>
      <c r="AT113" s="205" t="s">
        <v>159</v>
      </c>
      <c r="AU113" s="205" t="s">
        <v>79</v>
      </c>
      <c r="AY113" s="19" t="s">
        <v>157</v>
      </c>
      <c r="BE113" s="206">
        <f t="shared" si="4"/>
        <v>0</v>
      </c>
      <c r="BF113" s="206">
        <f t="shared" si="5"/>
        <v>0</v>
      </c>
      <c r="BG113" s="206">
        <f t="shared" si="6"/>
        <v>0</v>
      </c>
      <c r="BH113" s="206">
        <f t="shared" si="7"/>
        <v>0</v>
      </c>
      <c r="BI113" s="206">
        <f t="shared" si="8"/>
        <v>0</v>
      </c>
      <c r="BJ113" s="19" t="s">
        <v>79</v>
      </c>
      <c r="BK113" s="206">
        <f t="shared" si="9"/>
        <v>0</v>
      </c>
      <c r="BL113" s="19" t="s">
        <v>164</v>
      </c>
      <c r="BM113" s="205" t="s">
        <v>505</v>
      </c>
    </row>
    <row r="114" spans="1:65" s="2" customFormat="1" ht="21.75" customHeight="1">
      <c r="A114" s="36"/>
      <c r="B114" s="37"/>
      <c r="C114" s="194" t="s">
        <v>350</v>
      </c>
      <c r="D114" s="194" t="s">
        <v>159</v>
      </c>
      <c r="E114" s="195" t="s">
        <v>1789</v>
      </c>
      <c r="F114" s="196" t="s">
        <v>1790</v>
      </c>
      <c r="G114" s="197" t="s">
        <v>827</v>
      </c>
      <c r="H114" s="198">
        <v>26</v>
      </c>
      <c r="I114" s="199"/>
      <c r="J114" s="200">
        <f t="shared" si="0"/>
        <v>0</v>
      </c>
      <c r="K114" s="196" t="s">
        <v>21</v>
      </c>
      <c r="L114" s="41"/>
      <c r="M114" s="201" t="s">
        <v>21</v>
      </c>
      <c r="N114" s="202" t="s">
        <v>44</v>
      </c>
      <c r="O114" s="66"/>
      <c r="P114" s="203">
        <f t="shared" si="1"/>
        <v>0</v>
      </c>
      <c r="Q114" s="203">
        <v>0</v>
      </c>
      <c r="R114" s="203">
        <f t="shared" si="2"/>
        <v>0</v>
      </c>
      <c r="S114" s="203">
        <v>0</v>
      </c>
      <c r="T114" s="204">
        <f t="shared" si="3"/>
        <v>0</v>
      </c>
      <c r="U114" s="36"/>
      <c r="V114" s="36"/>
      <c r="W114" s="36"/>
      <c r="X114" s="36"/>
      <c r="Y114" s="36"/>
      <c r="Z114" s="36"/>
      <c r="AA114" s="36"/>
      <c r="AB114" s="36"/>
      <c r="AC114" s="36"/>
      <c r="AD114" s="36"/>
      <c r="AE114" s="36"/>
      <c r="AR114" s="205" t="s">
        <v>164</v>
      </c>
      <c r="AT114" s="205" t="s">
        <v>159</v>
      </c>
      <c r="AU114" s="205" t="s">
        <v>79</v>
      </c>
      <c r="AY114" s="19" t="s">
        <v>157</v>
      </c>
      <c r="BE114" s="206">
        <f t="shared" si="4"/>
        <v>0</v>
      </c>
      <c r="BF114" s="206">
        <f t="shared" si="5"/>
        <v>0</v>
      </c>
      <c r="BG114" s="206">
        <f t="shared" si="6"/>
        <v>0</v>
      </c>
      <c r="BH114" s="206">
        <f t="shared" si="7"/>
        <v>0</v>
      </c>
      <c r="BI114" s="206">
        <f t="shared" si="8"/>
        <v>0</v>
      </c>
      <c r="BJ114" s="19" t="s">
        <v>79</v>
      </c>
      <c r="BK114" s="206">
        <f t="shared" si="9"/>
        <v>0</v>
      </c>
      <c r="BL114" s="19" t="s">
        <v>164</v>
      </c>
      <c r="BM114" s="205" t="s">
        <v>523</v>
      </c>
    </row>
    <row r="115" spans="1:65" s="2" customFormat="1" ht="21.75" customHeight="1">
      <c r="A115" s="36"/>
      <c r="B115" s="37"/>
      <c r="C115" s="194" t="s">
        <v>356</v>
      </c>
      <c r="D115" s="194" t="s">
        <v>159</v>
      </c>
      <c r="E115" s="195" t="s">
        <v>1791</v>
      </c>
      <c r="F115" s="196" t="s">
        <v>1792</v>
      </c>
      <c r="G115" s="197" t="s">
        <v>284</v>
      </c>
      <c r="H115" s="198">
        <v>105</v>
      </c>
      <c r="I115" s="199"/>
      <c r="J115" s="200">
        <f t="shared" si="0"/>
        <v>0</v>
      </c>
      <c r="K115" s="196" t="s">
        <v>21</v>
      </c>
      <c r="L115" s="41"/>
      <c r="M115" s="201" t="s">
        <v>21</v>
      </c>
      <c r="N115" s="202" t="s">
        <v>44</v>
      </c>
      <c r="O115" s="66"/>
      <c r="P115" s="203">
        <f t="shared" si="1"/>
        <v>0</v>
      </c>
      <c r="Q115" s="203">
        <v>0</v>
      </c>
      <c r="R115" s="203">
        <f t="shared" si="2"/>
        <v>0</v>
      </c>
      <c r="S115" s="203">
        <v>0</v>
      </c>
      <c r="T115" s="204">
        <f t="shared" si="3"/>
        <v>0</v>
      </c>
      <c r="U115" s="36"/>
      <c r="V115" s="36"/>
      <c r="W115" s="36"/>
      <c r="X115" s="36"/>
      <c r="Y115" s="36"/>
      <c r="Z115" s="36"/>
      <c r="AA115" s="36"/>
      <c r="AB115" s="36"/>
      <c r="AC115" s="36"/>
      <c r="AD115" s="36"/>
      <c r="AE115" s="36"/>
      <c r="AR115" s="205" t="s">
        <v>164</v>
      </c>
      <c r="AT115" s="205" t="s">
        <v>159</v>
      </c>
      <c r="AU115" s="205" t="s">
        <v>79</v>
      </c>
      <c r="AY115" s="19" t="s">
        <v>157</v>
      </c>
      <c r="BE115" s="206">
        <f t="shared" si="4"/>
        <v>0</v>
      </c>
      <c r="BF115" s="206">
        <f t="shared" si="5"/>
        <v>0</v>
      </c>
      <c r="BG115" s="206">
        <f t="shared" si="6"/>
        <v>0</v>
      </c>
      <c r="BH115" s="206">
        <f t="shared" si="7"/>
        <v>0</v>
      </c>
      <c r="BI115" s="206">
        <f t="shared" si="8"/>
        <v>0</v>
      </c>
      <c r="BJ115" s="19" t="s">
        <v>79</v>
      </c>
      <c r="BK115" s="206">
        <f t="shared" si="9"/>
        <v>0</v>
      </c>
      <c r="BL115" s="19" t="s">
        <v>164</v>
      </c>
      <c r="BM115" s="205" t="s">
        <v>538</v>
      </c>
    </row>
    <row r="116" spans="1:65" s="2" customFormat="1" ht="21.75" customHeight="1">
      <c r="A116" s="36"/>
      <c r="B116" s="37"/>
      <c r="C116" s="194" t="s">
        <v>370</v>
      </c>
      <c r="D116" s="194" t="s">
        <v>159</v>
      </c>
      <c r="E116" s="195" t="s">
        <v>1793</v>
      </c>
      <c r="F116" s="196" t="s">
        <v>1794</v>
      </c>
      <c r="G116" s="197" t="s">
        <v>827</v>
      </c>
      <c r="H116" s="198">
        <v>311</v>
      </c>
      <c r="I116" s="199"/>
      <c r="J116" s="200">
        <f t="shared" si="0"/>
        <v>0</v>
      </c>
      <c r="K116" s="196" t="s">
        <v>21</v>
      </c>
      <c r="L116" s="41"/>
      <c r="M116" s="201" t="s">
        <v>21</v>
      </c>
      <c r="N116" s="202" t="s">
        <v>44</v>
      </c>
      <c r="O116" s="66"/>
      <c r="P116" s="203">
        <f t="shared" si="1"/>
        <v>0</v>
      </c>
      <c r="Q116" s="203">
        <v>0</v>
      </c>
      <c r="R116" s="203">
        <f t="shared" si="2"/>
        <v>0</v>
      </c>
      <c r="S116" s="203">
        <v>0</v>
      </c>
      <c r="T116" s="204">
        <f t="shared" si="3"/>
        <v>0</v>
      </c>
      <c r="U116" s="36"/>
      <c r="V116" s="36"/>
      <c r="W116" s="36"/>
      <c r="X116" s="36"/>
      <c r="Y116" s="36"/>
      <c r="Z116" s="36"/>
      <c r="AA116" s="36"/>
      <c r="AB116" s="36"/>
      <c r="AC116" s="36"/>
      <c r="AD116" s="36"/>
      <c r="AE116" s="36"/>
      <c r="AR116" s="205" t="s">
        <v>164</v>
      </c>
      <c r="AT116" s="205" t="s">
        <v>159</v>
      </c>
      <c r="AU116" s="205" t="s">
        <v>79</v>
      </c>
      <c r="AY116" s="19" t="s">
        <v>157</v>
      </c>
      <c r="BE116" s="206">
        <f t="shared" si="4"/>
        <v>0</v>
      </c>
      <c r="BF116" s="206">
        <f t="shared" si="5"/>
        <v>0</v>
      </c>
      <c r="BG116" s="206">
        <f t="shared" si="6"/>
        <v>0</v>
      </c>
      <c r="BH116" s="206">
        <f t="shared" si="7"/>
        <v>0</v>
      </c>
      <c r="BI116" s="206">
        <f t="shared" si="8"/>
        <v>0</v>
      </c>
      <c r="BJ116" s="19" t="s">
        <v>79</v>
      </c>
      <c r="BK116" s="206">
        <f t="shared" si="9"/>
        <v>0</v>
      </c>
      <c r="BL116" s="19" t="s">
        <v>164</v>
      </c>
      <c r="BM116" s="205" t="s">
        <v>549</v>
      </c>
    </row>
    <row r="117" spans="1:65" s="2" customFormat="1" ht="21.75" customHeight="1">
      <c r="A117" s="36"/>
      <c r="B117" s="37"/>
      <c r="C117" s="194" t="s">
        <v>376</v>
      </c>
      <c r="D117" s="194" t="s">
        <v>159</v>
      </c>
      <c r="E117" s="195" t="s">
        <v>1795</v>
      </c>
      <c r="F117" s="196" t="s">
        <v>1796</v>
      </c>
      <c r="G117" s="197" t="s">
        <v>827</v>
      </c>
      <c r="H117" s="198">
        <v>213</v>
      </c>
      <c r="I117" s="199"/>
      <c r="J117" s="200">
        <f t="shared" si="0"/>
        <v>0</v>
      </c>
      <c r="K117" s="196" t="s">
        <v>21</v>
      </c>
      <c r="L117" s="41"/>
      <c r="M117" s="201" t="s">
        <v>21</v>
      </c>
      <c r="N117" s="202" t="s">
        <v>44</v>
      </c>
      <c r="O117" s="66"/>
      <c r="P117" s="203">
        <f t="shared" si="1"/>
        <v>0</v>
      </c>
      <c r="Q117" s="203">
        <v>0</v>
      </c>
      <c r="R117" s="203">
        <f t="shared" si="2"/>
        <v>0</v>
      </c>
      <c r="S117" s="203">
        <v>0</v>
      </c>
      <c r="T117" s="204">
        <f t="shared" si="3"/>
        <v>0</v>
      </c>
      <c r="U117" s="36"/>
      <c r="V117" s="36"/>
      <c r="W117" s="36"/>
      <c r="X117" s="36"/>
      <c r="Y117" s="36"/>
      <c r="Z117" s="36"/>
      <c r="AA117" s="36"/>
      <c r="AB117" s="36"/>
      <c r="AC117" s="36"/>
      <c r="AD117" s="36"/>
      <c r="AE117" s="36"/>
      <c r="AR117" s="205" t="s">
        <v>164</v>
      </c>
      <c r="AT117" s="205" t="s">
        <v>159</v>
      </c>
      <c r="AU117" s="205" t="s">
        <v>79</v>
      </c>
      <c r="AY117" s="19" t="s">
        <v>157</v>
      </c>
      <c r="BE117" s="206">
        <f t="shared" si="4"/>
        <v>0</v>
      </c>
      <c r="BF117" s="206">
        <f t="shared" si="5"/>
        <v>0</v>
      </c>
      <c r="BG117" s="206">
        <f t="shared" si="6"/>
        <v>0</v>
      </c>
      <c r="BH117" s="206">
        <f t="shared" si="7"/>
        <v>0</v>
      </c>
      <c r="BI117" s="206">
        <f t="shared" si="8"/>
        <v>0</v>
      </c>
      <c r="BJ117" s="19" t="s">
        <v>79</v>
      </c>
      <c r="BK117" s="206">
        <f t="shared" si="9"/>
        <v>0</v>
      </c>
      <c r="BL117" s="19" t="s">
        <v>164</v>
      </c>
      <c r="BM117" s="205" t="s">
        <v>561</v>
      </c>
    </row>
    <row r="118" spans="1:65" s="2" customFormat="1" ht="21.75" customHeight="1">
      <c r="A118" s="36"/>
      <c r="B118" s="37"/>
      <c r="C118" s="194" t="s">
        <v>308</v>
      </c>
      <c r="D118" s="194" t="s">
        <v>159</v>
      </c>
      <c r="E118" s="195" t="s">
        <v>1797</v>
      </c>
      <c r="F118" s="196" t="s">
        <v>1798</v>
      </c>
      <c r="G118" s="197" t="s">
        <v>827</v>
      </c>
      <c r="H118" s="198">
        <v>26</v>
      </c>
      <c r="I118" s="199"/>
      <c r="J118" s="200">
        <f t="shared" si="0"/>
        <v>0</v>
      </c>
      <c r="K118" s="196" t="s">
        <v>21</v>
      </c>
      <c r="L118" s="41"/>
      <c r="M118" s="201" t="s">
        <v>21</v>
      </c>
      <c r="N118" s="202" t="s">
        <v>44</v>
      </c>
      <c r="O118" s="66"/>
      <c r="P118" s="203">
        <f t="shared" si="1"/>
        <v>0</v>
      </c>
      <c r="Q118" s="203">
        <v>0</v>
      </c>
      <c r="R118" s="203">
        <f t="shared" si="2"/>
        <v>0</v>
      </c>
      <c r="S118" s="203">
        <v>0</v>
      </c>
      <c r="T118" s="204">
        <f t="shared" si="3"/>
        <v>0</v>
      </c>
      <c r="U118" s="36"/>
      <c r="V118" s="36"/>
      <c r="W118" s="36"/>
      <c r="X118" s="36"/>
      <c r="Y118" s="36"/>
      <c r="Z118" s="36"/>
      <c r="AA118" s="36"/>
      <c r="AB118" s="36"/>
      <c r="AC118" s="36"/>
      <c r="AD118" s="36"/>
      <c r="AE118" s="36"/>
      <c r="AR118" s="205" t="s">
        <v>164</v>
      </c>
      <c r="AT118" s="205" t="s">
        <v>159</v>
      </c>
      <c r="AU118" s="205" t="s">
        <v>79</v>
      </c>
      <c r="AY118" s="19" t="s">
        <v>157</v>
      </c>
      <c r="BE118" s="206">
        <f t="shared" si="4"/>
        <v>0</v>
      </c>
      <c r="BF118" s="206">
        <f t="shared" si="5"/>
        <v>0</v>
      </c>
      <c r="BG118" s="206">
        <f t="shared" si="6"/>
        <v>0</v>
      </c>
      <c r="BH118" s="206">
        <f t="shared" si="7"/>
        <v>0</v>
      </c>
      <c r="BI118" s="206">
        <f t="shared" si="8"/>
        <v>0</v>
      </c>
      <c r="BJ118" s="19" t="s">
        <v>79</v>
      </c>
      <c r="BK118" s="206">
        <f t="shared" si="9"/>
        <v>0</v>
      </c>
      <c r="BL118" s="19" t="s">
        <v>164</v>
      </c>
      <c r="BM118" s="205" t="s">
        <v>571</v>
      </c>
    </row>
    <row r="119" spans="1:65" s="2" customFormat="1" ht="16.5" customHeight="1">
      <c r="A119" s="36"/>
      <c r="B119" s="37"/>
      <c r="C119" s="254" t="s">
        <v>387</v>
      </c>
      <c r="D119" s="254" t="s">
        <v>271</v>
      </c>
      <c r="E119" s="255" t="s">
        <v>79</v>
      </c>
      <c r="F119" s="256" t="s">
        <v>1799</v>
      </c>
      <c r="G119" s="257" t="s">
        <v>827</v>
      </c>
      <c r="H119" s="258">
        <v>7</v>
      </c>
      <c r="I119" s="259"/>
      <c r="J119" s="260">
        <f t="shared" si="0"/>
        <v>0</v>
      </c>
      <c r="K119" s="256" t="s">
        <v>21</v>
      </c>
      <c r="L119" s="261"/>
      <c r="M119" s="262" t="s">
        <v>21</v>
      </c>
      <c r="N119" s="263" t="s">
        <v>44</v>
      </c>
      <c r="O119" s="66"/>
      <c r="P119" s="203">
        <f t="shared" si="1"/>
        <v>0</v>
      </c>
      <c r="Q119" s="203">
        <v>0</v>
      </c>
      <c r="R119" s="203">
        <f t="shared" si="2"/>
        <v>0</v>
      </c>
      <c r="S119" s="203">
        <v>0</v>
      </c>
      <c r="T119" s="204">
        <f t="shared" si="3"/>
        <v>0</v>
      </c>
      <c r="U119" s="36"/>
      <c r="V119" s="36"/>
      <c r="W119" s="36"/>
      <c r="X119" s="36"/>
      <c r="Y119" s="36"/>
      <c r="Z119" s="36"/>
      <c r="AA119" s="36"/>
      <c r="AB119" s="36"/>
      <c r="AC119" s="36"/>
      <c r="AD119" s="36"/>
      <c r="AE119" s="36"/>
      <c r="AR119" s="205" t="s">
        <v>224</v>
      </c>
      <c r="AT119" s="205" t="s">
        <v>271</v>
      </c>
      <c r="AU119" s="205" t="s">
        <v>79</v>
      </c>
      <c r="AY119" s="19" t="s">
        <v>157</v>
      </c>
      <c r="BE119" s="206">
        <f t="shared" si="4"/>
        <v>0</v>
      </c>
      <c r="BF119" s="206">
        <f t="shared" si="5"/>
        <v>0</v>
      </c>
      <c r="BG119" s="206">
        <f t="shared" si="6"/>
        <v>0</v>
      </c>
      <c r="BH119" s="206">
        <f t="shared" si="7"/>
        <v>0</v>
      </c>
      <c r="BI119" s="206">
        <f t="shared" si="8"/>
        <v>0</v>
      </c>
      <c r="BJ119" s="19" t="s">
        <v>79</v>
      </c>
      <c r="BK119" s="206">
        <f t="shared" si="9"/>
        <v>0</v>
      </c>
      <c r="BL119" s="19" t="s">
        <v>164</v>
      </c>
      <c r="BM119" s="205" t="s">
        <v>584</v>
      </c>
    </row>
    <row r="120" spans="1:65" s="2" customFormat="1" ht="16.5" customHeight="1">
      <c r="A120" s="36"/>
      <c r="B120" s="37"/>
      <c r="C120" s="254" t="s">
        <v>391</v>
      </c>
      <c r="D120" s="254" t="s">
        <v>271</v>
      </c>
      <c r="E120" s="255" t="s">
        <v>81</v>
      </c>
      <c r="F120" s="256" t="s">
        <v>1800</v>
      </c>
      <c r="G120" s="257" t="s">
        <v>827</v>
      </c>
      <c r="H120" s="258">
        <v>12</v>
      </c>
      <c r="I120" s="259"/>
      <c r="J120" s="260">
        <f t="shared" si="0"/>
        <v>0</v>
      </c>
      <c r="K120" s="256" t="s">
        <v>21</v>
      </c>
      <c r="L120" s="261"/>
      <c r="M120" s="262" t="s">
        <v>21</v>
      </c>
      <c r="N120" s="263" t="s">
        <v>44</v>
      </c>
      <c r="O120" s="66"/>
      <c r="P120" s="203">
        <f t="shared" si="1"/>
        <v>0</v>
      </c>
      <c r="Q120" s="203">
        <v>0</v>
      </c>
      <c r="R120" s="203">
        <f t="shared" si="2"/>
        <v>0</v>
      </c>
      <c r="S120" s="203">
        <v>0</v>
      </c>
      <c r="T120" s="204">
        <f t="shared" si="3"/>
        <v>0</v>
      </c>
      <c r="U120" s="36"/>
      <c r="V120" s="36"/>
      <c r="W120" s="36"/>
      <c r="X120" s="36"/>
      <c r="Y120" s="36"/>
      <c r="Z120" s="36"/>
      <c r="AA120" s="36"/>
      <c r="AB120" s="36"/>
      <c r="AC120" s="36"/>
      <c r="AD120" s="36"/>
      <c r="AE120" s="36"/>
      <c r="AR120" s="205" t="s">
        <v>224</v>
      </c>
      <c r="AT120" s="205" t="s">
        <v>271</v>
      </c>
      <c r="AU120" s="205" t="s">
        <v>79</v>
      </c>
      <c r="AY120" s="19" t="s">
        <v>157</v>
      </c>
      <c r="BE120" s="206">
        <f t="shared" si="4"/>
        <v>0</v>
      </c>
      <c r="BF120" s="206">
        <f t="shared" si="5"/>
        <v>0</v>
      </c>
      <c r="BG120" s="206">
        <f t="shared" si="6"/>
        <v>0</v>
      </c>
      <c r="BH120" s="206">
        <f t="shared" si="7"/>
        <v>0</v>
      </c>
      <c r="BI120" s="206">
        <f t="shared" si="8"/>
        <v>0</v>
      </c>
      <c r="BJ120" s="19" t="s">
        <v>79</v>
      </c>
      <c r="BK120" s="206">
        <f t="shared" si="9"/>
        <v>0</v>
      </c>
      <c r="BL120" s="19" t="s">
        <v>164</v>
      </c>
      <c r="BM120" s="205" t="s">
        <v>596</v>
      </c>
    </row>
    <row r="121" spans="1:65" s="2" customFormat="1" ht="16.5" customHeight="1">
      <c r="A121" s="36"/>
      <c r="B121" s="37"/>
      <c r="C121" s="254" t="s">
        <v>399</v>
      </c>
      <c r="D121" s="254" t="s">
        <v>271</v>
      </c>
      <c r="E121" s="255" t="s">
        <v>96</v>
      </c>
      <c r="F121" s="256" t="s">
        <v>1801</v>
      </c>
      <c r="G121" s="257" t="s">
        <v>827</v>
      </c>
      <c r="H121" s="258">
        <v>1</v>
      </c>
      <c r="I121" s="259"/>
      <c r="J121" s="260">
        <f t="shared" si="0"/>
        <v>0</v>
      </c>
      <c r="K121" s="256" t="s">
        <v>21</v>
      </c>
      <c r="L121" s="261"/>
      <c r="M121" s="262" t="s">
        <v>21</v>
      </c>
      <c r="N121" s="263" t="s">
        <v>44</v>
      </c>
      <c r="O121" s="66"/>
      <c r="P121" s="203">
        <f t="shared" si="1"/>
        <v>0</v>
      </c>
      <c r="Q121" s="203">
        <v>0</v>
      </c>
      <c r="R121" s="203">
        <f t="shared" si="2"/>
        <v>0</v>
      </c>
      <c r="S121" s="203">
        <v>0</v>
      </c>
      <c r="T121" s="204">
        <f t="shared" si="3"/>
        <v>0</v>
      </c>
      <c r="U121" s="36"/>
      <c r="V121" s="36"/>
      <c r="W121" s="36"/>
      <c r="X121" s="36"/>
      <c r="Y121" s="36"/>
      <c r="Z121" s="36"/>
      <c r="AA121" s="36"/>
      <c r="AB121" s="36"/>
      <c r="AC121" s="36"/>
      <c r="AD121" s="36"/>
      <c r="AE121" s="36"/>
      <c r="AR121" s="205" t="s">
        <v>224</v>
      </c>
      <c r="AT121" s="205" t="s">
        <v>271</v>
      </c>
      <c r="AU121" s="205" t="s">
        <v>79</v>
      </c>
      <c r="AY121" s="19" t="s">
        <v>157</v>
      </c>
      <c r="BE121" s="206">
        <f t="shared" si="4"/>
        <v>0</v>
      </c>
      <c r="BF121" s="206">
        <f t="shared" si="5"/>
        <v>0</v>
      </c>
      <c r="BG121" s="206">
        <f t="shared" si="6"/>
        <v>0</v>
      </c>
      <c r="BH121" s="206">
        <f t="shared" si="7"/>
        <v>0</v>
      </c>
      <c r="BI121" s="206">
        <f t="shared" si="8"/>
        <v>0</v>
      </c>
      <c r="BJ121" s="19" t="s">
        <v>79</v>
      </c>
      <c r="BK121" s="206">
        <f t="shared" si="9"/>
        <v>0</v>
      </c>
      <c r="BL121" s="19" t="s">
        <v>164</v>
      </c>
      <c r="BM121" s="205" t="s">
        <v>609</v>
      </c>
    </row>
    <row r="122" spans="1:65" s="2" customFormat="1" ht="16.5" customHeight="1">
      <c r="A122" s="36"/>
      <c r="B122" s="37"/>
      <c r="C122" s="254" t="s">
        <v>405</v>
      </c>
      <c r="D122" s="254" t="s">
        <v>271</v>
      </c>
      <c r="E122" s="255" t="s">
        <v>164</v>
      </c>
      <c r="F122" s="256" t="s">
        <v>1802</v>
      </c>
      <c r="G122" s="257" t="s">
        <v>827</v>
      </c>
      <c r="H122" s="258">
        <v>2</v>
      </c>
      <c r="I122" s="259"/>
      <c r="J122" s="260">
        <f t="shared" si="0"/>
        <v>0</v>
      </c>
      <c r="K122" s="256" t="s">
        <v>21</v>
      </c>
      <c r="L122" s="261"/>
      <c r="M122" s="262" t="s">
        <v>21</v>
      </c>
      <c r="N122" s="263" t="s">
        <v>44</v>
      </c>
      <c r="O122" s="66"/>
      <c r="P122" s="203">
        <f t="shared" si="1"/>
        <v>0</v>
      </c>
      <c r="Q122" s="203">
        <v>0</v>
      </c>
      <c r="R122" s="203">
        <f t="shared" si="2"/>
        <v>0</v>
      </c>
      <c r="S122" s="203">
        <v>0</v>
      </c>
      <c r="T122" s="204">
        <f t="shared" si="3"/>
        <v>0</v>
      </c>
      <c r="U122" s="36"/>
      <c r="V122" s="36"/>
      <c r="W122" s="36"/>
      <c r="X122" s="36"/>
      <c r="Y122" s="36"/>
      <c r="Z122" s="36"/>
      <c r="AA122" s="36"/>
      <c r="AB122" s="36"/>
      <c r="AC122" s="36"/>
      <c r="AD122" s="36"/>
      <c r="AE122" s="36"/>
      <c r="AR122" s="205" t="s">
        <v>224</v>
      </c>
      <c r="AT122" s="205" t="s">
        <v>271</v>
      </c>
      <c r="AU122" s="205" t="s">
        <v>79</v>
      </c>
      <c r="AY122" s="19" t="s">
        <v>157</v>
      </c>
      <c r="BE122" s="206">
        <f t="shared" si="4"/>
        <v>0</v>
      </c>
      <c r="BF122" s="206">
        <f t="shared" si="5"/>
        <v>0</v>
      </c>
      <c r="BG122" s="206">
        <f t="shared" si="6"/>
        <v>0</v>
      </c>
      <c r="BH122" s="206">
        <f t="shared" si="7"/>
        <v>0</v>
      </c>
      <c r="BI122" s="206">
        <f t="shared" si="8"/>
        <v>0</v>
      </c>
      <c r="BJ122" s="19" t="s">
        <v>79</v>
      </c>
      <c r="BK122" s="206">
        <f t="shared" si="9"/>
        <v>0</v>
      </c>
      <c r="BL122" s="19" t="s">
        <v>164</v>
      </c>
      <c r="BM122" s="205" t="s">
        <v>628</v>
      </c>
    </row>
    <row r="123" spans="1:65" s="2" customFormat="1" ht="16.5" customHeight="1">
      <c r="A123" s="36"/>
      <c r="B123" s="37"/>
      <c r="C123" s="254" t="s">
        <v>418</v>
      </c>
      <c r="D123" s="254" t="s">
        <v>271</v>
      </c>
      <c r="E123" s="255" t="s">
        <v>180</v>
      </c>
      <c r="F123" s="256" t="s">
        <v>1803</v>
      </c>
      <c r="G123" s="257" t="s">
        <v>827</v>
      </c>
      <c r="H123" s="258">
        <v>4</v>
      </c>
      <c r="I123" s="259"/>
      <c r="J123" s="260">
        <f t="shared" si="0"/>
        <v>0</v>
      </c>
      <c r="K123" s="256" t="s">
        <v>21</v>
      </c>
      <c r="L123" s="261"/>
      <c r="M123" s="262" t="s">
        <v>21</v>
      </c>
      <c r="N123" s="263" t="s">
        <v>44</v>
      </c>
      <c r="O123" s="66"/>
      <c r="P123" s="203">
        <f t="shared" si="1"/>
        <v>0</v>
      </c>
      <c r="Q123" s="203">
        <v>0</v>
      </c>
      <c r="R123" s="203">
        <f t="shared" si="2"/>
        <v>0</v>
      </c>
      <c r="S123" s="203">
        <v>0</v>
      </c>
      <c r="T123" s="204">
        <f t="shared" si="3"/>
        <v>0</v>
      </c>
      <c r="U123" s="36"/>
      <c r="V123" s="36"/>
      <c r="W123" s="36"/>
      <c r="X123" s="36"/>
      <c r="Y123" s="36"/>
      <c r="Z123" s="36"/>
      <c r="AA123" s="36"/>
      <c r="AB123" s="36"/>
      <c r="AC123" s="36"/>
      <c r="AD123" s="36"/>
      <c r="AE123" s="36"/>
      <c r="AR123" s="205" t="s">
        <v>224</v>
      </c>
      <c r="AT123" s="205" t="s">
        <v>271</v>
      </c>
      <c r="AU123" s="205" t="s">
        <v>79</v>
      </c>
      <c r="AY123" s="19" t="s">
        <v>157</v>
      </c>
      <c r="BE123" s="206">
        <f t="shared" si="4"/>
        <v>0</v>
      </c>
      <c r="BF123" s="206">
        <f t="shared" si="5"/>
        <v>0</v>
      </c>
      <c r="BG123" s="206">
        <f t="shared" si="6"/>
        <v>0</v>
      </c>
      <c r="BH123" s="206">
        <f t="shared" si="7"/>
        <v>0</v>
      </c>
      <c r="BI123" s="206">
        <f t="shared" si="8"/>
        <v>0</v>
      </c>
      <c r="BJ123" s="19" t="s">
        <v>79</v>
      </c>
      <c r="BK123" s="206">
        <f t="shared" si="9"/>
        <v>0</v>
      </c>
      <c r="BL123" s="19" t="s">
        <v>164</v>
      </c>
      <c r="BM123" s="205" t="s">
        <v>644</v>
      </c>
    </row>
    <row r="124" spans="1:65" s="2" customFormat="1" ht="16.5" customHeight="1">
      <c r="A124" s="36"/>
      <c r="B124" s="37"/>
      <c r="C124" s="254" t="s">
        <v>425</v>
      </c>
      <c r="D124" s="254" t="s">
        <v>271</v>
      </c>
      <c r="E124" s="255" t="s">
        <v>211</v>
      </c>
      <c r="F124" s="256" t="s">
        <v>1804</v>
      </c>
      <c r="G124" s="257" t="s">
        <v>827</v>
      </c>
      <c r="H124" s="258">
        <v>22</v>
      </c>
      <c r="I124" s="259"/>
      <c r="J124" s="260">
        <f t="shared" si="0"/>
        <v>0</v>
      </c>
      <c r="K124" s="256" t="s">
        <v>21</v>
      </c>
      <c r="L124" s="261"/>
      <c r="M124" s="262" t="s">
        <v>21</v>
      </c>
      <c r="N124" s="263" t="s">
        <v>44</v>
      </c>
      <c r="O124" s="66"/>
      <c r="P124" s="203">
        <f t="shared" si="1"/>
        <v>0</v>
      </c>
      <c r="Q124" s="203">
        <v>0</v>
      </c>
      <c r="R124" s="203">
        <f t="shared" si="2"/>
        <v>0</v>
      </c>
      <c r="S124" s="203">
        <v>0</v>
      </c>
      <c r="T124" s="204">
        <f t="shared" si="3"/>
        <v>0</v>
      </c>
      <c r="U124" s="36"/>
      <c r="V124" s="36"/>
      <c r="W124" s="36"/>
      <c r="X124" s="36"/>
      <c r="Y124" s="36"/>
      <c r="Z124" s="36"/>
      <c r="AA124" s="36"/>
      <c r="AB124" s="36"/>
      <c r="AC124" s="36"/>
      <c r="AD124" s="36"/>
      <c r="AE124" s="36"/>
      <c r="AR124" s="205" t="s">
        <v>224</v>
      </c>
      <c r="AT124" s="205" t="s">
        <v>271</v>
      </c>
      <c r="AU124" s="205" t="s">
        <v>79</v>
      </c>
      <c r="AY124" s="19" t="s">
        <v>157</v>
      </c>
      <c r="BE124" s="206">
        <f t="shared" si="4"/>
        <v>0</v>
      </c>
      <c r="BF124" s="206">
        <f t="shared" si="5"/>
        <v>0</v>
      </c>
      <c r="BG124" s="206">
        <f t="shared" si="6"/>
        <v>0</v>
      </c>
      <c r="BH124" s="206">
        <f t="shared" si="7"/>
        <v>0</v>
      </c>
      <c r="BI124" s="206">
        <f t="shared" si="8"/>
        <v>0</v>
      </c>
      <c r="BJ124" s="19" t="s">
        <v>79</v>
      </c>
      <c r="BK124" s="206">
        <f t="shared" si="9"/>
        <v>0</v>
      </c>
      <c r="BL124" s="19" t="s">
        <v>164</v>
      </c>
      <c r="BM124" s="205" t="s">
        <v>656</v>
      </c>
    </row>
    <row r="125" spans="1:65" s="2" customFormat="1" ht="16.5" customHeight="1">
      <c r="A125" s="36"/>
      <c r="B125" s="37"/>
      <c r="C125" s="254" t="s">
        <v>431</v>
      </c>
      <c r="D125" s="254" t="s">
        <v>271</v>
      </c>
      <c r="E125" s="255" t="s">
        <v>216</v>
      </c>
      <c r="F125" s="256" t="s">
        <v>1805</v>
      </c>
      <c r="G125" s="257" t="s">
        <v>827</v>
      </c>
      <c r="H125" s="258">
        <v>7</v>
      </c>
      <c r="I125" s="259"/>
      <c r="J125" s="260">
        <f t="shared" si="0"/>
        <v>0</v>
      </c>
      <c r="K125" s="256" t="s">
        <v>21</v>
      </c>
      <c r="L125" s="261"/>
      <c r="M125" s="262" t="s">
        <v>21</v>
      </c>
      <c r="N125" s="263" t="s">
        <v>44</v>
      </c>
      <c r="O125" s="66"/>
      <c r="P125" s="203">
        <f t="shared" si="1"/>
        <v>0</v>
      </c>
      <c r="Q125" s="203">
        <v>0</v>
      </c>
      <c r="R125" s="203">
        <f t="shared" si="2"/>
        <v>0</v>
      </c>
      <c r="S125" s="203">
        <v>0</v>
      </c>
      <c r="T125" s="204">
        <f t="shared" si="3"/>
        <v>0</v>
      </c>
      <c r="U125" s="36"/>
      <c r="V125" s="36"/>
      <c r="W125" s="36"/>
      <c r="X125" s="36"/>
      <c r="Y125" s="36"/>
      <c r="Z125" s="36"/>
      <c r="AA125" s="36"/>
      <c r="AB125" s="36"/>
      <c r="AC125" s="36"/>
      <c r="AD125" s="36"/>
      <c r="AE125" s="36"/>
      <c r="AR125" s="205" t="s">
        <v>224</v>
      </c>
      <c r="AT125" s="205" t="s">
        <v>271</v>
      </c>
      <c r="AU125" s="205" t="s">
        <v>79</v>
      </c>
      <c r="AY125" s="19" t="s">
        <v>157</v>
      </c>
      <c r="BE125" s="206">
        <f t="shared" si="4"/>
        <v>0</v>
      </c>
      <c r="BF125" s="206">
        <f t="shared" si="5"/>
        <v>0</v>
      </c>
      <c r="BG125" s="206">
        <f t="shared" si="6"/>
        <v>0</v>
      </c>
      <c r="BH125" s="206">
        <f t="shared" si="7"/>
        <v>0</v>
      </c>
      <c r="BI125" s="206">
        <f t="shared" si="8"/>
        <v>0</v>
      </c>
      <c r="BJ125" s="19" t="s">
        <v>79</v>
      </c>
      <c r="BK125" s="206">
        <f t="shared" si="9"/>
        <v>0</v>
      </c>
      <c r="BL125" s="19" t="s">
        <v>164</v>
      </c>
      <c r="BM125" s="205" t="s">
        <v>666</v>
      </c>
    </row>
    <row r="126" spans="1:65" s="2" customFormat="1" ht="16.5" customHeight="1">
      <c r="A126" s="36"/>
      <c r="B126" s="37"/>
      <c r="C126" s="254" t="s">
        <v>436</v>
      </c>
      <c r="D126" s="254" t="s">
        <v>271</v>
      </c>
      <c r="E126" s="255" t="s">
        <v>224</v>
      </c>
      <c r="F126" s="256" t="s">
        <v>1806</v>
      </c>
      <c r="G126" s="257" t="s">
        <v>827</v>
      </c>
      <c r="H126" s="258">
        <v>168</v>
      </c>
      <c r="I126" s="259"/>
      <c r="J126" s="260">
        <f t="shared" si="0"/>
        <v>0</v>
      </c>
      <c r="K126" s="256" t="s">
        <v>21</v>
      </c>
      <c r="L126" s="261"/>
      <c r="M126" s="262" t="s">
        <v>21</v>
      </c>
      <c r="N126" s="263" t="s">
        <v>44</v>
      </c>
      <c r="O126" s="66"/>
      <c r="P126" s="203">
        <f t="shared" si="1"/>
        <v>0</v>
      </c>
      <c r="Q126" s="203">
        <v>0</v>
      </c>
      <c r="R126" s="203">
        <f t="shared" si="2"/>
        <v>0</v>
      </c>
      <c r="S126" s="203">
        <v>0</v>
      </c>
      <c r="T126" s="204">
        <f t="shared" si="3"/>
        <v>0</v>
      </c>
      <c r="U126" s="36"/>
      <c r="V126" s="36"/>
      <c r="W126" s="36"/>
      <c r="X126" s="36"/>
      <c r="Y126" s="36"/>
      <c r="Z126" s="36"/>
      <c r="AA126" s="36"/>
      <c r="AB126" s="36"/>
      <c r="AC126" s="36"/>
      <c r="AD126" s="36"/>
      <c r="AE126" s="36"/>
      <c r="AR126" s="205" t="s">
        <v>224</v>
      </c>
      <c r="AT126" s="205" t="s">
        <v>271</v>
      </c>
      <c r="AU126" s="205" t="s">
        <v>79</v>
      </c>
      <c r="AY126" s="19" t="s">
        <v>157</v>
      </c>
      <c r="BE126" s="206">
        <f t="shared" si="4"/>
        <v>0</v>
      </c>
      <c r="BF126" s="206">
        <f t="shared" si="5"/>
        <v>0</v>
      </c>
      <c r="BG126" s="206">
        <f t="shared" si="6"/>
        <v>0</v>
      </c>
      <c r="BH126" s="206">
        <f t="shared" si="7"/>
        <v>0</v>
      </c>
      <c r="BI126" s="206">
        <f t="shared" si="8"/>
        <v>0</v>
      </c>
      <c r="BJ126" s="19" t="s">
        <v>79</v>
      </c>
      <c r="BK126" s="206">
        <f t="shared" si="9"/>
        <v>0</v>
      </c>
      <c r="BL126" s="19" t="s">
        <v>164</v>
      </c>
      <c r="BM126" s="205" t="s">
        <v>677</v>
      </c>
    </row>
    <row r="127" spans="1:65" s="2" customFormat="1" ht="16.5" customHeight="1">
      <c r="A127" s="36"/>
      <c r="B127" s="37"/>
      <c r="C127" s="254" t="s">
        <v>441</v>
      </c>
      <c r="D127" s="254" t="s">
        <v>271</v>
      </c>
      <c r="E127" s="255" t="s">
        <v>232</v>
      </c>
      <c r="F127" s="256" t="s">
        <v>1807</v>
      </c>
      <c r="G127" s="257" t="s">
        <v>827</v>
      </c>
      <c r="H127" s="258">
        <v>4</v>
      </c>
      <c r="I127" s="259"/>
      <c r="J127" s="260">
        <f t="shared" si="0"/>
        <v>0</v>
      </c>
      <c r="K127" s="256" t="s">
        <v>21</v>
      </c>
      <c r="L127" s="261"/>
      <c r="M127" s="262" t="s">
        <v>21</v>
      </c>
      <c r="N127" s="263" t="s">
        <v>44</v>
      </c>
      <c r="O127" s="66"/>
      <c r="P127" s="203">
        <f t="shared" si="1"/>
        <v>0</v>
      </c>
      <c r="Q127" s="203">
        <v>0</v>
      </c>
      <c r="R127" s="203">
        <f t="shared" si="2"/>
        <v>0</v>
      </c>
      <c r="S127" s="203">
        <v>0</v>
      </c>
      <c r="T127" s="204">
        <f t="shared" si="3"/>
        <v>0</v>
      </c>
      <c r="U127" s="36"/>
      <c r="V127" s="36"/>
      <c r="W127" s="36"/>
      <c r="X127" s="36"/>
      <c r="Y127" s="36"/>
      <c r="Z127" s="36"/>
      <c r="AA127" s="36"/>
      <c r="AB127" s="36"/>
      <c r="AC127" s="36"/>
      <c r="AD127" s="36"/>
      <c r="AE127" s="36"/>
      <c r="AR127" s="205" t="s">
        <v>224</v>
      </c>
      <c r="AT127" s="205" t="s">
        <v>271</v>
      </c>
      <c r="AU127" s="205" t="s">
        <v>79</v>
      </c>
      <c r="AY127" s="19" t="s">
        <v>157</v>
      </c>
      <c r="BE127" s="206">
        <f t="shared" si="4"/>
        <v>0</v>
      </c>
      <c r="BF127" s="206">
        <f t="shared" si="5"/>
        <v>0</v>
      </c>
      <c r="BG127" s="206">
        <f t="shared" si="6"/>
        <v>0</v>
      </c>
      <c r="BH127" s="206">
        <f t="shared" si="7"/>
        <v>0</v>
      </c>
      <c r="BI127" s="206">
        <f t="shared" si="8"/>
        <v>0</v>
      </c>
      <c r="BJ127" s="19" t="s">
        <v>79</v>
      </c>
      <c r="BK127" s="206">
        <f t="shared" si="9"/>
        <v>0</v>
      </c>
      <c r="BL127" s="19" t="s">
        <v>164</v>
      </c>
      <c r="BM127" s="205" t="s">
        <v>689</v>
      </c>
    </row>
    <row r="128" spans="1:65" s="2" customFormat="1" ht="16.5" customHeight="1">
      <c r="A128" s="36"/>
      <c r="B128" s="37"/>
      <c r="C128" s="254" t="s">
        <v>446</v>
      </c>
      <c r="D128" s="254" t="s">
        <v>271</v>
      </c>
      <c r="E128" s="255" t="s">
        <v>238</v>
      </c>
      <c r="F128" s="256" t="s">
        <v>1808</v>
      </c>
      <c r="G128" s="257" t="s">
        <v>827</v>
      </c>
      <c r="H128" s="258">
        <v>6</v>
      </c>
      <c r="I128" s="259"/>
      <c r="J128" s="260">
        <f t="shared" si="0"/>
        <v>0</v>
      </c>
      <c r="K128" s="256" t="s">
        <v>21</v>
      </c>
      <c r="L128" s="261"/>
      <c r="M128" s="262" t="s">
        <v>21</v>
      </c>
      <c r="N128" s="263" t="s">
        <v>44</v>
      </c>
      <c r="O128" s="66"/>
      <c r="P128" s="203">
        <f t="shared" si="1"/>
        <v>0</v>
      </c>
      <c r="Q128" s="203">
        <v>0</v>
      </c>
      <c r="R128" s="203">
        <f t="shared" si="2"/>
        <v>0</v>
      </c>
      <c r="S128" s="203">
        <v>0</v>
      </c>
      <c r="T128" s="204">
        <f t="shared" si="3"/>
        <v>0</v>
      </c>
      <c r="U128" s="36"/>
      <c r="V128" s="36"/>
      <c r="W128" s="36"/>
      <c r="X128" s="36"/>
      <c r="Y128" s="36"/>
      <c r="Z128" s="36"/>
      <c r="AA128" s="36"/>
      <c r="AB128" s="36"/>
      <c r="AC128" s="36"/>
      <c r="AD128" s="36"/>
      <c r="AE128" s="36"/>
      <c r="AR128" s="205" t="s">
        <v>224</v>
      </c>
      <c r="AT128" s="205" t="s">
        <v>271</v>
      </c>
      <c r="AU128" s="205" t="s">
        <v>79</v>
      </c>
      <c r="AY128" s="19" t="s">
        <v>157</v>
      </c>
      <c r="BE128" s="206">
        <f t="shared" si="4"/>
        <v>0</v>
      </c>
      <c r="BF128" s="206">
        <f t="shared" si="5"/>
        <v>0</v>
      </c>
      <c r="BG128" s="206">
        <f t="shared" si="6"/>
        <v>0</v>
      </c>
      <c r="BH128" s="206">
        <f t="shared" si="7"/>
        <v>0</v>
      </c>
      <c r="BI128" s="206">
        <f t="shared" si="8"/>
        <v>0</v>
      </c>
      <c r="BJ128" s="19" t="s">
        <v>79</v>
      </c>
      <c r="BK128" s="206">
        <f t="shared" si="9"/>
        <v>0</v>
      </c>
      <c r="BL128" s="19" t="s">
        <v>164</v>
      </c>
      <c r="BM128" s="205" t="s">
        <v>699</v>
      </c>
    </row>
    <row r="129" spans="1:65" s="2" customFormat="1" ht="16.5" customHeight="1">
      <c r="A129" s="36"/>
      <c r="B129" s="37"/>
      <c r="C129" s="254" t="s">
        <v>454</v>
      </c>
      <c r="D129" s="254" t="s">
        <v>271</v>
      </c>
      <c r="E129" s="255" t="s">
        <v>244</v>
      </c>
      <c r="F129" s="256" t="s">
        <v>1809</v>
      </c>
      <c r="G129" s="257" t="s">
        <v>827</v>
      </c>
      <c r="H129" s="258">
        <v>6</v>
      </c>
      <c r="I129" s="259"/>
      <c r="J129" s="260">
        <f t="shared" si="0"/>
        <v>0</v>
      </c>
      <c r="K129" s="256" t="s">
        <v>21</v>
      </c>
      <c r="L129" s="261"/>
      <c r="M129" s="262" t="s">
        <v>21</v>
      </c>
      <c r="N129" s="263" t="s">
        <v>44</v>
      </c>
      <c r="O129" s="66"/>
      <c r="P129" s="203">
        <f t="shared" si="1"/>
        <v>0</v>
      </c>
      <c r="Q129" s="203">
        <v>0</v>
      </c>
      <c r="R129" s="203">
        <f t="shared" si="2"/>
        <v>0</v>
      </c>
      <c r="S129" s="203">
        <v>0</v>
      </c>
      <c r="T129" s="204">
        <f t="shared" si="3"/>
        <v>0</v>
      </c>
      <c r="U129" s="36"/>
      <c r="V129" s="36"/>
      <c r="W129" s="36"/>
      <c r="X129" s="36"/>
      <c r="Y129" s="36"/>
      <c r="Z129" s="36"/>
      <c r="AA129" s="36"/>
      <c r="AB129" s="36"/>
      <c r="AC129" s="36"/>
      <c r="AD129" s="36"/>
      <c r="AE129" s="36"/>
      <c r="AR129" s="205" t="s">
        <v>224</v>
      </c>
      <c r="AT129" s="205" t="s">
        <v>271</v>
      </c>
      <c r="AU129" s="205" t="s">
        <v>79</v>
      </c>
      <c r="AY129" s="19" t="s">
        <v>157</v>
      </c>
      <c r="BE129" s="206">
        <f t="shared" si="4"/>
        <v>0</v>
      </c>
      <c r="BF129" s="206">
        <f t="shared" si="5"/>
        <v>0</v>
      </c>
      <c r="BG129" s="206">
        <f t="shared" si="6"/>
        <v>0</v>
      </c>
      <c r="BH129" s="206">
        <f t="shared" si="7"/>
        <v>0</v>
      </c>
      <c r="BI129" s="206">
        <f t="shared" si="8"/>
        <v>0</v>
      </c>
      <c r="BJ129" s="19" t="s">
        <v>79</v>
      </c>
      <c r="BK129" s="206">
        <f t="shared" si="9"/>
        <v>0</v>
      </c>
      <c r="BL129" s="19" t="s">
        <v>164</v>
      </c>
      <c r="BM129" s="205" t="s">
        <v>707</v>
      </c>
    </row>
    <row r="130" spans="1:65" s="2" customFormat="1" ht="16.5" customHeight="1">
      <c r="A130" s="36"/>
      <c r="B130" s="37"/>
      <c r="C130" s="254" t="s">
        <v>458</v>
      </c>
      <c r="D130" s="254" t="s">
        <v>271</v>
      </c>
      <c r="E130" s="255" t="s">
        <v>251</v>
      </c>
      <c r="F130" s="256" t="s">
        <v>1810</v>
      </c>
      <c r="G130" s="257" t="s">
        <v>827</v>
      </c>
      <c r="H130" s="258">
        <v>11</v>
      </c>
      <c r="I130" s="259"/>
      <c r="J130" s="260">
        <f t="shared" si="0"/>
        <v>0</v>
      </c>
      <c r="K130" s="256" t="s">
        <v>21</v>
      </c>
      <c r="L130" s="261"/>
      <c r="M130" s="262" t="s">
        <v>21</v>
      </c>
      <c r="N130" s="263" t="s">
        <v>44</v>
      </c>
      <c r="O130" s="66"/>
      <c r="P130" s="203">
        <f t="shared" si="1"/>
        <v>0</v>
      </c>
      <c r="Q130" s="203">
        <v>0</v>
      </c>
      <c r="R130" s="203">
        <f t="shared" si="2"/>
        <v>0</v>
      </c>
      <c r="S130" s="203">
        <v>0</v>
      </c>
      <c r="T130" s="204">
        <f t="shared" si="3"/>
        <v>0</v>
      </c>
      <c r="U130" s="36"/>
      <c r="V130" s="36"/>
      <c r="W130" s="36"/>
      <c r="X130" s="36"/>
      <c r="Y130" s="36"/>
      <c r="Z130" s="36"/>
      <c r="AA130" s="36"/>
      <c r="AB130" s="36"/>
      <c r="AC130" s="36"/>
      <c r="AD130" s="36"/>
      <c r="AE130" s="36"/>
      <c r="AR130" s="205" t="s">
        <v>224</v>
      </c>
      <c r="AT130" s="205" t="s">
        <v>271</v>
      </c>
      <c r="AU130" s="205" t="s">
        <v>79</v>
      </c>
      <c r="AY130" s="19" t="s">
        <v>157</v>
      </c>
      <c r="BE130" s="206">
        <f t="shared" si="4"/>
        <v>0</v>
      </c>
      <c r="BF130" s="206">
        <f t="shared" si="5"/>
        <v>0</v>
      </c>
      <c r="BG130" s="206">
        <f t="shared" si="6"/>
        <v>0</v>
      </c>
      <c r="BH130" s="206">
        <f t="shared" si="7"/>
        <v>0</v>
      </c>
      <c r="BI130" s="206">
        <f t="shared" si="8"/>
        <v>0</v>
      </c>
      <c r="BJ130" s="19" t="s">
        <v>79</v>
      </c>
      <c r="BK130" s="206">
        <f t="shared" si="9"/>
        <v>0</v>
      </c>
      <c r="BL130" s="19" t="s">
        <v>164</v>
      </c>
      <c r="BM130" s="205" t="s">
        <v>718</v>
      </c>
    </row>
    <row r="131" spans="1:65" s="2" customFormat="1" ht="16.5" customHeight="1">
      <c r="A131" s="36"/>
      <c r="B131" s="37"/>
      <c r="C131" s="254" t="s">
        <v>464</v>
      </c>
      <c r="D131" s="254" t="s">
        <v>271</v>
      </c>
      <c r="E131" s="255" t="s">
        <v>264</v>
      </c>
      <c r="F131" s="256" t="s">
        <v>1811</v>
      </c>
      <c r="G131" s="257" t="s">
        <v>827</v>
      </c>
      <c r="H131" s="258">
        <v>300</v>
      </c>
      <c r="I131" s="259"/>
      <c r="J131" s="260">
        <f t="shared" si="0"/>
        <v>0</v>
      </c>
      <c r="K131" s="256" t="s">
        <v>21</v>
      </c>
      <c r="L131" s="261"/>
      <c r="M131" s="262" t="s">
        <v>21</v>
      </c>
      <c r="N131" s="263" t="s">
        <v>44</v>
      </c>
      <c r="O131" s="66"/>
      <c r="P131" s="203">
        <f t="shared" si="1"/>
        <v>0</v>
      </c>
      <c r="Q131" s="203">
        <v>0</v>
      </c>
      <c r="R131" s="203">
        <f t="shared" si="2"/>
        <v>0</v>
      </c>
      <c r="S131" s="203">
        <v>0</v>
      </c>
      <c r="T131" s="204">
        <f t="shared" si="3"/>
        <v>0</v>
      </c>
      <c r="U131" s="36"/>
      <c r="V131" s="36"/>
      <c r="W131" s="36"/>
      <c r="X131" s="36"/>
      <c r="Y131" s="36"/>
      <c r="Z131" s="36"/>
      <c r="AA131" s="36"/>
      <c r="AB131" s="36"/>
      <c r="AC131" s="36"/>
      <c r="AD131" s="36"/>
      <c r="AE131" s="36"/>
      <c r="AR131" s="205" t="s">
        <v>224</v>
      </c>
      <c r="AT131" s="205" t="s">
        <v>271</v>
      </c>
      <c r="AU131" s="205" t="s">
        <v>79</v>
      </c>
      <c r="AY131" s="19" t="s">
        <v>157</v>
      </c>
      <c r="BE131" s="206">
        <f t="shared" si="4"/>
        <v>0</v>
      </c>
      <c r="BF131" s="206">
        <f t="shared" si="5"/>
        <v>0</v>
      </c>
      <c r="BG131" s="206">
        <f t="shared" si="6"/>
        <v>0</v>
      </c>
      <c r="BH131" s="206">
        <f t="shared" si="7"/>
        <v>0</v>
      </c>
      <c r="BI131" s="206">
        <f t="shared" si="8"/>
        <v>0</v>
      </c>
      <c r="BJ131" s="19" t="s">
        <v>79</v>
      </c>
      <c r="BK131" s="206">
        <f t="shared" si="9"/>
        <v>0</v>
      </c>
      <c r="BL131" s="19" t="s">
        <v>164</v>
      </c>
      <c r="BM131" s="205" t="s">
        <v>735</v>
      </c>
    </row>
    <row r="132" spans="1:65" s="2" customFormat="1" ht="16.5" customHeight="1">
      <c r="A132" s="36"/>
      <c r="B132" s="37"/>
      <c r="C132" s="194" t="s">
        <v>468</v>
      </c>
      <c r="D132" s="194" t="s">
        <v>159</v>
      </c>
      <c r="E132" s="195" t="s">
        <v>1812</v>
      </c>
      <c r="F132" s="196" t="s">
        <v>1813</v>
      </c>
      <c r="G132" s="197" t="s">
        <v>827</v>
      </c>
      <c r="H132" s="198">
        <v>23</v>
      </c>
      <c r="I132" s="199"/>
      <c r="J132" s="200">
        <f t="shared" si="0"/>
        <v>0</v>
      </c>
      <c r="K132" s="196" t="s">
        <v>21</v>
      </c>
      <c r="L132" s="41"/>
      <c r="M132" s="201" t="s">
        <v>21</v>
      </c>
      <c r="N132" s="202" t="s">
        <v>44</v>
      </c>
      <c r="O132" s="66"/>
      <c r="P132" s="203">
        <f t="shared" si="1"/>
        <v>0</v>
      </c>
      <c r="Q132" s="203">
        <v>0</v>
      </c>
      <c r="R132" s="203">
        <f t="shared" si="2"/>
        <v>0</v>
      </c>
      <c r="S132" s="203">
        <v>0</v>
      </c>
      <c r="T132" s="204">
        <f t="shared" si="3"/>
        <v>0</v>
      </c>
      <c r="U132" s="36"/>
      <c r="V132" s="36"/>
      <c r="W132" s="36"/>
      <c r="X132" s="36"/>
      <c r="Y132" s="36"/>
      <c r="Z132" s="36"/>
      <c r="AA132" s="36"/>
      <c r="AB132" s="36"/>
      <c r="AC132" s="36"/>
      <c r="AD132" s="36"/>
      <c r="AE132" s="36"/>
      <c r="AR132" s="205" t="s">
        <v>164</v>
      </c>
      <c r="AT132" s="205" t="s">
        <v>159</v>
      </c>
      <c r="AU132" s="205" t="s">
        <v>79</v>
      </c>
      <c r="AY132" s="19" t="s">
        <v>157</v>
      </c>
      <c r="BE132" s="206">
        <f t="shared" si="4"/>
        <v>0</v>
      </c>
      <c r="BF132" s="206">
        <f t="shared" si="5"/>
        <v>0</v>
      </c>
      <c r="BG132" s="206">
        <f t="shared" si="6"/>
        <v>0</v>
      </c>
      <c r="BH132" s="206">
        <f t="shared" si="7"/>
        <v>0</v>
      </c>
      <c r="BI132" s="206">
        <f t="shared" si="8"/>
        <v>0</v>
      </c>
      <c r="BJ132" s="19" t="s">
        <v>79</v>
      </c>
      <c r="BK132" s="206">
        <f t="shared" si="9"/>
        <v>0</v>
      </c>
      <c r="BL132" s="19" t="s">
        <v>164</v>
      </c>
      <c r="BM132" s="205" t="s">
        <v>747</v>
      </c>
    </row>
    <row r="133" spans="1:65" s="2" customFormat="1" ht="16.5" customHeight="1">
      <c r="A133" s="36"/>
      <c r="B133" s="37"/>
      <c r="C133" s="194" t="s">
        <v>474</v>
      </c>
      <c r="D133" s="194" t="s">
        <v>159</v>
      </c>
      <c r="E133" s="195" t="s">
        <v>1814</v>
      </c>
      <c r="F133" s="196" t="s">
        <v>1815</v>
      </c>
      <c r="G133" s="197" t="s">
        <v>827</v>
      </c>
      <c r="H133" s="198">
        <v>3</v>
      </c>
      <c r="I133" s="199"/>
      <c r="J133" s="200">
        <f t="shared" si="0"/>
        <v>0</v>
      </c>
      <c r="K133" s="196" t="s">
        <v>21</v>
      </c>
      <c r="L133" s="41"/>
      <c r="M133" s="201" t="s">
        <v>21</v>
      </c>
      <c r="N133" s="202" t="s">
        <v>44</v>
      </c>
      <c r="O133" s="66"/>
      <c r="P133" s="203">
        <f t="shared" si="1"/>
        <v>0</v>
      </c>
      <c r="Q133" s="203">
        <v>0</v>
      </c>
      <c r="R133" s="203">
        <f t="shared" si="2"/>
        <v>0</v>
      </c>
      <c r="S133" s="203">
        <v>0</v>
      </c>
      <c r="T133" s="204">
        <f t="shared" si="3"/>
        <v>0</v>
      </c>
      <c r="U133" s="36"/>
      <c r="V133" s="36"/>
      <c r="W133" s="36"/>
      <c r="X133" s="36"/>
      <c r="Y133" s="36"/>
      <c r="Z133" s="36"/>
      <c r="AA133" s="36"/>
      <c r="AB133" s="36"/>
      <c r="AC133" s="36"/>
      <c r="AD133" s="36"/>
      <c r="AE133" s="36"/>
      <c r="AR133" s="205" t="s">
        <v>164</v>
      </c>
      <c r="AT133" s="205" t="s">
        <v>159</v>
      </c>
      <c r="AU133" s="205" t="s">
        <v>79</v>
      </c>
      <c r="AY133" s="19" t="s">
        <v>157</v>
      </c>
      <c r="BE133" s="206">
        <f t="shared" si="4"/>
        <v>0</v>
      </c>
      <c r="BF133" s="206">
        <f t="shared" si="5"/>
        <v>0</v>
      </c>
      <c r="BG133" s="206">
        <f t="shared" si="6"/>
        <v>0</v>
      </c>
      <c r="BH133" s="206">
        <f t="shared" si="7"/>
        <v>0</v>
      </c>
      <c r="BI133" s="206">
        <f t="shared" si="8"/>
        <v>0</v>
      </c>
      <c r="BJ133" s="19" t="s">
        <v>79</v>
      </c>
      <c r="BK133" s="206">
        <f t="shared" si="9"/>
        <v>0</v>
      </c>
      <c r="BL133" s="19" t="s">
        <v>164</v>
      </c>
      <c r="BM133" s="205" t="s">
        <v>758</v>
      </c>
    </row>
    <row r="134" spans="1:65" s="2" customFormat="1" ht="16.5" customHeight="1">
      <c r="A134" s="36"/>
      <c r="B134" s="37"/>
      <c r="C134" s="194" t="s">
        <v>478</v>
      </c>
      <c r="D134" s="194" t="s">
        <v>159</v>
      </c>
      <c r="E134" s="195" t="s">
        <v>1816</v>
      </c>
      <c r="F134" s="196" t="s">
        <v>1817</v>
      </c>
      <c r="G134" s="197" t="s">
        <v>827</v>
      </c>
      <c r="H134" s="198">
        <v>986</v>
      </c>
      <c r="I134" s="199"/>
      <c r="J134" s="200">
        <f t="shared" si="0"/>
        <v>0</v>
      </c>
      <c r="K134" s="196" t="s">
        <v>21</v>
      </c>
      <c r="L134" s="41"/>
      <c r="M134" s="201" t="s">
        <v>21</v>
      </c>
      <c r="N134" s="202" t="s">
        <v>44</v>
      </c>
      <c r="O134" s="66"/>
      <c r="P134" s="203">
        <f t="shared" si="1"/>
        <v>0</v>
      </c>
      <c r="Q134" s="203">
        <v>0</v>
      </c>
      <c r="R134" s="203">
        <f t="shared" si="2"/>
        <v>0</v>
      </c>
      <c r="S134" s="203">
        <v>0</v>
      </c>
      <c r="T134" s="204">
        <f t="shared" si="3"/>
        <v>0</v>
      </c>
      <c r="U134" s="36"/>
      <c r="V134" s="36"/>
      <c r="W134" s="36"/>
      <c r="X134" s="36"/>
      <c r="Y134" s="36"/>
      <c r="Z134" s="36"/>
      <c r="AA134" s="36"/>
      <c r="AB134" s="36"/>
      <c r="AC134" s="36"/>
      <c r="AD134" s="36"/>
      <c r="AE134" s="36"/>
      <c r="AR134" s="205" t="s">
        <v>164</v>
      </c>
      <c r="AT134" s="205" t="s">
        <v>159</v>
      </c>
      <c r="AU134" s="205" t="s">
        <v>79</v>
      </c>
      <c r="AY134" s="19" t="s">
        <v>157</v>
      </c>
      <c r="BE134" s="206">
        <f t="shared" si="4"/>
        <v>0</v>
      </c>
      <c r="BF134" s="206">
        <f t="shared" si="5"/>
        <v>0</v>
      </c>
      <c r="BG134" s="206">
        <f t="shared" si="6"/>
        <v>0</v>
      </c>
      <c r="BH134" s="206">
        <f t="shared" si="7"/>
        <v>0</v>
      </c>
      <c r="BI134" s="206">
        <f t="shared" si="8"/>
        <v>0</v>
      </c>
      <c r="BJ134" s="19" t="s">
        <v>79</v>
      </c>
      <c r="BK134" s="206">
        <f t="shared" si="9"/>
        <v>0</v>
      </c>
      <c r="BL134" s="19" t="s">
        <v>164</v>
      </c>
      <c r="BM134" s="205" t="s">
        <v>770</v>
      </c>
    </row>
    <row r="135" spans="1:65" s="2" customFormat="1" ht="16.5" customHeight="1">
      <c r="A135" s="36"/>
      <c r="B135" s="37"/>
      <c r="C135" s="194" t="s">
        <v>484</v>
      </c>
      <c r="D135" s="194" t="s">
        <v>159</v>
      </c>
      <c r="E135" s="195" t="s">
        <v>1818</v>
      </c>
      <c r="F135" s="196" t="s">
        <v>1819</v>
      </c>
      <c r="G135" s="197" t="s">
        <v>162</v>
      </c>
      <c r="H135" s="198">
        <v>124</v>
      </c>
      <c r="I135" s="199"/>
      <c r="J135" s="200">
        <f t="shared" si="0"/>
        <v>0</v>
      </c>
      <c r="K135" s="196" t="s">
        <v>21</v>
      </c>
      <c r="L135" s="41"/>
      <c r="M135" s="201" t="s">
        <v>21</v>
      </c>
      <c r="N135" s="202" t="s">
        <v>44</v>
      </c>
      <c r="O135" s="66"/>
      <c r="P135" s="203">
        <f t="shared" si="1"/>
        <v>0</v>
      </c>
      <c r="Q135" s="203">
        <v>0</v>
      </c>
      <c r="R135" s="203">
        <f t="shared" si="2"/>
        <v>0</v>
      </c>
      <c r="S135" s="203">
        <v>0</v>
      </c>
      <c r="T135" s="204">
        <f t="shared" si="3"/>
        <v>0</v>
      </c>
      <c r="U135" s="36"/>
      <c r="V135" s="36"/>
      <c r="W135" s="36"/>
      <c r="X135" s="36"/>
      <c r="Y135" s="36"/>
      <c r="Z135" s="36"/>
      <c r="AA135" s="36"/>
      <c r="AB135" s="36"/>
      <c r="AC135" s="36"/>
      <c r="AD135" s="36"/>
      <c r="AE135" s="36"/>
      <c r="AR135" s="205" t="s">
        <v>164</v>
      </c>
      <c r="AT135" s="205" t="s">
        <v>159</v>
      </c>
      <c r="AU135" s="205" t="s">
        <v>79</v>
      </c>
      <c r="AY135" s="19" t="s">
        <v>157</v>
      </c>
      <c r="BE135" s="206">
        <f t="shared" si="4"/>
        <v>0</v>
      </c>
      <c r="BF135" s="206">
        <f t="shared" si="5"/>
        <v>0</v>
      </c>
      <c r="BG135" s="206">
        <f t="shared" si="6"/>
        <v>0</v>
      </c>
      <c r="BH135" s="206">
        <f t="shared" si="7"/>
        <v>0</v>
      </c>
      <c r="BI135" s="206">
        <f t="shared" si="8"/>
        <v>0</v>
      </c>
      <c r="BJ135" s="19" t="s">
        <v>79</v>
      </c>
      <c r="BK135" s="206">
        <f t="shared" si="9"/>
        <v>0</v>
      </c>
      <c r="BL135" s="19" t="s">
        <v>164</v>
      </c>
      <c r="BM135" s="205" t="s">
        <v>780</v>
      </c>
    </row>
    <row r="136" spans="1:65" s="2" customFormat="1" ht="16.5" customHeight="1">
      <c r="A136" s="36"/>
      <c r="B136" s="37"/>
      <c r="C136" s="194" t="s">
        <v>491</v>
      </c>
      <c r="D136" s="194" t="s">
        <v>159</v>
      </c>
      <c r="E136" s="195" t="s">
        <v>1820</v>
      </c>
      <c r="F136" s="196" t="s">
        <v>1821</v>
      </c>
      <c r="G136" s="197" t="s">
        <v>162</v>
      </c>
      <c r="H136" s="198">
        <v>32</v>
      </c>
      <c r="I136" s="199"/>
      <c r="J136" s="200">
        <f t="shared" si="0"/>
        <v>0</v>
      </c>
      <c r="K136" s="196" t="s">
        <v>21</v>
      </c>
      <c r="L136" s="41"/>
      <c r="M136" s="201" t="s">
        <v>21</v>
      </c>
      <c r="N136" s="202" t="s">
        <v>44</v>
      </c>
      <c r="O136" s="66"/>
      <c r="P136" s="203">
        <f t="shared" si="1"/>
        <v>0</v>
      </c>
      <c r="Q136" s="203">
        <v>0</v>
      </c>
      <c r="R136" s="203">
        <f t="shared" si="2"/>
        <v>0</v>
      </c>
      <c r="S136" s="203">
        <v>0</v>
      </c>
      <c r="T136" s="204">
        <f t="shared" si="3"/>
        <v>0</v>
      </c>
      <c r="U136" s="36"/>
      <c r="V136" s="36"/>
      <c r="W136" s="36"/>
      <c r="X136" s="36"/>
      <c r="Y136" s="36"/>
      <c r="Z136" s="36"/>
      <c r="AA136" s="36"/>
      <c r="AB136" s="36"/>
      <c r="AC136" s="36"/>
      <c r="AD136" s="36"/>
      <c r="AE136" s="36"/>
      <c r="AR136" s="205" t="s">
        <v>164</v>
      </c>
      <c r="AT136" s="205" t="s">
        <v>159</v>
      </c>
      <c r="AU136" s="205" t="s">
        <v>79</v>
      </c>
      <c r="AY136" s="19" t="s">
        <v>157</v>
      </c>
      <c r="BE136" s="206">
        <f t="shared" si="4"/>
        <v>0</v>
      </c>
      <c r="BF136" s="206">
        <f t="shared" si="5"/>
        <v>0</v>
      </c>
      <c r="BG136" s="206">
        <f t="shared" si="6"/>
        <v>0</v>
      </c>
      <c r="BH136" s="206">
        <f t="shared" si="7"/>
        <v>0</v>
      </c>
      <c r="BI136" s="206">
        <f t="shared" si="8"/>
        <v>0</v>
      </c>
      <c r="BJ136" s="19" t="s">
        <v>79</v>
      </c>
      <c r="BK136" s="206">
        <f t="shared" si="9"/>
        <v>0</v>
      </c>
      <c r="BL136" s="19" t="s">
        <v>164</v>
      </c>
      <c r="BM136" s="205" t="s">
        <v>791</v>
      </c>
    </row>
    <row r="137" spans="2:63" s="12" customFormat="1" ht="25.9" customHeight="1">
      <c r="B137" s="178"/>
      <c r="C137" s="179"/>
      <c r="D137" s="180" t="s">
        <v>72</v>
      </c>
      <c r="E137" s="181" t="s">
        <v>1644</v>
      </c>
      <c r="F137" s="181" t="s">
        <v>1822</v>
      </c>
      <c r="G137" s="179"/>
      <c r="H137" s="179"/>
      <c r="I137" s="182"/>
      <c r="J137" s="183">
        <f>BK137</f>
        <v>0</v>
      </c>
      <c r="K137" s="179"/>
      <c r="L137" s="184"/>
      <c r="M137" s="185"/>
      <c r="N137" s="186"/>
      <c r="O137" s="186"/>
      <c r="P137" s="187">
        <f>SUM(P138:P147)</f>
        <v>0</v>
      </c>
      <c r="Q137" s="186"/>
      <c r="R137" s="187">
        <f>SUM(R138:R147)</f>
        <v>0</v>
      </c>
      <c r="S137" s="186"/>
      <c r="T137" s="188">
        <f>SUM(T138:T147)</f>
        <v>0</v>
      </c>
      <c r="AR137" s="189" t="s">
        <v>79</v>
      </c>
      <c r="AT137" s="190" t="s">
        <v>72</v>
      </c>
      <c r="AU137" s="190" t="s">
        <v>73</v>
      </c>
      <c r="AY137" s="189" t="s">
        <v>157</v>
      </c>
      <c r="BK137" s="191">
        <f>SUM(BK138:BK147)</f>
        <v>0</v>
      </c>
    </row>
    <row r="138" spans="1:65" s="2" customFormat="1" ht="16.5" customHeight="1">
      <c r="A138" s="36"/>
      <c r="B138" s="37"/>
      <c r="C138" s="194" t="s">
        <v>497</v>
      </c>
      <c r="D138" s="194" t="s">
        <v>159</v>
      </c>
      <c r="E138" s="195" t="s">
        <v>1823</v>
      </c>
      <c r="F138" s="196" t="s">
        <v>1824</v>
      </c>
      <c r="G138" s="197" t="s">
        <v>827</v>
      </c>
      <c r="H138" s="198">
        <v>3</v>
      </c>
      <c r="I138" s="199"/>
      <c r="J138" s="200">
        <f aca="true" t="shared" si="10" ref="J138:J147">ROUND(I138*H138,2)</f>
        <v>0</v>
      </c>
      <c r="K138" s="196" t="s">
        <v>21</v>
      </c>
      <c r="L138" s="41"/>
      <c r="M138" s="201" t="s">
        <v>21</v>
      </c>
      <c r="N138" s="202" t="s">
        <v>44</v>
      </c>
      <c r="O138" s="66"/>
      <c r="P138" s="203">
        <f aca="true" t="shared" si="11" ref="P138:P147">O138*H138</f>
        <v>0</v>
      </c>
      <c r="Q138" s="203">
        <v>0</v>
      </c>
      <c r="R138" s="203">
        <f aca="true" t="shared" si="12" ref="R138:R147">Q138*H138</f>
        <v>0</v>
      </c>
      <c r="S138" s="203">
        <v>0</v>
      </c>
      <c r="T138" s="204">
        <f aca="true" t="shared" si="13" ref="T138:T147">S138*H138</f>
        <v>0</v>
      </c>
      <c r="U138" s="36"/>
      <c r="V138" s="36"/>
      <c r="W138" s="36"/>
      <c r="X138" s="36"/>
      <c r="Y138" s="36"/>
      <c r="Z138" s="36"/>
      <c r="AA138" s="36"/>
      <c r="AB138" s="36"/>
      <c r="AC138" s="36"/>
      <c r="AD138" s="36"/>
      <c r="AE138" s="36"/>
      <c r="AR138" s="205" t="s">
        <v>164</v>
      </c>
      <c r="AT138" s="205" t="s">
        <v>159</v>
      </c>
      <c r="AU138" s="205" t="s">
        <v>79</v>
      </c>
      <c r="AY138" s="19" t="s">
        <v>157</v>
      </c>
      <c r="BE138" s="206">
        <f aca="true" t="shared" si="14" ref="BE138:BE147">IF(N138="základní",J138,0)</f>
        <v>0</v>
      </c>
      <c r="BF138" s="206">
        <f aca="true" t="shared" si="15" ref="BF138:BF147">IF(N138="snížená",J138,0)</f>
        <v>0</v>
      </c>
      <c r="BG138" s="206">
        <f aca="true" t="shared" si="16" ref="BG138:BG147">IF(N138="zákl. přenesená",J138,0)</f>
        <v>0</v>
      </c>
      <c r="BH138" s="206">
        <f aca="true" t="shared" si="17" ref="BH138:BH147">IF(N138="sníž. přenesená",J138,0)</f>
        <v>0</v>
      </c>
      <c r="BI138" s="206">
        <f aca="true" t="shared" si="18" ref="BI138:BI147">IF(N138="nulová",J138,0)</f>
        <v>0</v>
      </c>
      <c r="BJ138" s="19" t="s">
        <v>79</v>
      </c>
      <c r="BK138" s="206">
        <f aca="true" t="shared" si="19" ref="BK138:BK147">ROUND(I138*H138,2)</f>
        <v>0</v>
      </c>
      <c r="BL138" s="19" t="s">
        <v>164</v>
      </c>
      <c r="BM138" s="205" t="s">
        <v>801</v>
      </c>
    </row>
    <row r="139" spans="1:65" s="2" customFormat="1" ht="16.5" customHeight="1">
      <c r="A139" s="36"/>
      <c r="B139" s="37"/>
      <c r="C139" s="194" t="s">
        <v>505</v>
      </c>
      <c r="D139" s="194" t="s">
        <v>159</v>
      </c>
      <c r="E139" s="195" t="s">
        <v>1825</v>
      </c>
      <c r="F139" s="196" t="s">
        <v>1826</v>
      </c>
      <c r="G139" s="197" t="s">
        <v>172</v>
      </c>
      <c r="H139" s="198">
        <v>28</v>
      </c>
      <c r="I139" s="199"/>
      <c r="J139" s="200">
        <f t="shared" si="10"/>
        <v>0</v>
      </c>
      <c r="K139" s="196" t="s">
        <v>21</v>
      </c>
      <c r="L139" s="41"/>
      <c r="M139" s="201" t="s">
        <v>21</v>
      </c>
      <c r="N139" s="202" t="s">
        <v>44</v>
      </c>
      <c r="O139" s="66"/>
      <c r="P139" s="203">
        <f t="shared" si="11"/>
        <v>0</v>
      </c>
      <c r="Q139" s="203">
        <v>0</v>
      </c>
      <c r="R139" s="203">
        <f t="shared" si="12"/>
        <v>0</v>
      </c>
      <c r="S139" s="203">
        <v>0</v>
      </c>
      <c r="T139" s="204">
        <f t="shared" si="13"/>
        <v>0</v>
      </c>
      <c r="U139" s="36"/>
      <c r="V139" s="36"/>
      <c r="W139" s="36"/>
      <c r="X139" s="36"/>
      <c r="Y139" s="36"/>
      <c r="Z139" s="36"/>
      <c r="AA139" s="36"/>
      <c r="AB139" s="36"/>
      <c r="AC139" s="36"/>
      <c r="AD139" s="36"/>
      <c r="AE139" s="36"/>
      <c r="AR139" s="205" t="s">
        <v>164</v>
      </c>
      <c r="AT139" s="205" t="s">
        <v>159</v>
      </c>
      <c r="AU139" s="205" t="s">
        <v>79</v>
      </c>
      <c r="AY139" s="19" t="s">
        <v>157</v>
      </c>
      <c r="BE139" s="206">
        <f t="shared" si="14"/>
        <v>0</v>
      </c>
      <c r="BF139" s="206">
        <f t="shared" si="15"/>
        <v>0</v>
      </c>
      <c r="BG139" s="206">
        <f t="shared" si="16"/>
        <v>0</v>
      </c>
      <c r="BH139" s="206">
        <f t="shared" si="17"/>
        <v>0</v>
      </c>
      <c r="BI139" s="206">
        <f t="shared" si="18"/>
        <v>0</v>
      </c>
      <c r="BJ139" s="19" t="s">
        <v>79</v>
      </c>
      <c r="BK139" s="206">
        <f t="shared" si="19"/>
        <v>0</v>
      </c>
      <c r="BL139" s="19" t="s">
        <v>164</v>
      </c>
      <c r="BM139" s="205" t="s">
        <v>812</v>
      </c>
    </row>
    <row r="140" spans="1:65" s="2" customFormat="1" ht="16.5" customHeight="1">
      <c r="A140" s="36"/>
      <c r="B140" s="37"/>
      <c r="C140" s="194" t="s">
        <v>510</v>
      </c>
      <c r="D140" s="194" t="s">
        <v>159</v>
      </c>
      <c r="E140" s="195" t="s">
        <v>1827</v>
      </c>
      <c r="F140" s="196" t="s">
        <v>1828</v>
      </c>
      <c r="G140" s="197" t="s">
        <v>1829</v>
      </c>
      <c r="H140" s="198">
        <v>4</v>
      </c>
      <c r="I140" s="199"/>
      <c r="J140" s="200">
        <f t="shared" si="10"/>
        <v>0</v>
      </c>
      <c r="K140" s="196" t="s">
        <v>21</v>
      </c>
      <c r="L140" s="41"/>
      <c r="M140" s="201" t="s">
        <v>21</v>
      </c>
      <c r="N140" s="202" t="s">
        <v>44</v>
      </c>
      <c r="O140" s="66"/>
      <c r="P140" s="203">
        <f t="shared" si="11"/>
        <v>0</v>
      </c>
      <c r="Q140" s="203">
        <v>0</v>
      </c>
      <c r="R140" s="203">
        <f t="shared" si="12"/>
        <v>0</v>
      </c>
      <c r="S140" s="203">
        <v>0</v>
      </c>
      <c r="T140" s="204">
        <f t="shared" si="13"/>
        <v>0</v>
      </c>
      <c r="U140" s="36"/>
      <c r="V140" s="36"/>
      <c r="W140" s="36"/>
      <c r="X140" s="36"/>
      <c r="Y140" s="36"/>
      <c r="Z140" s="36"/>
      <c r="AA140" s="36"/>
      <c r="AB140" s="36"/>
      <c r="AC140" s="36"/>
      <c r="AD140" s="36"/>
      <c r="AE140" s="36"/>
      <c r="AR140" s="205" t="s">
        <v>164</v>
      </c>
      <c r="AT140" s="205" t="s">
        <v>159</v>
      </c>
      <c r="AU140" s="205" t="s">
        <v>79</v>
      </c>
      <c r="AY140" s="19" t="s">
        <v>157</v>
      </c>
      <c r="BE140" s="206">
        <f t="shared" si="14"/>
        <v>0</v>
      </c>
      <c r="BF140" s="206">
        <f t="shared" si="15"/>
        <v>0</v>
      </c>
      <c r="BG140" s="206">
        <f t="shared" si="16"/>
        <v>0</v>
      </c>
      <c r="BH140" s="206">
        <f t="shared" si="17"/>
        <v>0</v>
      </c>
      <c r="BI140" s="206">
        <f t="shared" si="18"/>
        <v>0</v>
      </c>
      <c r="BJ140" s="19" t="s">
        <v>79</v>
      </c>
      <c r="BK140" s="206">
        <f t="shared" si="19"/>
        <v>0</v>
      </c>
      <c r="BL140" s="19" t="s">
        <v>164</v>
      </c>
      <c r="BM140" s="205" t="s">
        <v>824</v>
      </c>
    </row>
    <row r="141" spans="1:65" s="2" customFormat="1" ht="16.5" customHeight="1">
      <c r="A141" s="36"/>
      <c r="B141" s="37"/>
      <c r="C141" s="194" t="s">
        <v>523</v>
      </c>
      <c r="D141" s="194" t="s">
        <v>159</v>
      </c>
      <c r="E141" s="195" t="s">
        <v>1830</v>
      </c>
      <c r="F141" s="196" t="s">
        <v>1831</v>
      </c>
      <c r="G141" s="197" t="s">
        <v>738</v>
      </c>
      <c r="H141" s="198">
        <v>137</v>
      </c>
      <c r="I141" s="199"/>
      <c r="J141" s="200">
        <f t="shared" si="10"/>
        <v>0</v>
      </c>
      <c r="K141" s="196" t="s">
        <v>21</v>
      </c>
      <c r="L141" s="41"/>
      <c r="M141" s="201" t="s">
        <v>21</v>
      </c>
      <c r="N141" s="202" t="s">
        <v>44</v>
      </c>
      <c r="O141" s="66"/>
      <c r="P141" s="203">
        <f t="shared" si="11"/>
        <v>0</v>
      </c>
      <c r="Q141" s="203">
        <v>0</v>
      </c>
      <c r="R141" s="203">
        <f t="shared" si="12"/>
        <v>0</v>
      </c>
      <c r="S141" s="203">
        <v>0</v>
      </c>
      <c r="T141" s="204">
        <f t="shared" si="13"/>
        <v>0</v>
      </c>
      <c r="U141" s="36"/>
      <c r="V141" s="36"/>
      <c r="W141" s="36"/>
      <c r="X141" s="36"/>
      <c r="Y141" s="36"/>
      <c r="Z141" s="36"/>
      <c r="AA141" s="36"/>
      <c r="AB141" s="36"/>
      <c r="AC141" s="36"/>
      <c r="AD141" s="36"/>
      <c r="AE141" s="36"/>
      <c r="AR141" s="205" t="s">
        <v>164</v>
      </c>
      <c r="AT141" s="205" t="s">
        <v>159</v>
      </c>
      <c r="AU141" s="205" t="s">
        <v>79</v>
      </c>
      <c r="AY141" s="19" t="s">
        <v>157</v>
      </c>
      <c r="BE141" s="206">
        <f t="shared" si="14"/>
        <v>0</v>
      </c>
      <c r="BF141" s="206">
        <f t="shared" si="15"/>
        <v>0</v>
      </c>
      <c r="BG141" s="206">
        <f t="shared" si="16"/>
        <v>0</v>
      </c>
      <c r="BH141" s="206">
        <f t="shared" si="17"/>
        <v>0</v>
      </c>
      <c r="BI141" s="206">
        <f t="shared" si="18"/>
        <v>0</v>
      </c>
      <c r="BJ141" s="19" t="s">
        <v>79</v>
      </c>
      <c r="BK141" s="206">
        <f t="shared" si="19"/>
        <v>0</v>
      </c>
      <c r="BL141" s="19" t="s">
        <v>164</v>
      </c>
      <c r="BM141" s="205" t="s">
        <v>834</v>
      </c>
    </row>
    <row r="142" spans="1:65" s="2" customFormat="1" ht="16.5" customHeight="1">
      <c r="A142" s="36"/>
      <c r="B142" s="37"/>
      <c r="C142" s="194" t="s">
        <v>532</v>
      </c>
      <c r="D142" s="194" t="s">
        <v>159</v>
      </c>
      <c r="E142" s="195" t="s">
        <v>1832</v>
      </c>
      <c r="F142" s="196" t="s">
        <v>1833</v>
      </c>
      <c r="G142" s="197" t="s">
        <v>247</v>
      </c>
      <c r="H142" s="198">
        <v>56</v>
      </c>
      <c r="I142" s="199"/>
      <c r="J142" s="200">
        <f t="shared" si="10"/>
        <v>0</v>
      </c>
      <c r="K142" s="196" t="s">
        <v>21</v>
      </c>
      <c r="L142" s="41"/>
      <c r="M142" s="201" t="s">
        <v>21</v>
      </c>
      <c r="N142" s="202" t="s">
        <v>44</v>
      </c>
      <c r="O142" s="66"/>
      <c r="P142" s="203">
        <f t="shared" si="11"/>
        <v>0</v>
      </c>
      <c r="Q142" s="203">
        <v>0</v>
      </c>
      <c r="R142" s="203">
        <f t="shared" si="12"/>
        <v>0</v>
      </c>
      <c r="S142" s="203">
        <v>0</v>
      </c>
      <c r="T142" s="204">
        <f t="shared" si="13"/>
        <v>0</v>
      </c>
      <c r="U142" s="36"/>
      <c r="V142" s="36"/>
      <c r="W142" s="36"/>
      <c r="X142" s="36"/>
      <c r="Y142" s="36"/>
      <c r="Z142" s="36"/>
      <c r="AA142" s="36"/>
      <c r="AB142" s="36"/>
      <c r="AC142" s="36"/>
      <c r="AD142" s="36"/>
      <c r="AE142" s="36"/>
      <c r="AR142" s="205" t="s">
        <v>164</v>
      </c>
      <c r="AT142" s="205" t="s">
        <v>159</v>
      </c>
      <c r="AU142" s="205" t="s">
        <v>79</v>
      </c>
      <c r="AY142" s="19" t="s">
        <v>157</v>
      </c>
      <c r="BE142" s="206">
        <f t="shared" si="14"/>
        <v>0</v>
      </c>
      <c r="BF142" s="206">
        <f t="shared" si="15"/>
        <v>0</v>
      </c>
      <c r="BG142" s="206">
        <f t="shared" si="16"/>
        <v>0</v>
      </c>
      <c r="BH142" s="206">
        <f t="shared" si="17"/>
        <v>0</v>
      </c>
      <c r="BI142" s="206">
        <f t="shared" si="18"/>
        <v>0</v>
      </c>
      <c r="BJ142" s="19" t="s">
        <v>79</v>
      </c>
      <c r="BK142" s="206">
        <f t="shared" si="19"/>
        <v>0</v>
      </c>
      <c r="BL142" s="19" t="s">
        <v>164</v>
      </c>
      <c r="BM142" s="205" t="s">
        <v>842</v>
      </c>
    </row>
    <row r="143" spans="1:65" s="2" customFormat="1" ht="16.5" customHeight="1">
      <c r="A143" s="36"/>
      <c r="B143" s="37"/>
      <c r="C143" s="194" t="s">
        <v>538</v>
      </c>
      <c r="D143" s="194" t="s">
        <v>159</v>
      </c>
      <c r="E143" s="195" t="s">
        <v>1834</v>
      </c>
      <c r="F143" s="196" t="s">
        <v>1835</v>
      </c>
      <c r="G143" s="197" t="s">
        <v>247</v>
      </c>
      <c r="H143" s="198">
        <v>195</v>
      </c>
      <c r="I143" s="199"/>
      <c r="J143" s="200">
        <f t="shared" si="10"/>
        <v>0</v>
      </c>
      <c r="K143" s="196" t="s">
        <v>21</v>
      </c>
      <c r="L143" s="41"/>
      <c r="M143" s="201" t="s">
        <v>21</v>
      </c>
      <c r="N143" s="202" t="s">
        <v>44</v>
      </c>
      <c r="O143" s="66"/>
      <c r="P143" s="203">
        <f t="shared" si="11"/>
        <v>0</v>
      </c>
      <c r="Q143" s="203">
        <v>0</v>
      </c>
      <c r="R143" s="203">
        <f t="shared" si="12"/>
        <v>0</v>
      </c>
      <c r="S143" s="203">
        <v>0</v>
      </c>
      <c r="T143" s="204">
        <f t="shared" si="13"/>
        <v>0</v>
      </c>
      <c r="U143" s="36"/>
      <c r="V143" s="36"/>
      <c r="W143" s="36"/>
      <c r="X143" s="36"/>
      <c r="Y143" s="36"/>
      <c r="Z143" s="36"/>
      <c r="AA143" s="36"/>
      <c r="AB143" s="36"/>
      <c r="AC143" s="36"/>
      <c r="AD143" s="36"/>
      <c r="AE143" s="36"/>
      <c r="AR143" s="205" t="s">
        <v>164</v>
      </c>
      <c r="AT143" s="205" t="s">
        <v>159</v>
      </c>
      <c r="AU143" s="205" t="s">
        <v>79</v>
      </c>
      <c r="AY143" s="19" t="s">
        <v>157</v>
      </c>
      <c r="BE143" s="206">
        <f t="shared" si="14"/>
        <v>0</v>
      </c>
      <c r="BF143" s="206">
        <f t="shared" si="15"/>
        <v>0</v>
      </c>
      <c r="BG143" s="206">
        <f t="shared" si="16"/>
        <v>0</v>
      </c>
      <c r="BH143" s="206">
        <f t="shared" si="17"/>
        <v>0</v>
      </c>
      <c r="BI143" s="206">
        <f t="shared" si="18"/>
        <v>0</v>
      </c>
      <c r="BJ143" s="19" t="s">
        <v>79</v>
      </c>
      <c r="BK143" s="206">
        <f t="shared" si="19"/>
        <v>0</v>
      </c>
      <c r="BL143" s="19" t="s">
        <v>164</v>
      </c>
      <c r="BM143" s="205" t="s">
        <v>850</v>
      </c>
    </row>
    <row r="144" spans="1:65" s="2" customFormat="1" ht="16.5" customHeight="1">
      <c r="A144" s="36"/>
      <c r="B144" s="37"/>
      <c r="C144" s="194" t="s">
        <v>543</v>
      </c>
      <c r="D144" s="194" t="s">
        <v>159</v>
      </c>
      <c r="E144" s="195" t="s">
        <v>1836</v>
      </c>
      <c r="F144" s="196" t="s">
        <v>1837</v>
      </c>
      <c r="G144" s="197" t="s">
        <v>827</v>
      </c>
      <c r="H144" s="198">
        <v>69</v>
      </c>
      <c r="I144" s="199"/>
      <c r="J144" s="200">
        <f t="shared" si="10"/>
        <v>0</v>
      </c>
      <c r="K144" s="196" t="s">
        <v>21</v>
      </c>
      <c r="L144" s="41"/>
      <c r="M144" s="201" t="s">
        <v>21</v>
      </c>
      <c r="N144" s="202" t="s">
        <v>44</v>
      </c>
      <c r="O144" s="66"/>
      <c r="P144" s="203">
        <f t="shared" si="11"/>
        <v>0</v>
      </c>
      <c r="Q144" s="203">
        <v>0</v>
      </c>
      <c r="R144" s="203">
        <f t="shared" si="12"/>
        <v>0</v>
      </c>
      <c r="S144" s="203">
        <v>0</v>
      </c>
      <c r="T144" s="204">
        <f t="shared" si="13"/>
        <v>0</v>
      </c>
      <c r="U144" s="36"/>
      <c r="V144" s="36"/>
      <c r="W144" s="36"/>
      <c r="X144" s="36"/>
      <c r="Y144" s="36"/>
      <c r="Z144" s="36"/>
      <c r="AA144" s="36"/>
      <c r="AB144" s="36"/>
      <c r="AC144" s="36"/>
      <c r="AD144" s="36"/>
      <c r="AE144" s="36"/>
      <c r="AR144" s="205" t="s">
        <v>164</v>
      </c>
      <c r="AT144" s="205" t="s">
        <v>159</v>
      </c>
      <c r="AU144" s="205" t="s">
        <v>79</v>
      </c>
      <c r="AY144" s="19" t="s">
        <v>157</v>
      </c>
      <c r="BE144" s="206">
        <f t="shared" si="14"/>
        <v>0</v>
      </c>
      <c r="BF144" s="206">
        <f t="shared" si="15"/>
        <v>0</v>
      </c>
      <c r="BG144" s="206">
        <f t="shared" si="16"/>
        <v>0</v>
      </c>
      <c r="BH144" s="206">
        <f t="shared" si="17"/>
        <v>0</v>
      </c>
      <c r="BI144" s="206">
        <f t="shared" si="18"/>
        <v>0</v>
      </c>
      <c r="BJ144" s="19" t="s">
        <v>79</v>
      </c>
      <c r="BK144" s="206">
        <f t="shared" si="19"/>
        <v>0</v>
      </c>
      <c r="BL144" s="19" t="s">
        <v>164</v>
      </c>
      <c r="BM144" s="205" t="s">
        <v>863</v>
      </c>
    </row>
    <row r="145" spans="1:65" s="2" customFormat="1" ht="16.5" customHeight="1">
      <c r="A145" s="36"/>
      <c r="B145" s="37"/>
      <c r="C145" s="194" t="s">
        <v>549</v>
      </c>
      <c r="D145" s="194" t="s">
        <v>159</v>
      </c>
      <c r="E145" s="195" t="s">
        <v>1838</v>
      </c>
      <c r="F145" s="196" t="s">
        <v>1839</v>
      </c>
      <c r="G145" s="197" t="s">
        <v>827</v>
      </c>
      <c r="H145" s="198">
        <v>986</v>
      </c>
      <c r="I145" s="199"/>
      <c r="J145" s="200">
        <f t="shared" si="10"/>
        <v>0</v>
      </c>
      <c r="K145" s="196" t="s">
        <v>21</v>
      </c>
      <c r="L145" s="41"/>
      <c r="M145" s="201" t="s">
        <v>21</v>
      </c>
      <c r="N145" s="202" t="s">
        <v>44</v>
      </c>
      <c r="O145" s="66"/>
      <c r="P145" s="203">
        <f t="shared" si="11"/>
        <v>0</v>
      </c>
      <c r="Q145" s="203">
        <v>0</v>
      </c>
      <c r="R145" s="203">
        <f t="shared" si="12"/>
        <v>0</v>
      </c>
      <c r="S145" s="203">
        <v>0</v>
      </c>
      <c r="T145" s="204">
        <f t="shared" si="13"/>
        <v>0</v>
      </c>
      <c r="U145" s="36"/>
      <c r="V145" s="36"/>
      <c r="W145" s="36"/>
      <c r="X145" s="36"/>
      <c r="Y145" s="36"/>
      <c r="Z145" s="36"/>
      <c r="AA145" s="36"/>
      <c r="AB145" s="36"/>
      <c r="AC145" s="36"/>
      <c r="AD145" s="36"/>
      <c r="AE145" s="36"/>
      <c r="AR145" s="205" t="s">
        <v>164</v>
      </c>
      <c r="AT145" s="205" t="s">
        <v>159</v>
      </c>
      <c r="AU145" s="205" t="s">
        <v>79</v>
      </c>
      <c r="AY145" s="19" t="s">
        <v>157</v>
      </c>
      <c r="BE145" s="206">
        <f t="shared" si="14"/>
        <v>0</v>
      </c>
      <c r="BF145" s="206">
        <f t="shared" si="15"/>
        <v>0</v>
      </c>
      <c r="BG145" s="206">
        <f t="shared" si="16"/>
        <v>0</v>
      </c>
      <c r="BH145" s="206">
        <f t="shared" si="17"/>
        <v>0</v>
      </c>
      <c r="BI145" s="206">
        <f t="shared" si="18"/>
        <v>0</v>
      </c>
      <c r="BJ145" s="19" t="s">
        <v>79</v>
      </c>
      <c r="BK145" s="206">
        <f t="shared" si="19"/>
        <v>0</v>
      </c>
      <c r="BL145" s="19" t="s">
        <v>164</v>
      </c>
      <c r="BM145" s="205" t="s">
        <v>878</v>
      </c>
    </row>
    <row r="146" spans="1:65" s="2" customFormat="1" ht="16.5" customHeight="1">
      <c r="A146" s="36"/>
      <c r="B146" s="37"/>
      <c r="C146" s="194" t="s">
        <v>555</v>
      </c>
      <c r="D146" s="194" t="s">
        <v>159</v>
      </c>
      <c r="E146" s="195" t="s">
        <v>1840</v>
      </c>
      <c r="F146" s="196" t="s">
        <v>1841</v>
      </c>
      <c r="G146" s="197" t="s">
        <v>172</v>
      </c>
      <c r="H146" s="198">
        <v>12.4</v>
      </c>
      <c r="I146" s="199"/>
      <c r="J146" s="200">
        <f t="shared" si="10"/>
        <v>0</v>
      </c>
      <c r="K146" s="196" t="s">
        <v>21</v>
      </c>
      <c r="L146" s="41"/>
      <c r="M146" s="201" t="s">
        <v>21</v>
      </c>
      <c r="N146" s="202" t="s">
        <v>44</v>
      </c>
      <c r="O146" s="66"/>
      <c r="P146" s="203">
        <f t="shared" si="11"/>
        <v>0</v>
      </c>
      <c r="Q146" s="203">
        <v>0</v>
      </c>
      <c r="R146" s="203">
        <f t="shared" si="12"/>
        <v>0</v>
      </c>
      <c r="S146" s="203">
        <v>0</v>
      </c>
      <c r="T146" s="204">
        <f t="shared" si="13"/>
        <v>0</v>
      </c>
      <c r="U146" s="36"/>
      <c r="V146" s="36"/>
      <c r="W146" s="36"/>
      <c r="X146" s="36"/>
      <c r="Y146" s="36"/>
      <c r="Z146" s="36"/>
      <c r="AA146" s="36"/>
      <c r="AB146" s="36"/>
      <c r="AC146" s="36"/>
      <c r="AD146" s="36"/>
      <c r="AE146" s="36"/>
      <c r="AR146" s="205" t="s">
        <v>164</v>
      </c>
      <c r="AT146" s="205" t="s">
        <v>159</v>
      </c>
      <c r="AU146" s="205" t="s">
        <v>79</v>
      </c>
      <c r="AY146" s="19" t="s">
        <v>157</v>
      </c>
      <c r="BE146" s="206">
        <f t="shared" si="14"/>
        <v>0</v>
      </c>
      <c r="BF146" s="206">
        <f t="shared" si="15"/>
        <v>0</v>
      </c>
      <c r="BG146" s="206">
        <f t="shared" si="16"/>
        <v>0</v>
      </c>
      <c r="BH146" s="206">
        <f t="shared" si="17"/>
        <v>0</v>
      </c>
      <c r="BI146" s="206">
        <f t="shared" si="18"/>
        <v>0</v>
      </c>
      <c r="BJ146" s="19" t="s">
        <v>79</v>
      </c>
      <c r="BK146" s="206">
        <f t="shared" si="19"/>
        <v>0</v>
      </c>
      <c r="BL146" s="19" t="s">
        <v>164</v>
      </c>
      <c r="BM146" s="205" t="s">
        <v>892</v>
      </c>
    </row>
    <row r="147" spans="1:65" s="2" customFormat="1" ht="16.5" customHeight="1">
      <c r="A147" s="36"/>
      <c r="B147" s="37"/>
      <c r="C147" s="194" t="s">
        <v>561</v>
      </c>
      <c r="D147" s="194" t="s">
        <v>159</v>
      </c>
      <c r="E147" s="195" t="s">
        <v>1842</v>
      </c>
      <c r="F147" s="196" t="s">
        <v>1843</v>
      </c>
      <c r="G147" s="197" t="s">
        <v>162</v>
      </c>
      <c r="H147" s="198">
        <v>32</v>
      </c>
      <c r="I147" s="199"/>
      <c r="J147" s="200">
        <f t="shared" si="10"/>
        <v>0</v>
      </c>
      <c r="K147" s="196" t="s">
        <v>21</v>
      </c>
      <c r="L147" s="41"/>
      <c r="M147" s="268" t="s">
        <v>21</v>
      </c>
      <c r="N147" s="269" t="s">
        <v>44</v>
      </c>
      <c r="O147" s="270"/>
      <c r="P147" s="271">
        <f t="shared" si="11"/>
        <v>0</v>
      </c>
      <c r="Q147" s="271">
        <v>0</v>
      </c>
      <c r="R147" s="271">
        <f t="shared" si="12"/>
        <v>0</v>
      </c>
      <c r="S147" s="271">
        <v>0</v>
      </c>
      <c r="T147" s="272">
        <f t="shared" si="13"/>
        <v>0</v>
      </c>
      <c r="U147" s="36"/>
      <c r="V147" s="36"/>
      <c r="W147" s="36"/>
      <c r="X147" s="36"/>
      <c r="Y147" s="36"/>
      <c r="Z147" s="36"/>
      <c r="AA147" s="36"/>
      <c r="AB147" s="36"/>
      <c r="AC147" s="36"/>
      <c r="AD147" s="36"/>
      <c r="AE147" s="36"/>
      <c r="AR147" s="205" t="s">
        <v>164</v>
      </c>
      <c r="AT147" s="205" t="s">
        <v>159</v>
      </c>
      <c r="AU147" s="205" t="s">
        <v>79</v>
      </c>
      <c r="AY147" s="19" t="s">
        <v>157</v>
      </c>
      <c r="BE147" s="206">
        <f t="shared" si="14"/>
        <v>0</v>
      </c>
      <c r="BF147" s="206">
        <f t="shared" si="15"/>
        <v>0</v>
      </c>
      <c r="BG147" s="206">
        <f t="shared" si="16"/>
        <v>0</v>
      </c>
      <c r="BH147" s="206">
        <f t="shared" si="17"/>
        <v>0</v>
      </c>
      <c r="BI147" s="206">
        <f t="shared" si="18"/>
        <v>0</v>
      </c>
      <c r="BJ147" s="19" t="s">
        <v>79</v>
      </c>
      <c r="BK147" s="206">
        <f t="shared" si="19"/>
        <v>0</v>
      </c>
      <c r="BL147" s="19" t="s">
        <v>164</v>
      </c>
      <c r="BM147" s="205" t="s">
        <v>901</v>
      </c>
    </row>
    <row r="148" spans="1:31" s="2" customFormat="1" ht="6.95" customHeight="1">
      <c r="A148" s="36"/>
      <c r="B148" s="49"/>
      <c r="C148" s="50"/>
      <c r="D148" s="50"/>
      <c r="E148" s="50"/>
      <c r="F148" s="50"/>
      <c r="G148" s="50"/>
      <c r="H148" s="50"/>
      <c r="I148" s="144"/>
      <c r="J148" s="50"/>
      <c r="K148" s="50"/>
      <c r="L148" s="41"/>
      <c r="M148" s="36"/>
      <c r="O148" s="36"/>
      <c r="P148" s="36"/>
      <c r="Q148" s="36"/>
      <c r="R148" s="36"/>
      <c r="S148" s="36"/>
      <c r="T148" s="36"/>
      <c r="U148" s="36"/>
      <c r="V148" s="36"/>
      <c r="W148" s="36"/>
      <c r="X148" s="36"/>
      <c r="Y148" s="36"/>
      <c r="Z148" s="36"/>
      <c r="AA148" s="36"/>
      <c r="AB148" s="36"/>
      <c r="AC148" s="36"/>
      <c r="AD148" s="36"/>
      <c r="AE148" s="36"/>
    </row>
  </sheetData>
  <sheetProtection algorithmName="SHA-512" hashValue="dzEl+KBZwb0WtYC9BE7FhRCrJg6TL6PnagqEfPcrib8SekMevaCawW+n8eT0koz+GTVFZCp2ysqErn171V1ZHA==" saltValue="iXiLOdHsXMCBo9sWWATmGJcMfFvi2tBYIUilNaAJVYzhwmEo5JiHo8XGrCvGL3c4qUrmBYYEAbMvGaiVQUEjIA==" spinCount="100000" sheet="1" objects="1" scenarios="1" formatColumns="0" formatRows="0" autoFilter="0"/>
  <autoFilter ref="C86:K14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0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0"/>
      <c r="L2" s="361"/>
      <c r="M2" s="361"/>
      <c r="N2" s="361"/>
      <c r="O2" s="361"/>
      <c r="P2" s="361"/>
      <c r="Q2" s="361"/>
      <c r="R2" s="361"/>
      <c r="S2" s="361"/>
      <c r="T2" s="361"/>
      <c r="U2" s="361"/>
      <c r="V2" s="361"/>
      <c r="AT2" s="19" t="s">
        <v>111</v>
      </c>
    </row>
    <row r="3" spans="2:46" s="1" customFormat="1" ht="6.95" customHeight="1">
      <c r="B3" s="111"/>
      <c r="C3" s="112"/>
      <c r="D3" s="112"/>
      <c r="E3" s="112"/>
      <c r="F3" s="112"/>
      <c r="G3" s="112"/>
      <c r="H3" s="112"/>
      <c r="I3" s="113"/>
      <c r="J3" s="112"/>
      <c r="K3" s="112"/>
      <c r="L3" s="22"/>
      <c r="AT3" s="19" t="s">
        <v>81</v>
      </c>
    </row>
    <row r="4" spans="2:46" s="1" customFormat="1" ht="24.95" customHeight="1">
      <c r="B4" s="22"/>
      <c r="D4" s="114" t="s">
        <v>115</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6.5" customHeight="1">
      <c r="B7" s="22"/>
      <c r="E7" s="402" t="str">
        <f>'Rekapitulace stavby'!K6</f>
        <v>Rozšíření hřbitova v Milovicích – I. etapa pro stavební povolení a provedení stavby</v>
      </c>
      <c r="F7" s="403"/>
      <c r="G7" s="403"/>
      <c r="H7" s="403"/>
      <c r="I7" s="110"/>
      <c r="L7" s="22"/>
    </row>
    <row r="8" spans="2:12" s="1" customFormat="1" ht="12" customHeight="1">
      <c r="B8" s="22"/>
      <c r="D8" s="116" t="s">
        <v>116</v>
      </c>
      <c r="I8" s="110"/>
      <c r="L8" s="22"/>
    </row>
    <row r="9" spans="1:31" s="2" customFormat="1" ht="16.5" customHeight="1">
      <c r="A9" s="36"/>
      <c r="B9" s="41"/>
      <c r="C9" s="36"/>
      <c r="D9" s="36"/>
      <c r="E9" s="402" t="s">
        <v>117</v>
      </c>
      <c r="F9" s="404"/>
      <c r="G9" s="404"/>
      <c r="H9" s="404"/>
      <c r="I9" s="117"/>
      <c r="J9" s="36"/>
      <c r="K9" s="36"/>
      <c r="L9" s="118"/>
      <c r="S9" s="36"/>
      <c r="T9" s="36"/>
      <c r="U9" s="36"/>
      <c r="V9" s="36"/>
      <c r="W9" s="36"/>
      <c r="X9" s="36"/>
      <c r="Y9" s="36"/>
      <c r="Z9" s="36"/>
      <c r="AA9" s="36"/>
      <c r="AB9" s="36"/>
      <c r="AC9" s="36"/>
      <c r="AD9" s="36"/>
      <c r="AE9" s="36"/>
    </row>
    <row r="10" spans="1:31" s="2" customFormat="1" ht="12" customHeight="1">
      <c r="A10" s="36"/>
      <c r="B10" s="41"/>
      <c r="C10" s="36"/>
      <c r="D10" s="116" t="s">
        <v>118</v>
      </c>
      <c r="E10" s="36"/>
      <c r="F10" s="36"/>
      <c r="G10" s="36"/>
      <c r="H10" s="36"/>
      <c r="I10" s="117"/>
      <c r="J10" s="36"/>
      <c r="K10" s="36"/>
      <c r="L10" s="118"/>
      <c r="S10" s="36"/>
      <c r="T10" s="36"/>
      <c r="U10" s="36"/>
      <c r="V10" s="36"/>
      <c r="W10" s="36"/>
      <c r="X10" s="36"/>
      <c r="Y10" s="36"/>
      <c r="Z10" s="36"/>
      <c r="AA10" s="36"/>
      <c r="AB10" s="36"/>
      <c r="AC10" s="36"/>
      <c r="AD10" s="36"/>
      <c r="AE10" s="36"/>
    </row>
    <row r="11" spans="1:31" s="2" customFormat="1" ht="16.5" customHeight="1">
      <c r="A11" s="36"/>
      <c r="B11" s="41"/>
      <c r="C11" s="36"/>
      <c r="D11" s="36"/>
      <c r="E11" s="405" t="s">
        <v>1844</v>
      </c>
      <c r="F11" s="404"/>
      <c r="G11" s="404"/>
      <c r="H11" s="404"/>
      <c r="I11" s="117"/>
      <c r="J11" s="36"/>
      <c r="K11" s="36"/>
      <c r="L11" s="118"/>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117"/>
      <c r="J12" s="36"/>
      <c r="K12" s="36"/>
      <c r="L12" s="118"/>
      <c r="S12" s="36"/>
      <c r="T12" s="36"/>
      <c r="U12" s="36"/>
      <c r="V12" s="36"/>
      <c r="W12" s="36"/>
      <c r="X12" s="36"/>
      <c r="Y12" s="36"/>
      <c r="Z12" s="36"/>
      <c r="AA12" s="36"/>
      <c r="AB12" s="36"/>
      <c r="AC12" s="36"/>
      <c r="AD12" s="36"/>
      <c r="AE12" s="36"/>
    </row>
    <row r="13" spans="1:31" s="2" customFormat="1" ht="12" customHeight="1">
      <c r="A13" s="36"/>
      <c r="B13" s="41"/>
      <c r="C13" s="36"/>
      <c r="D13" s="116" t="s">
        <v>18</v>
      </c>
      <c r="E13" s="36"/>
      <c r="F13" s="105" t="s">
        <v>19</v>
      </c>
      <c r="G13" s="36"/>
      <c r="H13" s="36"/>
      <c r="I13" s="119" t="s">
        <v>20</v>
      </c>
      <c r="J13" s="105" t="s">
        <v>21</v>
      </c>
      <c r="K13" s="36"/>
      <c r="L13" s="118"/>
      <c r="S13" s="36"/>
      <c r="T13" s="36"/>
      <c r="U13" s="36"/>
      <c r="V13" s="36"/>
      <c r="W13" s="36"/>
      <c r="X13" s="36"/>
      <c r="Y13" s="36"/>
      <c r="Z13" s="36"/>
      <c r="AA13" s="36"/>
      <c r="AB13" s="36"/>
      <c r="AC13" s="36"/>
      <c r="AD13" s="36"/>
      <c r="AE13" s="36"/>
    </row>
    <row r="14" spans="1:31" s="2" customFormat="1" ht="12" customHeight="1">
      <c r="A14" s="36"/>
      <c r="B14" s="41"/>
      <c r="C14" s="36"/>
      <c r="D14" s="116" t="s">
        <v>22</v>
      </c>
      <c r="E14" s="36"/>
      <c r="F14" s="105" t="s">
        <v>23</v>
      </c>
      <c r="G14" s="36"/>
      <c r="H14" s="36"/>
      <c r="I14" s="119" t="s">
        <v>24</v>
      </c>
      <c r="J14" s="120" t="str">
        <f>'Rekapitulace stavby'!AN8</f>
        <v>3. 2. 2020</v>
      </c>
      <c r="K14" s="36"/>
      <c r="L14" s="118"/>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117"/>
      <c r="J15" s="36"/>
      <c r="K15" s="36"/>
      <c r="L15" s="118"/>
      <c r="S15" s="36"/>
      <c r="T15" s="36"/>
      <c r="U15" s="36"/>
      <c r="V15" s="36"/>
      <c r="W15" s="36"/>
      <c r="X15" s="36"/>
      <c r="Y15" s="36"/>
      <c r="Z15" s="36"/>
      <c r="AA15" s="36"/>
      <c r="AB15" s="36"/>
      <c r="AC15" s="36"/>
      <c r="AD15" s="36"/>
      <c r="AE15" s="36"/>
    </row>
    <row r="16" spans="1:31" s="2" customFormat="1" ht="12" customHeight="1">
      <c r="A16" s="36"/>
      <c r="B16" s="41"/>
      <c r="C16" s="36"/>
      <c r="D16" s="116" t="s">
        <v>26</v>
      </c>
      <c r="E16" s="36"/>
      <c r="F16" s="36"/>
      <c r="G16" s="36"/>
      <c r="H16" s="36"/>
      <c r="I16" s="119" t="s">
        <v>27</v>
      </c>
      <c r="J16" s="105" t="s">
        <v>21</v>
      </c>
      <c r="K16" s="36"/>
      <c r="L16" s="118"/>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9" t="s">
        <v>29</v>
      </c>
      <c r="J17" s="105" t="s">
        <v>21</v>
      </c>
      <c r="K17" s="36"/>
      <c r="L17" s="118"/>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117"/>
      <c r="J18" s="36"/>
      <c r="K18" s="36"/>
      <c r="L18" s="118"/>
      <c r="S18" s="36"/>
      <c r="T18" s="36"/>
      <c r="U18" s="36"/>
      <c r="V18" s="36"/>
      <c r="W18" s="36"/>
      <c r="X18" s="36"/>
      <c r="Y18" s="36"/>
      <c r="Z18" s="36"/>
      <c r="AA18" s="36"/>
      <c r="AB18" s="36"/>
      <c r="AC18" s="36"/>
      <c r="AD18" s="36"/>
      <c r="AE18" s="36"/>
    </row>
    <row r="19" spans="1:31" s="2" customFormat="1" ht="12" customHeight="1">
      <c r="A19" s="36"/>
      <c r="B19" s="41"/>
      <c r="C19" s="36"/>
      <c r="D19" s="116" t="s">
        <v>30</v>
      </c>
      <c r="E19" s="36"/>
      <c r="F19" s="36"/>
      <c r="G19" s="36"/>
      <c r="H19" s="36"/>
      <c r="I19" s="119" t="s">
        <v>27</v>
      </c>
      <c r="J19" s="32" t="str">
        <f>'Rekapitulace stavby'!AN13</f>
        <v>Vyplň údaj</v>
      </c>
      <c r="K19" s="36"/>
      <c r="L19" s="118"/>
      <c r="S19" s="36"/>
      <c r="T19" s="36"/>
      <c r="U19" s="36"/>
      <c r="V19" s="36"/>
      <c r="W19" s="36"/>
      <c r="X19" s="36"/>
      <c r="Y19" s="36"/>
      <c r="Z19" s="36"/>
      <c r="AA19" s="36"/>
      <c r="AB19" s="36"/>
      <c r="AC19" s="36"/>
      <c r="AD19" s="36"/>
      <c r="AE19" s="36"/>
    </row>
    <row r="20" spans="1:31" s="2" customFormat="1" ht="18" customHeight="1">
      <c r="A20" s="36"/>
      <c r="B20" s="41"/>
      <c r="C20" s="36"/>
      <c r="D20" s="36"/>
      <c r="E20" s="406" t="str">
        <f>'Rekapitulace stavby'!E14</f>
        <v>Vyplň údaj</v>
      </c>
      <c r="F20" s="407"/>
      <c r="G20" s="407"/>
      <c r="H20" s="407"/>
      <c r="I20" s="119" t="s">
        <v>29</v>
      </c>
      <c r="J20" s="32" t="str">
        <f>'Rekapitulace stavby'!AN14</f>
        <v>Vyplň údaj</v>
      </c>
      <c r="K20" s="36"/>
      <c r="L20" s="118"/>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117"/>
      <c r="J21" s="36"/>
      <c r="K21" s="36"/>
      <c r="L21" s="118"/>
      <c r="S21" s="36"/>
      <c r="T21" s="36"/>
      <c r="U21" s="36"/>
      <c r="V21" s="36"/>
      <c r="W21" s="36"/>
      <c r="X21" s="36"/>
      <c r="Y21" s="36"/>
      <c r="Z21" s="36"/>
      <c r="AA21" s="36"/>
      <c r="AB21" s="36"/>
      <c r="AC21" s="36"/>
      <c r="AD21" s="36"/>
      <c r="AE21" s="36"/>
    </row>
    <row r="22" spans="1:31" s="2" customFormat="1" ht="12" customHeight="1">
      <c r="A22" s="36"/>
      <c r="B22" s="41"/>
      <c r="C22" s="36"/>
      <c r="D22" s="116" t="s">
        <v>32</v>
      </c>
      <c r="E22" s="36"/>
      <c r="F22" s="36"/>
      <c r="G22" s="36"/>
      <c r="H22" s="36"/>
      <c r="I22" s="119" t="s">
        <v>27</v>
      </c>
      <c r="J22" s="105" t="s">
        <v>21</v>
      </c>
      <c r="K22" s="36"/>
      <c r="L22" s="118"/>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9" t="s">
        <v>29</v>
      </c>
      <c r="J23" s="105" t="s">
        <v>21</v>
      </c>
      <c r="K23" s="36"/>
      <c r="L23" s="118"/>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117"/>
      <c r="J24" s="36"/>
      <c r="K24" s="36"/>
      <c r="L24" s="118"/>
      <c r="S24" s="36"/>
      <c r="T24" s="36"/>
      <c r="U24" s="36"/>
      <c r="V24" s="36"/>
      <c r="W24" s="36"/>
      <c r="X24" s="36"/>
      <c r="Y24" s="36"/>
      <c r="Z24" s="36"/>
      <c r="AA24" s="36"/>
      <c r="AB24" s="36"/>
      <c r="AC24" s="36"/>
      <c r="AD24" s="36"/>
      <c r="AE24" s="36"/>
    </row>
    <row r="25" spans="1:31" s="2" customFormat="1" ht="12" customHeight="1">
      <c r="A25" s="36"/>
      <c r="B25" s="41"/>
      <c r="C25" s="36"/>
      <c r="D25" s="116" t="s">
        <v>35</v>
      </c>
      <c r="E25" s="36"/>
      <c r="F25" s="36"/>
      <c r="G25" s="36"/>
      <c r="H25" s="36"/>
      <c r="I25" s="119" t="s">
        <v>27</v>
      </c>
      <c r="J25" s="105" t="s">
        <v>21</v>
      </c>
      <c r="K25" s="36"/>
      <c r="L25" s="118"/>
      <c r="S25" s="36"/>
      <c r="T25" s="36"/>
      <c r="U25" s="36"/>
      <c r="V25" s="36"/>
      <c r="W25" s="36"/>
      <c r="X25" s="36"/>
      <c r="Y25" s="36"/>
      <c r="Z25" s="36"/>
      <c r="AA25" s="36"/>
      <c r="AB25" s="36"/>
      <c r="AC25" s="36"/>
      <c r="AD25" s="36"/>
      <c r="AE25" s="36"/>
    </row>
    <row r="26" spans="1:31" s="2" customFormat="1" ht="18" customHeight="1">
      <c r="A26" s="36"/>
      <c r="B26" s="41"/>
      <c r="C26" s="36"/>
      <c r="D26" s="36"/>
      <c r="E26" s="105" t="s">
        <v>1845</v>
      </c>
      <c r="F26" s="36"/>
      <c r="G26" s="36"/>
      <c r="H26" s="36"/>
      <c r="I26" s="119" t="s">
        <v>29</v>
      </c>
      <c r="J26" s="105" t="s">
        <v>21</v>
      </c>
      <c r="K26" s="36"/>
      <c r="L26" s="118"/>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117"/>
      <c r="J27" s="36"/>
      <c r="K27" s="36"/>
      <c r="L27" s="118"/>
      <c r="S27" s="36"/>
      <c r="T27" s="36"/>
      <c r="U27" s="36"/>
      <c r="V27" s="36"/>
      <c r="W27" s="36"/>
      <c r="X27" s="36"/>
      <c r="Y27" s="36"/>
      <c r="Z27" s="36"/>
      <c r="AA27" s="36"/>
      <c r="AB27" s="36"/>
      <c r="AC27" s="36"/>
      <c r="AD27" s="36"/>
      <c r="AE27" s="36"/>
    </row>
    <row r="28" spans="1:31" s="2" customFormat="1" ht="12" customHeight="1">
      <c r="A28" s="36"/>
      <c r="B28" s="41"/>
      <c r="C28" s="36"/>
      <c r="D28" s="116" t="s">
        <v>37</v>
      </c>
      <c r="E28" s="36"/>
      <c r="F28" s="36"/>
      <c r="G28" s="36"/>
      <c r="H28" s="36"/>
      <c r="I28" s="117"/>
      <c r="J28" s="36"/>
      <c r="K28" s="36"/>
      <c r="L28" s="118"/>
      <c r="S28" s="36"/>
      <c r="T28" s="36"/>
      <c r="U28" s="36"/>
      <c r="V28" s="36"/>
      <c r="W28" s="36"/>
      <c r="X28" s="36"/>
      <c r="Y28" s="36"/>
      <c r="Z28" s="36"/>
      <c r="AA28" s="36"/>
      <c r="AB28" s="36"/>
      <c r="AC28" s="36"/>
      <c r="AD28" s="36"/>
      <c r="AE28" s="36"/>
    </row>
    <row r="29" spans="1:31" s="8" customFormat="1" ht="47.25" customHeight="1">
      <c r="A29" s="121"/>
      <c r="B29" s="122"/>
      <c r="C29" s="121"/>
      <c r="D29" s="121"/>
      <c r="E29" s="408" t="s">
        <v>1846</v>
      </c>
      <c r="F29" s="408"/>
      <c r="G29" s="408"/>
      <c r="H29" s="408"/>
      <c r="I29" s="123"/>
      <c r="J29" s="121"/>
      <c r="K29" s="121"/>
      <c r="L29" s="124"/>
      <c r="S29" s="121"/>
      <c r="T29" s="121"/>
      <c r="U29" s="121"/>
      <c r="V29" s="121"/>
      <c r="W29" s="121"/>
      <c r="X29" s="121"/>
      <c r="Y29" s="121"/>
      <c r="Z29" s="121"/>
      <c r="AA29" s="121"/>
      <c r="AB29" s="121"/>
      <c r="AC29" s="121"/>
      <c r="AD29" s="121"/>
      <c r="AE29" s="121"/>
    </row>
    <row r="30" spans="1:31" s="2" customFormat="1" ht="6.95" customHeight="1">
      <c r="A30" s="36"/>
      <c r="B30" s="41"/>
      <c r="C30" s="36"/>
      <c r="D30" s="36"/>
      <c r="E30" s="36"/>
      <c r="F30" s="36"/>
      <c r="G30" s="36"/>
      <c r="H30" s="36"/>
      <c r="I30" s="117"/>
      <c r="J30" s="36"/>
      <c r="K30" s="36"/>
      <c r="L30" s="118"/>
      <c r="S30" s="36"/>
      <c r="T30" s="36"/>
      <c r="U30" s="36"/>
      <c r="V30" s="36"/>
      <c r="W30" s="36"/>
      <c r="X30" s="36"/>
      <c r="Y30" s="36"/>
      <c r="Z30" s="36"/>
      <c r="AA30" s="36"/>
      <c r="AB30" s="36"/>
      <c r="AC30" s="36"/>
      <c r="AD30" s="36"/>
      <c r="AE30" s="36"/>
    </row>
    <row r="31" spans="1:31" s="2" customFormat="1" ht="6.95" customHeight="1">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25.35" customHeight="1">
      <c r="A32" s="36"/>
      <c r="B32" s="41"/>
      <c r="C32" s="36"/>
      <c r="D32" s="127" t="s">
        <v>39</v>
      </c>
      <c r="E32" s="36"/>
      <c r="F32" s="36"/>
      <c r="G32" s="36"/>
      <c r="H32" s="36"/>
      <c r="I32" s="117"/>
      <c r="J32" s="128">
        <f>ROUND(J86,2)</f>
        <v>0</v>
      </c>
      <c r="K32" s="36"/>
      <c r="L32" s="118"/>
      <c r="S32" s="36"/>
      <c r="T32" s="36"/>
      <c r="U32" s="36"/>
      <c r="V32" s="36"/>
      <c r="W32" s="36"/>
      <c r="X32" s="36"/>
      <c r="Y32" s="36"/>
      <c r="Z32" s="36"/>
      <c r="AA32" s="36"/>
      <c r="AB32" s="36"/>
      <c r="AC32" s="36"/>
      <c r="AD32" s="36"/>
      <c r="AE32" s="36"/>
    </row>
    <row r="33" spans="1:31" s="2" customFormat="1" ht="6.95" customHeight="1">
      <c r="A33" s="36"/>
      <c r="B33" s="41"/>
      <c r="C33" s="36"/>
      <c r="D33" s="125"/>
      <c r="E33" s="125"/>
      <c r="F33" s="125"/>
      <c r="G33" s="125"/>
      <c r="H33" s="125"/>
      <c r="I33" s="126"/>
      <c r="J33" s="125"/>
      <c r="K33" s="125"/>
      <c r="L33" s="118"/>
      <c r="S33" s="36"/>
      <c r="T33" s="36"/>
      <c r="U33" s="36"/>
      <c r="V33" s="36"/>
      <c r="W33" s="36"/>
      <c r="X33" s="36"/>
      <c r="Y33" s="36"/>
      <c r="Z33" s="36"/>
      <c r="AA33" s="36"/>
      <c r="AB33" s="36"/>
      <c r="AC33" s="36"/>
      <c r="AD33" s="36"/>
      <c r="AE33" s="36"/>
    </row>
    <row r="34" spans="1:31" s="2" customFormat="1" ht="14.45" customHeight="1">
      <c r="A34" s="36"/>
      <c r="B34" s="41"/>
      <c r="C34" s="36"/>
      <c r="D34" s="36"/>
      <c r="E34" s="36"/>
      <c r="F34" s="129" t="s">
        <v>41</v>
      </c>
      <c r="G34" s="36"/>
      <c r="H34" s="36"/>
      <c r="I34" s="130" t="s">
        <v>40</v>
      </c>
      <c r="J34" s="129" t="s">
        <v>42</v>
      </c>
      <c r="K34" s="36"/>
      <c r="L34" s="118"/>
      <c r="S34" s="36"/>
      <c r="T34" s="36"/>
      <c r="U34" s="36"/>
      <c r="V34" s="36"/>
      <c r="W34" s="36"/>
      <c r="X34" s="36"/>
      <c r="Y34" s="36"/>
      <c r="Z34" s="36"/>
      <c r="AA34" s="36"/>
      <c r="AB34" s="36"/>
      <c r="AC34" s="36"/>
      <c r="AD34" s="36"/>
      <c r="AE34" s="36"/>
    </row>
    <row r="35" spans="1:31" s="2" customFormat="1" ht="14.45" customHeight="1">
      <c r="A35" s="36"/>
      <c r="B35" s="41"/>
      <c r="C35" s="36"/>
      <c r="D35" s="131" t="s">
        <v>43</v>
      </c>
      <c r="E35" s="116" t="s">
        <v>44</v>
      </c>
      <c r="F35" s="132">
        <f>ROUND((SUM(BE86:BE99)),2)</f>
        <v>0</v>
      </c>
      <c r="G35" s="36"/>
      <c r="H35" s="36"/>
      <c r="I35" s="133">
        <v>0.21</v>
      </c>
      <c r="J35" s="132">
        <f>ROUND(((SUM(BE86:BE99))*I35),2)</f>
        <v>0</v>
      </c>
      <c r="K35" s="36"/>
      <c r="L35" s="118"/>
      <c r="S35" s="36"/>
      <c r="T35" s="36"/>
      <c r="U35" s="36"/>
      <c r="V35" s="36"/>
      <c r="W35" s="36"/>
      <c r="X35" s="36"/>
      <c r="Y35" s="36"/>
      <c r="Z35" s="36"/>
      <c r="AA35" s="36"/>
      <c r="AB35" s="36"/>
      <c r="AC35" s="36"/>
      <c r="AD35" s="36"/>
      <c r="AE35" s="36"/>
    </row>
    <row r="36" spans="1:31" s="2" customFormat="1" ht="14.45" customHeight="1">
      <c r="A36" s="36"/>
      <c r="B36" s="41"/>
      <c r="C36" s="36"/>
      <c r="D36" s="36"/>
      <c r="E36" s="116" t="s">
        <v>45</v>
      </c>
      <c r="F36" s="132">
        <f>ROUND((SUM(BF86:BF99)),2)</f>
        <v>0</v>
      </c>
      <c r="G36" s="36"/>
      <c r="H36" s="36"/>
      <c r="I36" s="133">
        <v>0.15</v>
      </c>
      <c r="J36" s="132">
        <f>ROUND(((SUM(BF86:BF99))*I36),2)</f>
        <v>0</v>
      </c>
      <c r="K36" s="36"/>
      <c r="L36" s="118"/>
      <c r="S36" s="36"/>
      <c r="T36" s="36"/>
      <c r="U36" s="36"/>
      <c r="V36" s="36"/>
      <c r="W36" s="36"/>
      <c r="X36" s="36"/>
      <c r="Y36" s="36"/>
      <c r="Z36" s="36"/>
      <c r="AA36" s="36"/>
      <c r="AB36" s="36"/>
      <c r="AC36" s="36"/>
      <c r="AD36" s="36"/>
      <c r="AE36" s="36"/>
    </row>
    <row r="37" spans="1:31" s="2" customFormat="1" ht="14.45" customHeight="1" hidden="1">
      <c r="A37" s="36"/>
      <c r="B37" s="41"/>
      <c r="C37" s="36"/>
      <c r="D37" s="36"/>
      <c r="E37" s="116" t="s">
        <v>46</v>
      </c>
      <c r="F37" s="132">
        <f>ROUND((SUM(BG86:BG99)),2)</f>
        <v>0</v>
      </c>
      <c r="G37" s="36"/>
      <c r="H37" s="36"/>
      <c r="I37" s="133">
        <v>0.21</v>
      </c>
      <c r="J37" s="132">
        <f>0</f>
        <v>0</v>
      </c>
      <c r="K37" s="36"/>
      <c r="L37" s="118"/>
      <c r="S37" s="36"/>
      <c r="T37" s="36"/>
      <c r="U37" s="36"/>
      <c r="V37" s="36"/>
      <c r="W37" s="36"/>
      <c r="X37" s="36"/>
      <c r="Y37" s="36"/>
      <c r="Z37" s="36"/>
      <c r="AA37" s="36"/>
      <c r="AB37" s="36"/>
      <c r="AC37" s="36"/>
      <c r="AD37" s="36"/>
      <c r="AE37" s="36"/>
    </row>
    <row r="38" spans="1:31" s="2" customFormat="1" ht="14.45" customHeight="1" hidden="1">
      <c r="A38" s="36"/>
      <c r="B38" s="41"/>
      <c r="C38" s="36"/>
      <c r="D38" s="36"/>
      <c r="E38" s="116" t="s">
        <v>47</v>
      </c>
      <c r="F38" s="132">
        <f>ROUND((SUM(BH86:BH99)),2)</f>
        <v>0</v>
      </c>
      <c r="G38" s="36"/>
      <c r="H38" s="36"/>
      <c r="I38" s="133">
        <v>0.15</v>
      </c>
      <c r="J38" s="132">
        <f>0</f>
        <v>0</v>
      </c>
      <c r="K38" s="36"/>
      <c r="L38" s="118"/>
      <c r="S38" s="36"/>
      <c r="T38" s="36"/>
      <c r="U38" s="36"/>
      <c r="V38" s="36"/>
      <c r="W38" s="36"/>
      <c r="X38" s="36"/>
      <c r="Y38" s="36"/>
      <c r="Z38" s="36"/>
      <c r="AA38" s="36"/>
      <c r="AB38" s="36"/>
      <c r="AC38" s="36"/>
      <c r="AD38" s="36"/>
      <c r="AE38" s="36"/>
    </row>
    <row r="39" spans="1:31" s="2" customFormat="1" ht="14.45" customHeight="1" hidden="1">
      <c r="A39" s="36"/>
      <c r="B39" s="41"/>
      <c r="C39" s="36"/>
      <c r="D39" s="36"/>
      <c r="E39" s="116" t="s">
        <v>48</v>
      </c>
      <c r="F39" s="132">
        <f>ROUND((SUM(BI86:BI99)),2)</f>
        <v>0</v>
      </c>
      <c r="G39" s="36"/>
      <c r="H39" s="36"/>
      <c r="I39" s="133">
        <v>0</v>
      </c>
      <c r="J39" s="132">
        <f>0</f>
        <v>0</v>
      </c>
      <c r="K39" s="36"/>
      <c r="L39" s="118"/>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117"/>
      <c r="J40" s="36"/>
      <c r="K40" s="36"/>
      <c r="L40" s="118"/>
      <c r="S40" s="36"/>
      <c r="T40" s="36"/>
      <c r="U40" s="36"/>
      <c r="V40" s="36"/>
      <c r="W40" s="36"/>
      <c r="X40" s="36"/>
      <c r="Y40" s="36"/>
      <c r="Z40" s="36"/>
      <c r="AA40" s="36"/>
      <c r="AB40" s="36"/>
      <c r="AC40" s="36"/>
      <c r="AD40" s="36"/>
      <c r="AE40" s="36"/>
    </row>
    <row r="41" spans="1:31" s="2" customFormat="1" ht="25.35" customHeight="1">
      <c r="A41" s="36"/>
      <c r="B41" s="41"/>
      <c r="C41" s="134"/>
      <c r="D41" s="135" t="s">
        <v>49</v>
      </c>
      <c r="E41" s="136"/>
      <c r="F41" s="136"/>
      <c r="G41" s="137" t="s">
        <v>50</v>
      </c>
      <c r="H41" s="138" t="s">
        <v>51</v>
      </c>
      <c r="I41" s="139"/>
      <c r="J41" s="140">
        <f>SUM(J32:J39)</f>
        <v>0</v>
      </c>
      <c r="K41" s="141"/>
      <c r="L41" s="118"/>
      <c r="S41" s="36"/>
      <c r="T41" s="36"/>
      <c r="U41" s="36"/>
      <c r="V41" s="36"/>
      <c r="W41" s="36"/>
      <c r="X41" s="36"/>
      <c r="Y41" s="36"/>
      <c r="Z41" s="36"/>
      <c r="AA41" s="36"/>
      <c r="AB41" s="36"/>
      <c r="AC41" s="36"/>
      <c r="AD41" s="36"/>
      <c r="AE41" s="36"/>
    </row>
    <row r="42" spans="1:31" s="2" customFormat="1" ht="14.45" customHeight="1">
      <c r="A42" s="36"/>
      <c r="B42" s="142"/>
      <c r="C42" s="143"/>
      <c r="D42" s="143"/>
      <c r="E42" s="143"/>
      <c r="F42" s="143"/>
      <c r="G42" s="143"/>
      <c r="H42" s="143"/>
      <c r="I42" s="144"/>
      <c r="J42" s="143"/>
      <c r="K42" s="143"/>
      <c r="L42" s="118"/>
      <c r="S42" s="36"/>
      <c r="T42" s="36"/>
      <c r="U42" s="36"/>
      <c r="V42" s="36"/>
      <c r="W42" s="36"/>
      <c r="X42" s="36"/>
      <c r="Y42" s="36"/>
      <c r="Z42" s="36"/>
      <c r="AA42" s="36"/>
      <c r="AB42" s="36"/>
      <c r="AC42" s="36"/>
      <c r="AD42" s="36"/>
      <c r="AE42" s="36"/>
    </row>
    <row r="46" spans="1:31" s="2" customFormat="1" ht="6.95" customHeight="1">
      <c r="A46" s="36"/>
      <c r="B46" s="145"/>
      <c r="C46" s="146"/>
      <c r="D46" s="146"/>
      <c r="E46" s="146"/>
      <c r="F46" s="146"/>
      <c r="G46" s="146"/>
      <c r="H46" s="146"/>
      <c r="I46" s="147"/>
      <c r="J46" s="146"/>
      <c r="K46" s="146"/>
      <c r="L46" s="118"/>
      <c r="S46" s="36"/>
      <c r="T46" s="36"/>
      <c r="U46" s="36"/>
      <c r="V46" s="36"/>
      <c r="W46" s="36"/>
      <c r="X46" s="36"/>
      <c r="Y46" s="36"/>
      <c r="Z46" s="36"/>
      <c r="AA46" s="36"/>
      <c r="AB46" s="36"/>
      <c r="AC46" s="36"/>
      <c r="AD46" s="36"/>
      <c r="AE46" s="36"/>
    </row>
    <row r="47" spans="1:31" s="2" customFormat="1" ht="24.95" customHeight="1">
      <c r="A47" s="36"/>
      <c r="B47" s="37"/>
      <c r="C47" s="25" t="s">
        <v>121</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117"/>
      <c r="J48" s="38"/>
      <c r="K48" s="38"/>
      <c r="L48" s="118"/>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117"/>
      <c r="J49" s="38"/>
      <c r="K49" s="38"/>
      <c r="L49" s="118"/>
      <c r="S49" s="36"/>
      <c r="T49" s="36"/>
      <c r="U49" s="36"/>
      <c r="V49" s="36"/>
      <c r="W49" s="36"/>
      <c r="X49" s="36"/>
      <c r="Y49" s="36"/>
      <c r="Z49" s="36"/>
      <c r="AA49" s="36"/>
      <c r="AB49" s="36"/>
      <c r="AC49" s="36"/>
      <c r="AD49" s="36"/>
      <c r="AE49" s="36"/>
    </row>
    <row r="50" spans="1:31" s="2" customFormat="1" ht="16.5" customHeight="1">
      <c r="A50" s="36"/>
      <c r="B50" s="37"/>
      <c r="C50" s="38"/>
      <c r="D50" s="38"/>
      <c r="E50" s="400" t="str">
        <f>E7</f>
        <v>Rozšíření hřbitova v Milovicích – I. etapa pro stavební povolení a provedení stavby</v>
      </c>
      <c r="F50" s="401"/>
      <c r="G50" s="401"/>
      <c r="H50" s="401"/>
      <c r="I50" s="117"/>
      <c r="J50" s="38"/>
      <c r="K50" s="38"/>
      <c r="L50" s="118"/>
      <c r="S50" s="36"/>
      <c r="T50" s="36"/>
      <c r="U50" s="36"/>
      <c r="V50" s="36"/>
      <c r="W50" s="36"/>
      <c r="X50" s="36"/>
      <c r="Y50" s="36"/>
      <c r="Z50" s="36"/>
      <c r="AA50" s="36"/>
      <c r="AB50" s="36"/>
      <c r="AC50" s="36"/>
      <c r="AD50" s="36"/>
      <c r="AE50" s="36"/>
    </row>
    <row r="51" spans="2:12" s="1" customFormat="1" ht="12" customHeight="1">
      <c r="B51" s="23"/>
      <c r="C51" s="31" t="s">
        <v>116</v>
      </c>
      <c r="D51" s="24"/>
      <c r="E51" s="24"/>
      <c r="F51" s="24"/>
      <c r="G51" s="24"/>
      <c r="H51" s="24"/>
      <c r="I51" s="110"/>
      <c r="J51" s="24"/>
      <c r="K51" s="24"/>
      <c r="L51" s="22"/>
    </row>
    <row r="52" spans="1:31" s="2" customFormat="1" ht="16.5" customHeight="1">
      <c r="A52" s="36"/>
      <c r="B52" s="37"/>
      <c r="C52" s="38"/>
      <c r="D52" s="38"/>
      <c r="E52" s="400" t="s">
        <v>117</v>
      </c>
      <c r="F52" s="399"/>
      <c r="G52" s="399"/>
      <c r="H52" s="399"/>
      <c r="I52" s="117"/>
      <c r="J52" s="38"/>
      <c r="K52" s="38"/>
      <c r="L52" s="118"/>
      <c r="S52" s="36"/>
      <c r="T52" s="36"/>
      <c r="U52" s="36"/>
      <c r="V52" s="36"/>
      <c r="W52" s="36"/>
      <c r="X52" s="36"/>
      <c r="Y52" s="36"/>
      <c r="Z52" s="36"/>
      <c r="AA52" s="36"/>
      <c r="AB52" s="36"/>
      <c r="AC52" s="36"/>
      <c r="AD52" s="36"/>
      <c r="AE52" s="36"/>
    </row>
    <row r="53" spans="1:31" s="2" customFormat="1" ht="12" customHeight="1">
      <c r="A53" s="36"/>
      <c r="B53" s="37"/>
      <c r="C53" s="31" t="s">
        <v>118</v>
      </c>
      <c r="D53" s="38"/>
      <c r="E53" s="38"/>
      <c r="F53" s="38"/>
      <c r="G53" s="38"/>
      <c r="H53" s="38"/>
      <c r="I53" s="117"/>
      <c r="J53" s="38"/>
      <c r="K53" s="38"/>
      <c r="L53" s="118"/>
      <c r="S53" s="36"/>
      <c r="T53" s="36"/>
      <c r="U53" s="36"/>
      <c r="V53" s="36"/>
      <c r="W53" s="36"/>
      <c r="X53" s="36"/>
      <c r="Y53" s="36"/>
      <c r="Z53" s="36"/>
      <c r="AA53" s="36"/>
      <c r="AB53" s="36"/>
      <c r="AC53" s="36"/>
      <c r="AD53" s="36"/>
      <c r="AE53" s="36"/>
    </row>
    <row r="54" spans="1:31" s="2" customFormat="1" ht="16.5" customHeight="1">
      <c r="A54" s="36"/>
      <c r="B54" s="37"/>
      <c r="C54" s="38"/>
      <c r="D54" s="38"/>
      <c r="E54" s="392" t="str">
        <f>E11</f>
        <v>2019/10-1-06 - SO 06-Mobiliář</v>
      </c>
      <c r="F54" s="399"/>
      <c r="G54" s="399"/>
      <c r="H54" s="399"/>
      <c r="I54" s="117"/>
      <c r="J54" s="38"/>
      <c r="K54" s="38"/>
      <c r="L54" s="118"/>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117"/>
      <c r="J55" s="38"/>
      <c r="K55" s="38"/>
      <c r="L55" s="118"/>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 xml:space="preserve"> </v>
      </c>
      <c r="G56" s="38"/>
      <c r="H56" s="38"/>
      <c r="I56" s="119" t="s">
        <v>24</v>
      </c>
      <c r="J56" s="61" t="str">
        <f>IF(J14="","",J14)</f>
        <v>3. 2. 2020</v>
      </c>
      <c r="K56" s="38"/>
      <c r="L56" s="118"/>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117"/>
      <c r="J57" s="38"/>
      <c r="K57" s="38"/>
      <c r="L57" s="118"/>
      <c r="S57" s="36"/>
      <c r="T57" s="36"/>
      <c r="U57" s="36"/>
      <c r="V57" s="36"/>
      <c r="W57" s="36"/>
      <c r="X57" s="36"/>
      <c r="Y57" s="36"/>
      <c r="Z57" s="36"/>
      <c r="AA57" s="36"/>
      <c r="AB57" s="36"/>
      <c r="AC57" s="36"/>
      <c r="AD57" s="36"/>
      <c r="AE57" s="36"/>
    </row>
    <row r="58" spans="1:31" s="2" customFormat="1" ht="40.15" customHeight="1">
      <c r="A58" s="36"/>
      <c r="B58" s="37"/>
      <c r="C58" s="31" t="s">
        <v>26</v>
      </c>
      <c r="D58" s="38"/>
      <c r="E58" s="38"/>
      <c r="F58" s="29" t="str">
        <f>E17</f>
        <v>Město Milovice</v>
      </c>
      <c r="G58" s="38"/>
      <c r="H58" s="38"/>
      <c r="I58" s="119" t="s">
        <v>32</v>
      </c>
      <c r="J58" s="34" t="str">
        <f>E23</f>
        <v>HEXAPLAN INTERNATIONAL spol. s r.o.</v>
      </c>
      <c r="K58" s="38"/>
      <c r="L58" s="118"/>
      <c r="S58" s="36"/>
      <c r="T58" s="36"/>
      <c r="U58" s="36"/>
      <c r="V58" s="36"/>
      <c r="W58" s="36"/>
      <c r="X58" s="36"/>
      <c r="Y58" s="36"/>
      <c r="Z58" s="36"/>
      <c r="AA58" s="36"/>
      <c r="AB58" s="36"/>
      <c r="AC58" s="36"/>
      <c r="AD58" s="36"/>
      <c r="AE58" s="36"/>
    </row>
    <row r="59" spans="1:31" s="2" customFormat="1" ht="25.7" customHeight="1">
      <c r="A59" s="36"/>
      <c r="B59" s="37"/>
      <c r="C59" s="31" t="s">
        <v>30</v>
      </c>
      <c r="D59" s="38"/>
      <c r="E59" s="38"/>
      <c r="F59" s="29" t="str">
        <f>IF(E20="","",E20)</f>
        <v>Vyplň údaj</v>
      </c>
      <c r="G59" s="38"/>
      <c r="H59" s="38"/>
      <c r="I59" s="119" t="s">
        <v>35</v>
      </c>
      <c r="J59" s="34" t="str">
        <f>E26</f>
        <v>Ing.arch.M.Nesvadbová</v>
      </c>
      <c r="K59" s="38"/>
      <c r="L59" s="118"/>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117"/>
      <c r="J60" s="38"/>
      <c r="K60" s="38"/>
      <c r="L60" s="118"/>
      <c r="S60" s="36"/>
      <c r="T60" s="36"/>
      <c r="U60" s="36"/>
      <c r="V60" s="36"/>
      <c r="W60" s="36"/>
      <c r="X60" s="36"/>
      <c r="Y60" s="36"/>
      <c r="Z60" s="36"/>
      <c r="AA60" s="36"/>
      <c r="AB60" s="36"/>
      <c r="AC60" s="36"/>
      <c r="AD60" s="36"/>
      <c r="AE60" s="36"/>
    </row>
    <row r="61" spans="1:31" s="2" customFormat="1" ht="29.25" customHeight="1">
      <c r="A61" s="36"/>
      <c r="B61" s="37"/>
      <c r="C61" s="148" t="s">
        <v>122</v>
      </c>
      <c r="D61" s="149"/>
      <c r="E61" s="149"/>
      <c r="F61" s="149"/>
      <c r="G61" s="149"/>
      <c r="H61" s="149"/>
      <c r="I61" s="150"/>
      <c r="J61" s="151" t="s">
        <v>123</v>
      </c>
      <c r="K61" s="149"/>
      <c r="L61" s="118"/>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117"/>
      <c r="J62" s="38"/>
      <c r="K62" s="38"/>
      <c r="L62" s="118"/>
      <c r="S62" s="36"/>
      <c r="T62" s="36"/>
      <c r="U62" s="36"/>
      <c r="V62" s="36"/>
      <c r="W62" s="36"/>
      <c r="X62" s="36"/>
      <c r="Y62" s="36"/>
      <c r="Z62" s="36"/>
      <c r="AA62" s="36"/>
      <c r="AB62" s="36"/>
      <c r="AC62" s="36"/>
      <c r="AD62" s="36"/>
      <c r="AE62" s="36"/>
    </row>
    <row r="63" spans="1:47" s="2" customFormat="1" ht="22.9" customHeight="1">
      <c r="A63" s="36"/>
      <c r="B63" s="37"/>
      <c r="C63" s="152" t="s">
        <v>71</v>
      </c>
      <c r="D63" s="38"/>
      <c r="E63" s="38"/>
      <c r="F63" s="38"/>
      <c r="G63" s="38"/>
      <c r="H63" s="38"/>
      <c r="I63" s="117"/>
      <c r="J63" s="79">
        <f>J86</f>
        <v>0</v>
      </c>
      <c r="K63" s="38"/>
      <c r="L63" s="118"/>
      <c r="S63" s="36"/>
      <c r="T63" s="36"/>
      <c r="U63" s="36"/>
      <c r="V63" s="36"/>
      <c r="W63" s="36"/>
      <c r="X63" s="36"/>
      <c r="Y63" s="36"/>
      <c r="Z63" s="36"/>
      <c r="AA63" s="36"/>
      <c r="AB63" s="36"/>
      <c r="AC63" s="36"/>
      <c r="AD63" s="36"/>
      <c r="AE63" s="36"/>
      <c r="AU63" s="19" t="s">
        <v>124</v>
      </c>
    </row>
    <row r="64" spans="2:12" s="9" customFormat="1" ht="24.95" customHeight="1">
      <c r="B64" s="153"/>
      <c r="C64" s="154"/>
      <c r="D64" s="155" t="s">
        <v>1847</v>
      </c>
      <c r="E64" s="156"/>
      <c r="F64" s="156"/>
      <c r="G64" s="156"/>
      <c r="H64" s="156"/>
      <c r="I64" s="157"/>
      <c r="J64" s="158">
        <f>J87</f>
        <v>0</v>
      </c>
      <c r="K64" s="154"/>
      <c r="L64" s="159"/>
    </row>
    <row r="65" spans="1:31" s="2" customFormat="1" ht="21.75" customHeight="1">
      <c r="A65" s="36"/>
      <c r="B65" s="37"/>
      <c r="C65" s="38"/>
      <c r="D65" s="38"/>
      <c r="E65" s="38"/>
      <c r="F65" s="38"/>
      <c r="G65" s="38"/>
      <c r="H65" s="38"/>
      <c r="I65" s="117"/>
      <c r="J65" s="38"/>
      <c r="K65" s="38"/>
      <c r="L65" s="118"/>
      <c r="S65" s="36"/>
      <c r="T65" s="36"/>
      <c r="U65" s="36"/>
      <c r="V65" s="36"/>
      <c r="W65" s="36"/>
      <c r="X65" s="36"/>
      <c r="Y65" s="36"/>
      <c r="Z65" s="36"/>
      <c r="AA65" s="36"/>
      <c r="AB65" s="36"/>
      <c r="AC65" s="36"/>
      <c r="AD65" s="36"/>
      <c r="AE65" s="36"/>
    </row>
    <row r="66" spans="1:31" s="2" customFormat="1" ht="6.95" customHeight="1">
      <c r="A66" s="36"/>
      <c r="B66" s="49"/>
      <c r="C66" s="50"/>
      <c r="D66" s="50"/>
      <c r="E66" s="50"/>
      <c r="F66" s="50"/>
      <c r="G66" s="50"/>
      <c r="H66" s="50"/>
      <c r="I66" s="144"/>
      <c r="J66" s="50"/>
      <c r="K66" s="50"/>
      <c r="L66" s="118"/>
      <c r="S66" s="36"/>
      <c r="T66" s="36"/>
      <c r="U66" s="36"/>
      <c r="V66" s="36"/>
      <c r="W66" s="36"/>
      <c r="X66" s="36"/>
      <c r="Y66" s="36"/>
      <c r="Z66" s="36"/>
      <c r="AA66" s="36"/>
      <c r="AB66" s="36"/>
      <c r="AC66" s="36"/>
      <c r="AD66" s="36"/>
      <c r="AE66" s="36"/>
    </row>
    <row r="70" spans="1:31" s="2" customFormat="1" ht="6.95" customHeight="1">
      <c r="A70" s="36"/>
      <c r="B70" s="51"/>
      <c r="C70" s="52"/>
      <c r="D70" s="52"/>
      <c r="E70" s="52"/>
      <c r="F70" s="52"/>
      <c r="G70" s="52"/>
      <c r="H70" s="52"/>
      <c r="I70" s="147"/>
      <c r="J70" s="52"/>
      <c r="K70" s="52"/>
      <c r="L70" s="118"/>
      <c r="S70" s="36"/>
      <c r="T70" s="36"/>
      <c r="U70" s="36"/>
      <c r="V70" s="36"/>
      <c r="W70" s="36"/>
      <c r="X70" s="36"/>
      <c r="Y70" s="36"/>
      <c r="Z70" s="36"/>
      <c r="AA70" s="36"/>
      <c r="AB70" s="36"/>
      <c r="AC70" s="36"/>
      <c r="AD70" s="36"/>
      <c r="AE70" s="36"/>
    </row>
    <row r="71" spans="1:31" s="2" customFormat="1" ht="24.95" customHeight="1">
      <c r="A71" s="36"/>
      <c r="B71" s="37"/>
      <c r="C71" s="25" t="s">
        <v>142</v>
      </c>
      <c r="D71" s="38"/>
      <c r="E71" s="38"/>
      <c r="F71" s="38"/>
      <c r="G71" s="38"/>
      <c r="H71" s="38"/>
      <c r="I71" s="117"/>
      <c r="J71" s="38"/>
      <c r="K71" s="38"/>
      <c r="L71" s="118"/>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117"/>
      <c r="J72" s="38"/>
      <c r="K72" s="38"/>
      <c r="L72" s="118"/>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117"/>
      <c r="J73" s="38"/>
      <c r="K73" s="38"/>
      <c r="L73" s="118"/>
      <c r="S73" s="36"/>
      <c r="T73" s="36"/>
      <c r="U73" s="36"/>
      <c r="V73" s="36"/>
      <c r="W73" s="36"/>
      <c r="X73" s="36"/>
      <c r="Y73" s="36"/>
      <c r="Z73" s="36"/>
      <c r="AA73" s="36"/>
      <c r="AB73" s="36"/>
      <c r="AC73" s="36"/>
      <c r="AD73" s="36"/>
      <c r="AE73" s="36"/>
    </row>
    <row r="74" spans="1:31" s="2" customFormat="1" ht="16.5" customHeight="1">
      <c r="A74" s="36"/>
      <c r="B74" s="37"/>
      <c r="C74" s="38"/>
      <c r="D74" s="38"/>
      <c r="E74" s="400" t="str">
        <f>E7</f>
        <v>Rozšíření hřbitova v Milovicích – I. etapa pro stavební povolení a provedení stavby</v>
      </c>
      <c r="F74" s="401"/>
      <c r="G74" s="401"/>
      <c r="H74" s="401"/>
      <c r="I74" s="117"/>
      <c r="J74" s="38"/>
      <c r="K74" s="38"/>
      <c r="L74" s="118"/>
      <c r="S74" s="36"/>
      <c r="T74" s="36"/>
      <c r="U74" s="36"/>
      <c r="V74" s="36"/>
      <c r="W74" s="36"/>
      <c r="X74" s="36"/>
      <c r="Y74" s="36"/>
      <c r="Z74" s="36"/>
      <c r="AA74" s="36"/>
      <c r="AB74" s="36"/>
      <c r="AC74" s="36"/>
      <c r="AD74" s="36"/>
      <c r="AE74" s="36"/>
    </row>
    <row r="75" spans="2:12" s="1" customFormat="1" ht="12" customHeight="1">
      <c r="B75" s="23"/>
      <c r="C75" s="31" t="s">
        <v>116</v>
      </c>
      <c r="D75" s="24"/>
      <c r="E75" s="24"/>
      <c r="F75" s="24"/>
      <c r="G75" s="24"/>
      <c r="H75" s="24"/>
      <c r="I75" s="110"/>
      <c r="J75" s="24"/>
      <c r="K75" s="24"/>
      <c r="L75" s="22"/>
    </row>
    <row r="76" spans="1:31" s="2" customFormat="1" ht="16.5" customHeight="1">
      <c r="A76" s="36"/>
      <c r="B76" s="37"/>
      <c r="C76" s="38"/>
      <c r="D76" s="38"/>
      <c r="E76" s="400" t="s">
        <v>117</v>
      </c>
      <c r="F76" s="399"/>
      <c r="G76" s="399"/>
      <c r="H76" s="399"/>
      <c r="I76" s="117"/>
      <c r="J76" s="38"/>
      <c r="K76" s="38"/>
      <c r="L76" s="118"/>
      <c r="S76" s="36"/>
      <c r="T76" s="36"/>
      <c r="U76" s="36"/>
      <c r="V76" s="36"/>
      <c r="W76" s="36"/>
      <c r="X76" s="36"/>
      <c r="Y76" s="36"/>
      <c r="Z76" s="36"/>
      <c r="AA76" s="36"/>
      <c r="AB76" s="36"/>
      <c r="AC76" s="36"/>
      <c r="AD76" s="36"/>
      <c r="AE76" s="36"/>
    </row>
    <row r="77" spans="1:31" s="2" customFormat="1" ht="12" customHeight="1">
      <c r="A77" s="36"/>
      <c r="B77" s="37"/>
      <c r="C77" s="31" t="s">
        <v>118</v>
      </c>
      <c r="D77" s="38"/>
      <c r="E77" s="38"/>
      <c r="F77" s="38"/>
      <c r="G77" s="38"/>
      <c r="H77" s="38"/>
      <c r="I77" s="117"/>
      <c r="J77" s="38"/>
      <c r="K77" s="38"/>
      <c r="L77" s="118"/>
      <c r="S77" s="36"/>
      <c r="T77" s="36"/>
      <c r="U77" s="36"/>
      <c r="V77" s="36"/>
      <c r="W77" s="36"/>
      <c r="X77" s="36"/>
      <c r="Y77" s="36"/>
      <c r="Z77" s="36"/>
      <c r="AA77" s="36"/>
      <c r="AB77" s="36"/>
      <c r="AC77" s="36"/>
      <c r="AD77" s="36"/>
      <c r="AE77" s="36"/>
    </row>
    <row r="78" spans="1:31" s="2" customFormat="1" ht="16.5" customHeight="1">
      <c r="A78" s="36"/>
      <c r="B78" s="37"/>
      <c r="C78" s="38"/>
      <c r="D78" s="38"/>
      <c r="E78" s="392" t="str">
        <f>E11</f>
        <v>2019/10-1-06 - SO 06-Mobiliář</v>
      </c>
      <c r="F78" s="399"/>
      <c r="G78" s="399"/>
      <c r="H78" s="399"/>
      <c r="I78" s="117"/>
      <c r="J78" s="38"/>
      <c r="K78" s="38"/>
      <c r="L78" s="11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117"/>
      <c r="J79" s="38"/>
      <c r="K79" s="38"/>
      <c r="L79" s="118"/>
      <c r="S79" s="36"/>
      <c r="T79" s="36"/>
      <c r="U79" s="36"/>
      <c r="V79" s="36"/>
      <c r="W79" s="36"/>
      <c r="X79" s="36"/>
      <c r="Y79" s="36"/>
      <c r="Z79" s="36"/>
      <c r="AA79" s="36"/>
      <c r="AB79" s="36"/>
      <c r="AC79" s="36"/>
      <c r="AD79" s="36"/>
      <c r="AE79" s="36"/>
    </row>
    <row r="80" spans="1:31" s="2" customFormat="1" ht="12" customHeight="1">
      <c r="A80" s="36"/>
      <c r="B80" s="37"/>
      <c r="C80" s="31" t="s">
        <v>22</v>
      </c>
      <c r="D80" s="38"/>
      <c r="E80" s="38"/>
      <c r="F80" s="29" t="str">
        <f>F14</f>
        <v xml:space="preserve"> </v>
      </c>
      <c r="G80" s="38"/>
      <c r="H80" s="38"/>
      <c r="I80" s="119" t="s">
        <v>24</v>
      </c>
      <c r="J80" s="61" t="str">
        <f>IF(J14="","",J14)</f>
        <v>3. 2. 2020</v>
      </c>
      <c r="K80" s="38"/>
      <c r="L80" s="118"/>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117"/>
      <c r="J81" s="38"/>
      <c r="K81" s="38"/>
      <c r="L81" s="118"/>
      <c r="S81" s="36"/>
      <c r="T81" s="36"/>
      <c r="U81" s="36"/>
      <c r="V81" s="36"/>
      <c r="W81" s="36"/>
      <c r="X81" s="36"/>
      <c r="Y81" s="36"/>
      <c r="Z81" s="36"/>
      <c r="AA81" s="36"/>
      <c r="AB81" s="36"/>
      <c r="AC81" s="36"/>
      <c r="AD81" s="36"/>
      <c r="AE81" s="36"/>
    </row>
    <row r="82" spans="1:31" s="2" customFormat="1" ht="40.15" customHeight="1">
      <c r="A82" s="36"/>
      <c r="B82" s="37"/>
      <c r="C82" s="31" t="s">
        <v>26</v>
      </c>
      <c r="D82" s="38"/>
      <c r="E82" s="38"/>
      <c r="F82" s="29" t="str">
        <f>E17</f>
        <v>Město Milovice</v>
      </c>
      <c r="G82" s="38"/>
      <c r="H82" s="38"/>
      <c r="I82" s="119" t="s">
        <v>32</v>
      </c>
      <c r="J82" s="34" t="str">
        <f>E23</f>
        <v>HEXAPLAN INTERNATIONAL spol. s r.o.</v>
      </c>
      <c r="K82" s="38"/>
      <c r="L82" s="118"/>
      <c r="S82" s="36"/>
      <c r="T82" s="36"/>
      <c r="U82" s="36"/>
      <c r="V82" s="36"/>
      <c r="W82" s="36"/>
      <c r="X82" s="36"/>
      <c r="Y82" s="36"/>
      <c r="Z82" s="36"/>
      <c r="AA82" s="36"/>
      <c r="AB82" s="36"/>
      <c r="AC82" s="36"/>
      <c r="AD82" s="36"/>
      <c r="AE82" s="36"/>
    </row>
    <row r="83" spans="1:31" s="2" customFormat="1" ht="25.7" customHeight="1">
      <c r="A83" s="36"/>
      <c r="B83" s="37"/>
      <c r="C83" s="31" t="s">
        <v>30</v>
      </c>
      <c r="D83" s="38"/>
      <c r="E83" s="38"/>
      <c r="F83" s="29" t="str">
        <f>IF(E20="","",E20)</f>
        <v>Vyplň údaj</v>
      </c>
      <c r="G83" s="38"/>
      <c r="H83" s="38"/>
      <c r="I83" s="119" t="s">
        <v>35</v>
      </c>
      <c r="J83" s="34" t="str">
        <f>E26</f>
        <v>Ing.arch.M.Nesvadbová</v>
      </c>
      <c r="K83" s="38"/>
      <c r="L83" s="118"/>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117"/>
      <c r="J84" s="38"/>
      <c r="K84" s="38"/>
      <c r="L84" s="118"/>
      <c r="S84" s="36"/>
      <c r="T84" s="36"/>
      <c r="U84" s="36"/>
      <c r="V84" s="36"/>
      <c r="W84" s="36"/>
      <c r="X84" s="36"/>
      <c r="Y84" s="36"/>
      <c r="Z84" s="36"/>
      <c r="AA84" s="36"/>
      <c r="AB84" s="36"/>
      <c r="AC84" s="36"/>
      <c r="AD84" s="36"/>
      <c r="AE84" s="36"/>
    </row>
    <row r="85" spans="1:31" s="11" customFormat="1" ht="29.25" customHeight="1">
      <c r="A85" s="166"/>
      <c r="B85" s="167"/>
      <c r="C85" s="168" t="s">
        <v>143</v>
      </c>
      <c r="D85" s="169" t="s">
        <v>58</v>
      </c>
      <c r="E85" s="169" t="s">
        <v>54</v>
      </c>
      <c r="F85" s="169" t="s">
        <v>55</v>
      </c>
      <c r="G85" s="169" t="s">
        <v>144</v>
      </c>
      <c r="H85" s="169" t="s">
        <v>145</v>
      </c>
      <c r="I85" s="170" t="s">
        <v>146</v>
      </c>
      <c r="J85" s="169" t="s">
        <v>123</v>
      </c>
      <c r="K85" s="171" t="s">
        <v>147</v>
      </c>
      <c r="L85" s="172"/>
      <c r="M85" s="70" t="s">
        <v>21</v>
      </c>
      <c r="N85" s="71" t="s">
        <v>43</v>
      </c>
      <c r="O85" s="71" t="s">
        <v>148</v>
      </c>
      <c r="P85" s="71" t="s">
        <v>149</v>
      </c>
      <c r="Q85" s="71" t="s">
        <v>150</v>
      </c>
      <c r="R85" s="71" t="s">
        <v>151</v>
      </c>
      <c r="S85" s="71" t="s">
        <v>152</v>
      </c>
      <c r="T85" s="72" t="s">
        <v>153</v>
      </c>
      <c r="U85" s="166"/>
      <c r="V85" s="166"/>
      <c r="W85" s="166"/>
      <c r="X85" s="166"/>
      <c r="Y85" s="166"/>
      <c r="Z85" s="166"/>
      <c r="AA85" s="166"/>
      <c r="AB85" s="166"/>
      <c r="AC85" s="166"/>
      <c r="AD85" s="166"/>
      <c r="AE85" s="166"/>
    </row>
    <row r="86" spans="1:63" s="2" customFormat="1" ht="22.9" customHeight="1">
      <c r="A86" s="36"/>
      <c r="B86" s="37"/>
      <c r="C86" s="77" t="s">
        <v>154</v>
      </c>
      <c r="D86" s="38"/>
      <c r="E86" s="38"/>
      <c r="F86" s="38"/>
      <c r="G86" s="38"/>
      <c r="H86" s="38"/>
      <c r="I86" s="117"/>
      <c r="J86" s="173">
        <f>BK86</f>
        <v>0</v>
      </c>
      <c r="K86" s="38"/>
      <c r="L86" s="41"/>
      <c r="M86" s="73"/>
      <c r="N86" s="174"/>
      <c r="O86" s="74"/>
      <c r="P86" s="175">
        <f>P87</f>
        <v>0</v>
      </c>
      <c r="Q86" s="74"/>
      <c r="R86" s="175">
        <f>R87</f>
        <v>0</v>
      </c>
      <c r="S86" s="74"/>
      <c r="T86" s="176">
        <f>T87</f>
        <v>0</v>
      </c>
      <c r="U86" s="36"/>
      <c r="V86" s="36"/>
      <c r="W86" s="36"/>
      <c r="X86" s="36"/>
      <c r="Y86" s="36"/>
      <c r="Z86" s="36"/>
      <c r="AA86" s="36"/>
      <c r="AB86" s="36"/>
      <c r="AC86" s="36"/>
      <c r="AD86" s="36"/>
      <c r="AE86" s="36"/>
      <c r="AT86" s="19" t="s">
        <v>72</v>
      </c>
      <c r="AU86" s="19" t="s">
        <v>124</v>
      </c>
      <c r="BK86" s="177">
        <f>BK87</f>
        <v>0</v>
      </c>
    </row>
    <row r="87" spans="2:63" s="12" customFormat="1" ht="25.9" customHeight="1">
      <c r="B87" s="178"/>
      <c r="C87" s="179"/>
      <c r="D87" s="180" t="s">
        <v>72</v>
      </c>
      <c r="E87" s="181" t="s">
        <v>1848</v>
      </c>
      <c r="F87" s="181" t="s">
        <v>1849</v>
      </c>
      <c r="G87" s="179"/>
      <c r="H87" s="179"/>
      <c r="I87" s="182"/>
      <c r="J87" s="183">
        <f>BK87</f>
        <v>0</v>
      </c>
      <c r="K87" s="179"/>
      <c r="L87" s="184"/>
      <c r="M87" s="185"/>
      <c r="N87" s="186"/>
      <c r="O87" s="186"/>
      <c r="P87" s="187">
        <f>SUM(P88:P99)</f>
        <v>0</v>
      </c>
      <c r="Q87" s="186"/>
      <c r="R87" s="187">
        <f>SUM(R88:R99)</f>
        <v>0</v>
      </c>
      <c r="S87" s="186"/>
      <c r="T87" s="188">
        <f>SUM(T88:T99)</f>
        <v>0</v>
      </c>
      <c r="AR87" s="189" t="s">
        <v>164</v>
      </c>
      <c r="AT87" s="190" t="s">
        <v>72</v>
      </c>
      <c r="AU87" s="190" t="s">
        <v>73</v>
      </c>
      <c r="AY87" s="189" t="s">
        <v>157</v>
      </c>
      <c r="BK87" s="191">
        <f>SUM(BK88:BK99)</f>
        <v>0</v>
      </c>
    </row>
    <row r="88" spans="1:65" s="2" customFormat="1" ht="16.5" customHeight="1">
      <c r="A88" s="36"/>
      <c r="B88" s="37"/>
      <c r="C88" s="194" t="s">
        <v>79</v>
      </c>
      <c r="D88" s="194" t="s">
        <v>159</v>
      </c>
      <c r="E88" s="195" t="s">
        <v>1850</v>
      </c>
      <c r="F88" s="196" t="s">
        <v>1851</v>
      </c>
      <c r="G88" s="197" t="s">
        <v>827</v>
      </c>
      <c r="H88" s="198">
        <v>5</v>
      </c>
      <c r="I88" s="199"/>
      <c r="J88" s="200">
        <f>ROUND(I88*H88,2)</f>
        <v>0</v>
      </c>
      <c r="K88" s="196" t="s">
        <v>21</v>
      </c>
      <c r="L88" s="41"/>
      <c r="M88" s="201" t="s">
        <v>21</v>
      </c>
      <c r="N88" s="202" t="s">
        <v>44</v>
      </c>
      <c r="O88" s="66"/>
      <c r="P88" s="203">
        <f>O88*H88</f>
        <v>0</v>
      </c>
      <c r="Q88" s="203">
        <v>0</v>
      </c>
      <c r="R88" s="203">
        <f>Q88*H88</f>
        <v>0</v>
      </c>
      <c r="S88" s="203">
        <v>0</v>
      </c>
      <c r="T88" s="204">
        <f>S88*H88</f>
        <v>0</v>
      </c>
      <c r="U88" s="36"/>
      <c r="V88" s="36"/>
      <c r="W88" s="36"/>
      <c r="X88" s="36"/>
      <c r="Y88" s="36"/>
      <c r="Z88" s="36"/>
      <c r="AA88" s="36"/>
      <c r="AB88" s="36"/>
      <c r="AC88" s="36"/>
      <c r="AD88" s="36"/>
      <c r="AE88" s="36"/>
      <c r="AR88" s="205" t="s">
        <v>1852</v>
      </c>
      <c r="AT88" s="205" t="s">
        <v>159</v>
      </c>
      <c r="AU88" s="205" t="s">
        <v>79</v>
      </c>
      <c r="AY88" s="19" t="s">
        <v>157</v>
      </c>
      <c r="BE88" s="206">
        <f>IF(N88="základní",J88,0)</f>
        <v>0</v>
      </c>
      <c r="BF88" s="206">
        <f>IF(N88="snížená",J88,0)</f>
        <v>0</v>
      </c>
      <c r="BG88" s="206">
        <f>IF(N88="zákl. přenesená",J88,0)</f>
        <v>0</v>
      </c>
      <c r="BH88" s="206">
        <f>IF(N88="sníž. přenesená",J88,0)</f>
        <v>0</v>
      </c>
      <c r="BI88" s="206">
        <f>IF(N88="nulová",J88,0)</f>
        <v>0</v>
      </c>
      <c r="BJ88" s="19" t="s">
        <v>79</v>
      </c>
      <c r="BK88" s="206">
        <f>ROUND(I88*H88,2)</f>
        <v>0</v>
      </c>
      <c r="BL88" s="19" t="s">
        <v>1852</v>
      </c>
      <c r="BM88" s="205" t="s">
        <v>1853</v>
      </c>
    </row>
    <row r="89" spans="1:47" s="2" customFormat="1" ht="19.5">
      <c r="A89" s="36"/>
      <c r="B89" s="37"/>
      <c r="C89" s="38"/>
      <c r="D89" s="207" t="s">
        <v>327</v>
      </c>
      <c r="E89" s="38"/>
      <c r="F89" s="208" t="s">
        <v>1854</v>
      </c>
      <c r="G89" s="38"/>
      <c r="H89" s="38"/>
      <c r="I89" s="117"/>
      <c r="J89" s="38"/>
      <c r="K89" s="38"/>
      <c r="L89" s="41"/>
      <c r="M89" s="209"/>
      <c r="N89" s="210"/>
      <c r="O89" s="66"/>
      <c r="P89" s="66"/>
      <c r="Q89" s="66"/>
      <c r="R89" s="66"/>
      <c r="S89" s="66"/>
      <c r="T89" s="67"/>
      <c r="U89" s="36"/>
      <c r="V89" s="36"/>
      <c r="W89" s="36"/>
      <c r="X89" s="36"/>
      <c r="Y89" s="36"/>
      <c r="Z89" s="36"/>
      <c r="AA89" s="36"/>
      <c r="AB89" s="36"/>
      <c r="AC89" s="36"/>
      <c r="AD89" s="36"/>
      <c r="AE89" s="36"/>
      <c r="AT89" s="19" t="s">
        <v>327</v>
      </c>
      <c r="AU89" s="19" t="s">
        <v>79</v>
      </c>
    </row>
    <row r="90" spans="1:65" s="2" customFormat="1" ht="16.5" customHeight="1">
      <c r="A90" s="36"/>
      <c r="B90" s="37"/>
      <c r="C90" s="194" t="s">
        <v>81</v>
      </c>
      <c r="D90" s="194" t="s">
        <v>159</v>
      </c>
      <c r="E90" s="195" t="s">
        <v>1855</v>
      </c>
      <c r="F90" s="196" t="s">
        <v>1856</v>
      </c>
      <c r="G90" s="197" t="s">
        <v>827</v>
      </c>
      <c r="H90" s="198">
        <v>7</v>
      </c>
      <c r="I90" s="199"/>
      <c r="J90" s="200">
        <f>ROUND(I90*H90,2)</f>
        <v>0</v>
      </c>
      <c r="K90" s="196" t="s">
        <v>21</v>
      </c>
      <c r="L90" s="41"/>
      <c r="M90" s="201" t="s">
        <v>21</v>
      </c>
      <c r="N90" s="202" t="s">
        <v>44</v>
      </c>
      <c r="O90" s="66"/>
      <c r="P90" s="203">
        <f>O90*H90</f>
        <v>0</v>
      </c>
      <c r="Q90" s="203">
        <v>0</v>
      </c>
      <c r="R90" s="203">
        <f>Q90*H90</f>
        <v>0</v>
      </c>
      <c r="S90" s="203">
        <v>0</v>
      </c>
      <c r="T90" s="204">
        <f>S90*H90</f>
        <v>0</v>
      </c>
      <c r="U90" s="36"/>
      <c r="V90" s="36"/>
      <c r="W90" s="36"/>
      <c r="X90" s="36"/>
      <c r="Y90" s="36"/>
      <c r="Z90" s="36"/>
      <c r="AA90" s="36"/>
      <c r="AB90" s="36"/>
      <c r="AC90" s="36"/>
      <c r="AD90" s="36"/>
      <c r="AE90" s="36"/>
      <c r="AR90" s="205" t="s">
        <v>1852</v>
      </c>
      <c r="AT90" s="205" t="s">
        <v>159</v>
      </c>
      <c r="AU90" s="205" t="s">
        <v>79</v>
      </c>
      <c r="AY90" s="19" t="s">
        <v>157</v>
      </c>
      <c r="BE90" s="206">
        <f>IF(N90="základní",J90,0)</f>
        <v>0</v>
      </c>
      <c r="BF90" s="206">
        <f>IF(N90="snížená",J90,0)</f>
        <v>0</v>
      </c>
      <c r="BG90" s="206">
        <f>IF(N90="zákl. přenesená",J90,0)</f>
        <v>0</v>
      </c>
      <c r="BH90" s="206">
        <f>IF(N90="sníž. přenesená",J90,0)</f>
        <v>0</v>
      </c>
      <c r="BI90" s="206">
        <f>IF(N90="nulová",J90,0)</f>
        <v>0</v>
      </c>
      <c r="BJ90" s="19" t="s">
        <v>79</v>
      </c>
      <c r="BK90" s="206">
        <f>ROUND(I90*H90,2)</f>
        <v>0</v>
      </c>
      <c r="BL90" s="19" t="s">
        <v>1852</v>
      </c>
      <c r="BM90" s="205" t="s">
        <v>1857</v>
      </c>
    </row>
    <row r="91" spans="1:47" s="2" customFormat="1" ht="19.5">
      <c r="A91" s="36"/>
      <c r="B91" s="37"/>
      <c r="C91" s="38"/>
      <c r="D91" s="207" t="s">
        <v>327</v>
      </c>
      <c r="E91" s="38"/>
      <c r="F91" s="208" t="s">
        <v>1858</v>
      </c>
      <c r="G91" s="38"/>
      <c r="H91" s="38"/>
      <c r="I91" s="117"/>
      <c r="J91" s="38"/>
      <c r="K91" s="38"/>
      <c r="L91" s="41"/>
      <c r="M91" s="209"/>
      <c r="N91" s="210"/>
      <c r="O91" s="66"/>
      <c r="P91" s="66"/>
      <c r="Q91" s="66"/>
      <c r="R91" s="66"/>
      <c r="S91" s="66"/>
      <c r="T91" s="67"/>
      <c r="U91" s="36"/>
      <c r="V91" s="36"/>
      <c r="W91" s="36"/>
      <c r="X91" s="36"/>
      <c r="Y91" s="36"/>
      <c r="Z91" s="36"/>
      <c r="AA91" s="36"/>
      <c r="AB91" s="36"/>
      <c r="AC91" s="36"/>
      <c r="AD91" s="36"/>
      <c r="AE91" s="36"/>
      <c r="AT91" s="19" t="s">
        <v>327</v>
      </c>
      <c r="AU91" s="19" t="s">
        <v>79</v>
      </c>
    </row>
    <row r="92" spans="1:65" s="2" customFormat="1" ht="16.5" customHeight="1">
      <c r="A92" s="36"/>
      <c r="B92" s="37"/>
      <c r="C92" s="194" t="s">
        <v>96</v>
      </c>
      <c r="D92" s="194" t="s">
        <v>159</v>
      </c>
      <c r="E92" s="195" t="s">
        <v>1859</v>
      </c>
      <c r="F92" s="196" t="s">
        <v>1860</v>
      </c>
      <c r="G92" s="197" t="s">
        <v>827</v>
      </c>
      <c r="H92" s="198">
        <v>27</v>
      </c>
      <c r="I92" s="199"/>
      <c r="J92" s="200">
        <f>ROUND(I92*H92,2)</f>
        <v>0</v>
      </c>
      <c r="K92" s="196" t="s">
        <v>21</v>
      </c>
      <c r="L92" s="41"/>
      <c r="M92" s="201" t="s">
        <v>21</v>
      </c>
      <c r="N92" s="202" t="s">
        <v>44</v>
      </c>
      <c r="O92" s="66"/>
      <c r="P92" s="203">
        <f>O92*H92</f>
        <v>0</v>
      </c>
      <c r="Q92" s="203">
        <v>0</v>
      </c>
      <c r="R92" s="203">
        <f>Q92*H92</f>
        <v>0</v>
      </c>
      <c r="S92" s="203">
        <v>0</v>
      </c>
      <c r="T92" s="204">
        <f>S92*H92</f>
        <v>0</v>
      </c>
      <c r="U92" s="36"/>
      <c r="V92" s="36"/>
      <c r="W92" s="36"/>
      <c r="X92" s="36"/>
      <c r="Y92" s="36"/>
      <c r="Z92" s="36"/>
      <c r="AA92" s="36"/>
      <c r="AB92" s="36"/>
      <c r="AC92" s="36"/>
      <c r="AD92" s="36"/>
      <c r="AE92" s="36"/>
      <c r="AR92" s="205" t="s">
        <v>1852</v>
      </c>
      <c r="AT92" s="205" t="s">
        <v>159</v>
      </c>
      <c r="AU92" s="205" t="s">
        <v>79</v>
      </c>
      <c r="AY92" s="19" t="s">
        <v>157</v>
      </c>
      <c r="BE92" s="206">
        <f>IF(N92="základní",J92,0)</f>
        <v>0</v>
      </c>
      <c r="BF92" s="206">
        <f>IF(N92="snížená",J92,0)</f>
        <v>0</v>
      </c>
      <c r="BG92" s="206">
        <f>IF(N92="zákl. přenesená",J92,0)</f>
        <v>0</v>
      </c>
      <c r="BH92" s="206">
        <f>IF(N92="sníž. přenesená",J92,0)</f>
        <v>0</v>
      </c>
      <c r="BI92" s="206">
        <f>IF(N92="nulová",J92,0)</f>
        <v>0</v>
      </c>
      <c r="BJ92" s="19" t="s">
        <v>79</v>
      </c>
      <c r="BK92" s="206">
        <f>ROUND(I92*H92,2)</f>
        <v>0</v>
      </c>
      <c r="BL92" s="19" t="s">
        <v>1852</v>
      </c>
      <c r="BM92" s="205" t="s">
        <v>1861</v>
      </c>
    </row>
    <row r="93" spans="1:47" s="2" customFormat="1" ht="29.25">
      <c r="A93" s="36"/>
      <c r="B93" s="37"/>
      <c r="C93" s="38"/>
      <c r="D93" s="207" t="s">
        <v>327</v>
      </c>
      <c r="E93" s="38"/>
      <c r="F93" s="208" t="s">
        <v>1862</v>
      </c>
      <c r="G93" s="38"/>
      <c r="H93" s="38"/>
      <c r="I93" s="117"/>
      <c r="J93" s="38"/>
      <c r="K93" s="38"/>
      <c r="L93" s="41"/>
      <c r="M93" s="209"/>
      <c r="N93" s="210"/>
      <c r="O93" s="66"/>
      <c r="P93" s="66"/>
      <c r="Q93" s="66"/>
      <c r="R93" s="66"/>
      <c r="S93" s="66"/>
      <c r="T93" s="67"/>
      <c r="U93" s="36"/>
      <c r="V93" s="36"/>
      <c r="W93" s="36"/>
      <c r="X93" s="36"/>
      <c r="Y93" s="36"/>
      <c r="Z93" s="36"/>
      <c r="AA93" s="36"/>
      <c r="AB93" s="36"/>
      <c r="AC93" s="36"/>
      <c r="AD93" s="36"/>
      <c r="AE93" s="36"/>
      <c r="AT93" s="19" t="s">
        <v>327</v>
      </c>
      <c r="AU93" s="19" t="s">
        <v>79</v>
      </c>
    </row>
    <row r="94" spans="1:65" s="2" customFormat="1" ht="16.5" customHeight="1">
      <c r="A94" s="36"/>
      <c r="B94" s="37"/>
      <c r="C94" s="194" t="s">
        <v>164</v>
      </c>
      <c r="D94" s="194" t="s">
        <v>159</v>
      </c>
      <c r="E94" s="195" t="s">
        <v>1863</v>
      </c>
      <c r="F94" s="196" t="s">
        <v>1864</v>
      </c>
      <c r="G94" s="197" t="s">
        <v>827</v>
      </c>
      <c r="H94" s="198">
        <v>2</v>
      </c>
      <c r="I94" s="199"/>
      <c r="J94" s="200">
        <f>ROUND(I94*H94,2)</f>
        <v>0</v>
      </c>
      <c r="K94" s="196" t="s">
        <v>21</v>
      </c>
      <c r="L94" s="41"/>
      <c r="M94" s="201" t="s">
        <v>21</v>
      </c>
      <c r="N94" s="202" t="s">
        <v>44</v>
      </c>
      <c r="O94" s="66"/>
      <c r="P94" s="203">
        <f>O94*H94</f>
        <v>0</v>
      </c>
      <c r="Q94" s="203">
        <v>0</v>
      </c>
      <c r="R94" s="203">
        <f>Q94*H94</f>
        <v>0</v>
      </c>
      <c r="S94" s="203">
        <v>0</v>
      </c>
      <c r="T94" s="204">
        <f>S94*H94</f>
        <v>0</v>
      </c>
      <c r="U94" s="36"/>
      <c r="V94" s="36"/>
      <c r="W94" s="36"/>
      <c r="X94" s="36"/>
      <c r="Y94" s="36"/>
      <c r="Z94" s="36"/>
      <c r="AA94" s="36"/>
      <c r="AB94" s="36"/>
      <c r="AC94" s="36"/>
      <c r="AD94" s="36"/>
      <c r="AE94" s="36"/>
      <c r="AR94" s="205" t="s">
        <v>1852</v>
      </c>
      <c r="AT94" s="205" t="s">
        <v>159</v>
      </c>
      <c r="AU94" s="205" t="s">
        <v>79</v>
      </c>
      <c r="AY94" s="19" t="s">
        <v>157</v>
      </c>
      <c r="BE94" s="206">
        <f>IF(N94="základní",J94,0)</f>
        <v>0</v>
      </c>
      <c r="BF94" s="206">
        <f>IF(N94="snížená",J94,0)</f>
        <v>0</v>
      </c>
      <c r="BG94" s="206">
        <f>IF(N94="zákl. přenesená",J94,0)</f>
        <v>0</v>
      </c>
      <c r="BH94" s="206">
        <f>IF(N94="sníž. přenesená",J94,0)</f>
        <v>0</v>
      </c>
      <c r="BI94" s="206">
        <f>IF(N94="nulová",J94,0)</f>
        <v>0</v>
      </c>
      <c r="BJ94" s="19" t="s">
        <v>79</v>
      </c>
      <c r="BK94" s="206">
        <f>ROUND(I94*H94,2)</f>
        <v>0</v>
      </c>
      <c r="BL94" s="19" t="s">
        <v>1852</v>
      </c>
      <c r="BM94" s="205" t="s">
        <v>1865</v>
      </c>
    </row>
    <row r="95" spans="1:47" s="2" customFormat="1" ht="58.5">
      <c r="A95" s="36"/>
      <c r="B95" s="37"/>
      <c r="C95" s="38"/>
      <c r="D95" s="207" t="s">
        <v>327</v>
      </c>
      <c r="E95" s="38"/>
      <c r="F95" s="208" t="s">
        <v>1866</v>
      </c>
      <c r="G95" s="38"/>
      <c r="H95" s="38"/>
      <c r="I95" s="117"/>
      <c r="J95" s="38"/>
      <c r="K95" s="38"/>
      <c r="L95" s="41"/>
      <c r="M95" s="209"/>
      <c r="N95" s="210"/>
      <c r="O95" s="66"/>
      <c r="P95" s="66"/>
      <c r="Q95" s="66"/>
      <c r="R95" s="66"/>
      <c r="S95" s="66"/>
      <c r="T95" s="67"/>
      <c r="U95" s="36"/>
      <c r="V95" s="36"/>
      <c r="W95" s="36"/>
      <c r="X95" s="36"/>
      <c r="Y95" s="36"/>
      <c r="Z95" s="36"/>
      <c r="AA95" s="36"/>
      <c r="AB95" s="36"/>
      <c r="AC95" s="36"/>
      <c r="AD95" s="36"/>
      <c r="AE95" s="36"/>
      <c r="AT95" s="19" t="s">
        <v>327</v>
      </c>
      <c r="AU95" s="19" t="s">
        <v>79</v>
      </c>
    </row>
    <row r="96" spans="1:65" s="2" customFormat="1" ht="16.5" customHeight="1">
      <c r="A96" s="36"/>
      <c r="B96" s="37"/>
      <c r="C96" s="194" t="s">
        <v>180</v>
      </c>
      <c r="D96" s="194" t="s">
        <v>159</v>
      </c>
      <c r="E96" s="195" t="s">
        <v>1867</v>
      </c>
      <c r="F96" s="196" t="s">
        <v>1868</v>
      </c>
      <c r="G96" s="197" t="s">
        <v>827</v>
      </c>
      <c r="H96" s="198">
        <v>11</v>
      </c>
      <c r="I96" s="199"/>
      <c r="J96" s="200">
        <f>ROUND(I96*H96,2)</f>
        <v>0</v>
      </c>
      <c r="K96" s="196" t="s">
        <v>21</v>
      </c>
      <c r="L96" s="41"/>
      <c r="M96" s="201" t="s">
        <v>21</v>
      </c>
      <c r="N96" s="202" t="s">
        <v>44</v>
      </c>
      <c r="O96" s="66"/>
      <c r="P96" s="203">
        <f>O96*H96</f>
        <v>0</v>
      </c>
      <c r="Q96" s="203">
        <v>0</v>
      </c>
      <c r="R96" s="203">
        <f>Q96*H96</f>
        <v>0</v>
      </c>
      <c r="S96" s="203">
        <v>0</v>
      </c>
      <c r="T96" s="204">
        <f>S96*H96</f>
        <v>0</v>
      </c>
      <c r="U96" s="36"/>
      <c r="V96" s="36"/>
      <c r="W96" s="36"/>
      <c r="X96" s="36"/>
      <c r="Y96" s="36"/>
      <c r="Z96" s="36"/>
      <c r="AA96" s="36"/>
      <c r="AB96" s="36"/>
      <c r="AC96" s="36"/>
      <c r="AD96" s="36"/>
      <c r="AE96" s="36"/>
      <c r="AR96" s="205" t="s">
        <v>1852</v>
      </c>
      <c r="AT96" s="205" t="s">
        <v>159</v>
      </c>
      <c r="AU96" s="205" t="s">
        <v>79</v>
      </c>
      <c r="AY96" s="19" t="s">
        <v>157</v>
      </c>
      <c r="BE96" s="206">
        <f>IF(N96="základní",J96,0)</f>
        <v>0</v>
      </c>
      <c r="BF96" s="206">
        <f>IF(N96="snížená",J96,0)</f>
        <v>0</v>
      </c>
      <c r="BG96" s="206">
        <f>IF(N96="zákl. přenesená",J96,0)</f>
        <v>0</v>
      </c>
      <c r="BH96" s="206">
        <f>IF(N96="sníž. přenesená",J96,0)</f>
        <v>0</v>
      </c>
      <c r="BI96" s="206">
        <f>IF(N96="nulová",J96,0)</f>
        <v>0</v>
      </c>
      <c r="BJ96" s="19" t="s">
        <v>79</v>
      </c>
      <c r="BK96" s="206">
        <f>ROUND(I96*H96,2)</f>
        <v>0</v>
      </c>
      <c r="BL96" s="19" t="s">
        <v>1852</v>
      </c>
      <c r="BM96" s="205" t="s">
        <v>1869</v>
      </c>
    </row>
    <row r="97" spans="1:47" s="2" customFormat="1" ht="29.25">
      <c r="A97" s="36"/>
      <c r="B97" s="37"/>
      <c r="C97" s="38"/>
      <c r="D97" s="207" t="s">
        <v>327</v>
      </c>
      <c r="E97" s="38"/>
      <c r="F97" s="208" t="s">
        <v>1870</v>
      </c>
      <c r="G97" s="38"/>
      <c r="H97" s="38"/>
      <c r="I97" s="117"/>
      <c r="J97" s="38"/>
      <c r="K97" s="38"/>
      <c r="L97" s="41"/>
      <c r="M97" s="209"/>
      <c r="N97" s="210"/>
      <c r="O97" s="66"/>
      <c r="P97" s="66"/>
      <c r="Q97" s="66"/>
      <c r="R97" s="66"/>
      <c r="S97" s="66"/>
      <c r="T97" s="67"/>
      <c r="U97" s="36"/>
      <c r="V97" s="36"/>
      <c r="W97" s="36"/>
      <c r="X97" s="36"/>
      <c r="Y97" s="36"/>
      <c r="Z97" s="36"/>
      <c r="AA97" s="36"/>
      <c r="AB97" s="36"/>
      <c r="AC97" s="36"/>
      <c r="AD97" s="36"/>
      <c r="AE97" s="36"/>
      <c r="AT97" s="19" t="s">
        <v>327</v>
      </c>
      <c r="AU97" s="19" t="s">
        <v>79</v>
      </c>
    </row>
    <row r="98" spans="1:65" s="2" customFormat="1" ht="21.75" customHeight="1">
      <c r="A98" s="36"/>
      <c r="B98" s="37"/>
      <c r="C98" s="194" t="s">
        <v>211</v>
      </c>
      <c r="D98" s="194" t="s">
        <v>159</v>
      </c>
      <c r="E98" s="195" t="s">
        <v>1871</v>
      </c>
      <c r="F98" s="196" t="s">
        <v>1872</v>
      </c>
      <c r="G98" s="197" t="s">
        <v>827</v>
      </c>
      <c r="H98" s="198">
        <v>1</v>
      </c>
      <c r="I98" s="199"/>
      <c r="J98" s="200">
        <f>ROUND(I98*H98,2)</f>
        <v>0</v>
      </c>
      <c r="K98" s="196" t="s">
        <v>21</v>
      </c>
      <c r="L98" s="41"/>
      <c r="M98" s="201" t="s">
        <v>21</v>
      </c>
      <c r="N98" s="202" t="s">
        <v>44</v>
      </c>
      <c r="O98" s="66"/>
      <c r="P98" s="203">
        <f>O98*H98</f>
        <v>0</v>
      </c>
      <c r="Q98" s="203">
        <v>0</v>
      </c>
      <c r="R98" s="203">
        <f>Q98*H98</f>
        <v>0</v>
      </c>
      <c r="S98" s="203">
        <v>0</v>
      </c>
      <c r="T98" s="204">
        <f>S98*H98</f>
        <v>0</v>
      </c>
      <c r="U98" s="36"/>
      <c r="V98" s="36"/>
      <c r="W98" s="36"/>
      <c r="X98" s="36"/>
      <c r="Y98" s="36"/>
      <c r="Z98" s="36"/>
      <c r="AA98" s="36"/>
      <c r="AB98" s="36"/>
      <c r="AC98" s="36"/>
      <c r="AD98" s="36"/>
      <c r="AE98" s="36"/>
      <c r="AR98" s="205" t="s">
        <v>1852</v>
      </c>
      <c r="AT98" s="205" t="s">
        <v>159</v>
      </c>
      <c r="AU98" s="205" t="s">
        <v>79</v>
      </c>
      <c r="AY98" s="19" t="s">
        <v>157</v>
      </c>
      <c r="BE98" s="206">
        <f>IF(N98="základní",J98,0)</f>
        <v>0</v>
      </c>
      <c r="BF98" s="206">
        <f>IF(N98="snížená",J98,0)</f>
        <v>0</v>
      </c>
      <c r="BG98" s="206">
        <f>IF(N98="zákl. přenesená",J98,0)</f>
        <v>0</v>
      </c>
      <c r="BH98" s="206">
        <f>IF(N98="sníž. přenesená",J98,0)</f>
        <v>0</v>
      </c>
      <c r="BI98" s="206">
        <f>IF(N98="nulová",J98,0)</f>
        <v>0</v>
      </c>
      <c r="BJ98" s="19" t="s">
        <v>79</v>
      </c>
      <c r="BK98" s="206">
        <f>ROUND(I98*H98,2)</f>
        <v>0</v>
      </c>
      <c r="BL98" s="19" t="s">
        <v>1852</v>
      </c>
      <c r="BM98" s="205" t="s">
        <v>1873</v>
      </c>
    </row>
    <row r="99" spans="1:47" s="2" customFormat="1" ht="19.5">
      <c r="A99" s="36"/>
      <c r="B99" s="37"/>
      <c r="C99" s="38"/>
      <c r="D99" s="207" t="s">
        <v>327</v>
      </c>
      <c r="E99" s="38"/>
      <c r="F99" s="208" t="s">
        <v>1874</v>
      </c>
      <c r="G99" s="38"/>
      <c r="H99" s="38"/>
      <c r="I99" s="117"/>
      <c r="J99" s="38"/>
      <c r="K99" s="38"/>
      <c r="L99" s="41"/>
      <c r="M99" s="273"/>
      <c r="N99" s="274"/>
      <c r="O99" s="270"/>
      <c r="P99" s="270"/>
      <c r="Q99" s="270"/>
      <c r="R99" s="270"/>
      <c r="S99" s="270"/>
      <c r="T99" s="275"/>
      <c r="U99" s="36"/>
      <c r="V99" s="36"/>
      <c r="W99" s="36"/>
      <c r="X99" s="36"/>
      <c r="Y99" s="36"/>
      <c r="Z99" s="36"/>
      <c r="AA99" s="36"/>
      <c r="AB99" s="36"/>
      <c r="AC99" s="36"/>
      <c r="AD99" s="36"/>
      <c r="AE99" s="36"/>
      <c r="AT99" s="19" t="s">
        <v>327</v>
      </c>
      <c r="AU99" s="19" t="s">
        <v>79</v>
      </c>
    </row>
    <row r="100" spans="1:31" s="2" customFormat="1" ht="6.95" customHeight="1">
      <c r="A100" s="36"/>
      <c r="B100" s="49"/>
      <c r="C100" s="50"/>
      <c r="D100" s="50"/>
      <c r="E100" s="50"/>
      <c r="F100" s="50"/>
      <c r="G100" s="50"/>
      <c r="H100" s="50"/>
      <c r="I100" s="144"/>
      <c r="J100" s="50"/>
      <c r="K100" s="50"/>
      <c r="L100" s="41"/>
      <c r="M100" s="36"/>
      <c r="O100" s="36"/>
      <c r="P100" s="36"/>
      <c r="Q100" s="36"/>
      <c r="R100" s="36"/>
      <c r="S100" s="36"/>
      <c r="T100" s="36"/>
      <c r="U100" s="36"/>
      <c r="V100" s="36"/>
      <c r="W100" s="36"/>
      <c r="X100" s="36"/>
      <c r="Y100" s="36"/>
      <c r="Z100" s="36"/>
      <c r="AA100" s="36"/>
      <c r="AB100" s="36"/>
      <c r="AC100" s="36"/>
      <c r="AD100" s="36"/>
      <c r="AE100" s="36"/>
    </row>
  </sheetData>
  <sheetProtection algorithmName="SHA-512" hashValue="qUQYK7TkR0weFp2SarzkJuuX9f+Z9G0xALOuy1IP8fZ9Lod96q9a4QzdYkmJBHYy72poSrBFg3omthlZtccEbA==" saltValue="3OPmEK0Dn9p999FeftR6rin8HbYxrvZWVQ92FvVHte8xba54qwrFQIpJUWyXg/v3uaH+kkIc96VMBHncesRhig==" spinCount="100000" sheet="1" objects="1" scenarios="1" formatColumns="0" formatRows="0" autoFilter="0"/>
  <autoFilter ref="C85:K99"/>
  <mergeCells count="12">
    <mergeCell ref="E78:H78"/>
    <mergeCell ref="L2:V2"/>
    <mergeCell ref="E50:H50"/>
    <mergeCell ref="E52:H52"/>
    <mergeCell ref="E54:H54"/>
    <mergeCell ref="E74:H74"/>
    <mergeCell ref="E76:H7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election activeCell="F128" sqref="F128"/>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0"/>
      <c r="L2" s="361"/>
      <c r="M2" s="361"/>
      <c r="N2" s="361"/>
      <c r="O2" s="361"/>
      <c r="P2" s="361"/>
      <c r="Q2" s="361"/>
      <c r="R2" s="361"/>
      <c r="S2" s="361"/>
      <c r="T2" s="361"/>
      <c r="U2" s="361"/>
      <c r="V2" s="361"/>
      <c r="AT2" s="19" t="s">
        <v>114</v>
      </c>
    </row>
    <row r="3" spans="2:46" s="1" customFormat="1" ht="6.95" customHeight="1">
      <c r="B3" s="111"/>
      <c r="C3" s="112"/>
      <c r="D3" s="112"/>
      <c r="E3" s="112"/>
      <c r="F3" s="112"/>
      <c r="G3" s="112"/>
      <c r="H3" s="112"/>
      <c r="I3" s="113"/>
      <c r="J3" s="112"/>
      <c r="K3" s="112"/>
      <c r="L3" s="22"/>
      <c r="AT3" s="19" t="s">
        <v>81</v>
      </c>
    </row>
    <row r="4" spans="2:46" s="1" customFormat="1" ht="24.95" customHeight="1">
      <c r="B4" s="22"/>
      <c r="D4" s="114" t="s">
        <v>115</v>
      </c>
      <c r="I4" s="110"/>
      <c r="L4" s="22"/>
      <c r="M4" s="115" t="s">
        <v>10</v>
      </c>
      <c r="AT4" s="19" t="s">
        <v>4</v>
      </c>
    </row>
    <row r="5" spans="2:12" s="1" customFormat="1" ht="6.95" customHeight="1">
      <c r="B5" s="22"/>
      <c r="I5" s="110"/>
      <c r="L5" s="22"/>
    </row>
    <row r="6" spans="2:12" s="1" customFormat="1" ht="12" customHeight="1">
      <c r="B6" s="22"/>
      <c r="D6" s="116" t="s">
        <v>16</v>
      </c>
      <c r="I6" s="110"/>
      <c r="L6" s="22"/>
    </row>
    <row r="7" spans="2:12" s="1" customFormat="1" ht="16.5" customHeight="1">
      <c r="B7" s="22"/>
      <c r="E7" s="402" t="str">
        <f>'Rekapitulace stavby'!K6</f>
        <v>Rozšíření hřbitova v Milovicích – I. etapa pro stavební povolení a provedení stavby</v>
      </c>
      <c r="F7" s="403"/>
      <c r="G7" s="403"/>
      <c r="H7" s="403"/>
      <c r="I7" s="110"/>
      <c r="L7" s="22"/>
    </row>
    <row r="8" spans="2:12" s="1" customFormat="1" ht="12" customHeight="1">
      <c r="B8" s="22"/>
      <c r="D8" s="116" t="s">
        <v>116</v>
      </c>
      <c r="I8" s="110"/>
      <c r="L8" s="22"/>
    </row>
    <row r="9" spans="1:31" s="2" customFormat="1" ht="16.5" customHeight="1">
      <c r="A9" s="36"/>
      <c r="B9" s="41"/>
      <c r="C9" s="36"/>
      <c r="D9" s="36"/>
      <c r="E9" s="402" t="s">
        <v>117</v>
      </c>
      <c r="F9" s="404"/>
      <c r="G9" s="404"/>
      <c r="H9" s="404"/>
      <c r="I9" s="117"/>
      <c r="J9" s="36"/>
      <c r="K9" s="36"/>
      <c r="L9" s="118"/>
      <c r="S9" s="36"/>
      <c r="T9" s="36"/>
      <c r="U9" s="36"/>
      <c r="V9" s="36"/>
      <c r="W9" s="36"/>
      <c r="X9" s="36"/>
      <c r="Y9" s="36"/>
      <c r="Z9" s="36"/>
      <c r="AA9" s="36"/>
      <c r="AB9" s="36"/>
      <c r="AC9" s="36"/>
      <c r="AD9" s="36"/>
      <c r="AE9" s="36"/>
    </row>
    <row r="10" spans="1:31" s="2" customFormat="1" ht="12" customHeight="1">
      <c r="A10" s="36"/>
      <c r="B10" s="41"/>
      <c r="C10" s="36"/>
      <c r="D10" s="116" t="s">
        <v>118</v>
      </c>
      <c r="E10" s="36"/>
      <c r="F10" s="36"/>
      <c r="G10" s="36"/>
      <c r="H10" s="36"/>
      <c r="I10" s="117"/>
      <c r="J10" s="36"/>
      <c r="K10" s="36"/>
      <c r="L10" s="118"/>
      <c r="S10" s="36"/>
      <c r="T10" s="36"/>
      <c r="U10" s="36"/>
      <c r="V10" s="36"/>
      <c r="W10" s="36"/>
      <c r="X10" s="36"/>
      <c r="Y10" s="36"/>
      <c r="Z10" s="36"/>
      <c r="AA10" s="36"/>
      <c r="AB10" s="36"/>
      <c r="AC10" s="36"/>
      <c r="AD10" s="36"/>
      <c r="AE10" s="36"/>
    </row>
    <row r="11" spans="1:31" s="2" customFormat="1" ht="16.5" customHeight="1">
      <c r="A11" s="36"/>
      <c r="B11" s="41"/>
      <c r="C11" s="36"/>
      <c r="D11" s="36"/>
      <c r="E11" s="405" t="s">
        <v>1875</v>
      </c>
      <c r="F11" s="404"/>
      <c r="G11" s="404"/>
      <c r="H11" s="404"/>
      <c r="I11" s="117"/>
      <c r="J11" s="36"/>
      <c r="K11" s="36"/>
      <c r="L11" s="118"/>
      <c r="S11" s="36"/>
      <c r="T11" s="36"/>
      <c r="U11" s="36"/>
      <c r="V11" s="36"/>
      <c r="W11" s="36"/>
      <c r="X11" s="36"/>
      <c r="Y11" s="36"/>
      <c r="Z11" s="36"/>
      <c r="AA11" s="36"/>
      <c r="AB11" s="36"/>
      <c r="AC11" s="36"/>
      <c r="AD11" s="36"/>
      <c r="AE11" s="36"/>
    </row>
    <row r="12" spans="1:31" s="2" customFormat="1" ht="12">
      <c r="A12" s="36"/>
      <c r="B12" s="41"/>
      <c r="C12" s="36"/>
      <c r="D12" s="36"/>
      <c r="E12" s="36"/>
      <c r="F12" s="36"/>
      <c r="G12" s="36"/>
      <c r="H12" s="36"/>
      <c r="I12" s="117"/>
      <c r="J12" s="36"/>
      <c r="K12" s="36"/>
      <c r="L12" s="118"/>
      <c r="S12" s="36"/>
      <c r="T12" s="36"/>
      <c r="U12" s="36"/>
      <c r="V12" s="36"/>
      <c r="W12" s="36"/>
      <c r="X12" s="36"/>
      <c r="Y12" s="36"/>
      <c r="Z12" s="36"/>
      <c r="AA12" s="36"/>
      <c r="AB12" s="36"/>
      <c r="AC12" s="36"/>
      <c r="AD12" s="36"/>
      <c r="AE12" s="36"/>
    </row>
    <row r="13" spans="1:31" s="2" customFormat="1" ht="12" customHeight="1">
      <c r="A13" s="36"/>
      <c r="B13" s="41"/>
      <c r="C13" s="36"/>
      <c r="D13" s="116" t="s">
        <v>18</v>
      </c>
      <c r="E13" s="36"/>
      <c r="F13" s="105" t="s">
        <v>19</v>
      </c>
      <c r="G13" s="36"/>
      <c r="H13" s="36"/>
      <c r="I13" s="119" t="s">
        <v>20</v>
      </c>
      <c r="J13" s="105" t="s">
        <v>21</v>
      </c>
      <c r="K13" s="36"/>
      <c r="L13" s="118"/>
      <c r="S13" s="36"/>
      <c r="T13" s="36"/>
      <c r="U13" s="36"/>
      <c r="V13" s="36"/>
      <c r="W13" s="36"/>
      <c r="X13" s="36"/>
      <c r="Y13" s="36"/>
      <c r="Z13" s="36"/>
      <c r="AA13" s="36"/>
      <c r="AB13" s="36"/>
      <c r="AC13" s="36"/>
      <c r="AD13" s="36"/>
      <c r="AE13" s="36"/>
    </row>
    <row r="14" spans="1:31" s="2" customFormat="1" ht="12" customHeight="1">
      <c r="A14" s="36"/>
      <c r="B14" s="41"/>
      <c r="C14" s="36"/>
      <c r="D14" s="116" t="s">
        <v>22</v>
      </c>
      <c r="E14" s="36"/>
      <c r="F14" s="105" t="s">
        <v>23</v>
      </c>
      <c r="G14" s="36"/>
      <c r="H14" s="36"/>
      <c r="I14" s="119" t="s">
        <v>24</v>
      </c>
      <c r="J14" s="120" t="str">
        <f>'Rekapitulace stavby'!AN8</f>
        <v>3. 2. 2020</v>
      </c>
      <c r="K14" s="36"/>
      <c r="L14" s="118"/>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117"/>
      <c r="J15" s="36"/>
      <c r="K15" s="36"/>
      <c r="L15" s="118"/>
      <c r="S15" s="36"/>
      <c r="T15" s="36"/>
      <c r="U15" s="36"/>
      <c r="V15" s="36"/>
      <c r="W15" s="36"/>
      <c r="X15" s="36"/>
      <c r="Y15" s="36"/>
      <c r="Z15" s="36"/>
      <c r="AA15" s="36"/>
      <c r="AB15" s="36"/>
      <c r="AC15" s="36"/>
      <c r="AD15" s="36"/>
      <c r="AE15" s="36"/>
    </row>
    <row r="16" spans="1:31" s="2" customFormat="1" ht="12" customHeight="1">
      <c r="A16" s="36"/>
      <c r="B16" s="41"/>
      <c r="C16" s="36"/>
      <c r="D16" s="116" t="s">
        <v>26</v>
      </c>
      <c r="E16" s="36"/>
      <c r="F16" s="36"/>
      <c r="G16" s="36"/>
      <c r="H16" s="36"/>
      <c r="I16" s="119" t="s">
        <v>27</v>
      </c>
      <c r="J16" s="105" t="s">
        <v>21</v>
      </c>
      <c r="K16" s="36"/>
      <c r="L16" s="118"/>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19" t="s">
        <v>29</v>
      </c>
      <c r="J17" s="105" t="s">
        <v>21</v>
      </c>
      <c r="K17" s="36"/>
      <c r="L17" s="118"/>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117"/>
      <c r="J18" s="36"/>
      <c r="K18" s="36"/>
      <c r="L18" s="118"/>
      <c r="S18" s="36"/>
      <c r="T18" s="36"/>
      <c r="U18" s="36"/>
      <c r="V18" s="36"/>
      <c r="W18" s="36"/>
      <c r="X18" s="36"/>
      <c r="Y18" s="36"/>
      <c r="Z18" s="36"/>
      <c r="AA18" s="36"/>
      <c r="AB18" s="36"/>
      <c r="AC18" s="36"/>
      <c r="AD18" s="36"/>
      <c r="AE18" s="36"/>
    </row>
    <row r="19" spans="1:31" s="2" customFormat="1" ht="12" customHeight="1">
      <c r="A19" s="36"/>
      <c r="B19" s="41"/>
      <c r="C19" s="36"/>
      <c r="D19" s="116" t="s">
        <v>30</v>
      </c>
      <c r="E19" s="36"/>
      <c r="F19" s="36"/>
      <c r="G19" s="36"/>
      <c r="H19" s="36"/>
      <c r="I19" s="119" t="s">
        <v>27</v>
      </c>
      <c r="J19" s="32" t="str">
        <f>'Rekapitulace stavby'!AN13</f>
        <v>Vyplň údaj</v>
      </c>
      <c r="K19" s="36"/>
      <c r="L19" s="118"/>
      <c r="S19" s="36"/>
      <c r="T19" s="36"/>
      <c r="U19" s="36"/>
      <c r="V19" s="36"/>
      <c r="W19" s="36"/>
      <c r="X19" s="36"/>
      <c r="Y19" s="36"/>
      <c r="Z19" s="36"/>
      <c r="AA19" s="36"/>
      <c r="AB19" s="36"/>
      <c r="AC19" s="36"/>
      <c r="AD19" s="36"/>
      <c r="AE19" s="36"/>
    </row>
    <row r="20" spans="1:31" s="2" customFormat="1" ht="18" customHeight="1">
      <c r="A20" s="36"/>
      <c r="B20" s="41"/>
      <c r="C20" s="36"/>
      <c r="D20" s="36"/>
      <c r="E20" s="406" t="str">
        <f>'Rekapitulace stavby'!E14</f>
        <v>Vyplň údaj</v>
      </c>
      <c r="F20" s="407"/>
      <c r="G20" s="407"/>
      <c r="H20" s="407"/>
      <c r="I20" s="119" t="s">
        <v>29</v>
      </c>
      <c r="J20" s="32" t="str">
        <f>'Rekapitulace stavby'!AN14</f>
        <v>Vyplň údaj</v>
      </c>
      <c r="K20" s="36"/>
      <c r="L20" s="118"/>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117"/>
      <c r="J21" s="36"/>
      <c r="K21" s="36"/>
      <c r="L21" s="118"/>
      <c r="S21" s="36"/>
      <c r="T21" s="36"/>
      <c r="U21" s="36"/>
      <c r="V21" s="36"/>
      <c r="W21" s="36"/>
      <c r="X21" s="36"/>
      <c r="Y21" s="36"/>
      <c r="Z21" s="36"/>
      <c r="AA21" s="36"/>
      <c r="AB21" s="36"/>
      <c r="AC21" s="36"/>
      <c r="AD21" s="36"/>
      <c r="AE21" s="36"/>
    </row>
    <row r="22" spans="1:31" s="2" customFormat="1" ht="12" customHeight="1">
      <c r="A22" s="36"/>
      <c r="B22" s="41"/>
      <c r="C22" s="36"/>
      <c r="D22" s="116" t="s">
        <v>32</v>
      </c>
      <c r="E22" s="36"/>
      <c r="F22" s="36"/>
      <c r="G22" s="36"/>
      <c r="H22" s="36"/>
      <c r="I22" s="119" t="s">
        <v>27</v>
      </c>
      <c r="J22" s="105" t="s">
        <v>21</v>
      </c>
      <c r="K22" s="36"/>
      <c r="L22" s="118"/>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19" t="s">
        <v>29</v>
      </c>
      <c r="J23" s="105" t="s">
        <v>21</v>
      </c>
      <c r="K23" s="36"/>
      <c r="L23" s="118"/>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117"/>
      <c r="J24" s="36"/>
      <c r="K24" s="36"/>
      <c r="L24" s="118"/>
      <c r="S24" s="36"/>
      <c r="T24" s="36"/>
      <c r="U24" s="36"/>
      <c r="V24" s="36"/>
      <c r="W24" s="36"/>
      <c r="X24" s="36"/>
      <c r="Y24" s="36"/>
      <c r="Z24" s="36"/>
      <c r="AA24" s="36"/>
      <c r="AB24" s="36"/>
      <c r="AC24" s="36"/>
      <c r="AD24" s="36"/>
      <c r="AE24" s="36"/>
    </row>
    <row r="25" spans="1:31" s="2" customFormat="1" ht="12" customHeight="1">
      <c r="A25" s="36"/>
      <c r="B25" s="41"/>
      <c r="C25" s="36"/>
      <c r="D25" s="116" t="s">
        <v>35</v>
      </c>
      <c r="E25" s="36"/>
      <c r="F25" s="36"/>
      <c r="G25" s="36"/>
      <c r="H25" s="36"/>
      <c r="I25" s="119" t="s">
        <v>27</v>
      </c>
      <c r="J25" s="105" t="s">
        <v>21</v>
      </c>
      <c r="K25" s="36"/>
      <c r="L25" s="118"/>
      <c r="S25" s="36"/>
      <c r="T25" s="36"/>
      <c r="U25" s="36"/>
      <c r="V25" s="36"/>
      <c r="W25" s="36"/>
      <c r="X25" s="36"/>
      <c r="Y25" s="36"/>
      <c r="Z25" s="36"/>
      <c r="AA25" s="36"/>
      <c r="AB25" s="36"/>
      <c r="AC25" s="36"/>
      <c r="AD25" s="36"/>
      <c r="AE25" s="36"/>
    </row>
    <row r="26" spans="1:31" s="2" customFormat="1" ht="18" customHeight="1">
      <c r="A26" s="36"/>
      <c r="B26" s="41"/>
      <c r="C26" s="36"/>
      <c r="D26" s="36"/>
      <c r="E26" s="105" t="s">
        <v>36</v>
      </c>
      <c r="F26" s="36"/>
      <c r="G26" s="36"/>
      <c r="H26" s="36"/>
      <c r="I26" s="119" t="s">
        <v>29</v>
      </c>
      <c r="J26" s="105" t="s">
        <v>21</v>
      </c>
      <c r="K26" s="36"/>
      <c r="L26" s="118"/>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117"/>
      <c r="J27" s="36"/>
      <c r="K27" s="36"/>
      <c r="L27" s="118"/>
      <c r="S27" s="36"/>
      <c r="T27" s="36"/>
      <c r="U27" s="36"/>
      <c r="V27" s="36"/>
      <c r="W27" s="36"/>
      <c r="X27" s="36"/>
      <c r="Y27" s="36"/>
      <c r="Z27" s="36"/>
      <c r="AA27" s="36"/>
      <c r="AB27" s="36"/>
      <c r="AC27" s="36"/>
      <c r="AD27" s="36"/>
      <c r="AE27" s="36"/>
    </row>
    <row r="28" spans="1:31" s="2" customFormat="1" ht="12" customHeight="1">
      <c r="A28" s="36"/>
      <c r="B28" s="41"/>
      <c r="C28" s="36"/>
      <c r="D28" s="116" t="s">
        <v>37</v>
      </c>
      <c r="E28" s="36"/>
      <c r="F28" s="36"/>
      <c r="G28" s="36"/>
      <c r="H28" s="36"/>
      <c r="I28" s="117"/>
      <c r="J28" s="36"/>
      <c r="K28" s="36"/>
      <c r="L28" s="118"/>
      <c r="S28" s="36"/>
      <c r="T28" s="36"/>
      <c r="U28" s="36"/>
      <c r="V28" s="36"/>
      <c r="W28" s="36"/>
      <c r="X28" s="36"/>
      <c r="Y28" s="36"/>
      <c r="Z28" s="36"/>
      <c r="AA28" s="36"/>
      <c r="AB28" s="36"/>
      <c r="AC28" s="36"/>
      <c r="AD28" s="36"/>
      <c r="AE28" s="36"/>
    </row>
    <row r="29" spans="1:31" s="8" customFormat="1" ht="214.5" customHeight="1">
      <c r="A29" s="121"/>
      <c r="B29" s="122"/>
      <c r="C29" s="121"/>
      <c r="D29" s="121"/>
      <c r="E29" s="408" t="s">
        <v>120</v>
      </c>
      <c r="F29" s="408"/>
      <c r="G29" s="408"/>
      <c r="H29" s="408"/>
      <c r="I29" s="123"/>
      <c r="J29" s="121"/>
      <c r="K29" s="121"/>
      <c r="L29" s="124"/>
      <c r="S29" s="121"/>
      <c r="T29" s="121"/>
      <c r="U29" s="121"/>
      <c r="V29" s="121"/>
      <c r="W29" s="121"/>
      <c r="X29" s="121"/>
      <c r="Y29" s="121"/>
      <c r="Z29" s="121"/>
      <c r="AA29" s="121"/>
      <c r="AB29" s="121"/>
      <c r="AC29" s="121"/>
      <c r="AD29" s="121"/>
      <c r="AE29" s="121"/>
    </row>
    <row r="30" spans="1:31" s="2" customFormat="1" ht="6.95" customHeight="1">
      <c r="A30" s="36"/>
      <c r="B30" s="41"/>
      <c r="C30" s="36"/>
      <c r="D30" s="36"/>
      <c r="E30" s="36"/>
      <c r="F30" s="36"/>
      <c r="G30" s="36"/>
      <c r="H30" s="36"/>
      <c r="I30" s="117"/>
      <c r="J30" s="36"/>
      <c r="K30" s="36"/>
      <c r="L30" s="118"/>
      <c r="S30" s="36"/>
      <c r="T30" s="36"/>
      <c r="U30" s="36"/>
      <c r="V30" s="36"/>
      <c r="W30" s="36"/>
      <c r="X30" s="36"/>
      <c r="Y30" s="36"/>
      <c r="Z30" s="36"/>
      <c r="AA30" s="36"/>
      <c r="AB30" s="36"/>
      <c r="AC30" s="36"/>
      <c r="AD30" s="36"/>
      <c r="AE30" s="36"/>
    </row>
    <row r="31" spans="1:31" s="2" customFormat="1" ht="6.95" customHeight="1">
      <c r="A31" s="36"/>
      <c r="B31" s="41"/>
      <c r="C31" s="36"/>
      <c r="D31" s="125"/>
      <c r="E31" s="125"/>
      <c r="F31" s="125"/>
      <c r="G31" s="125"/>
      <c r="H31" s="125"/>
      <c r="I31" s="126"/>
      <c r="J31" s="125"/>
      <c r="K31" s="125"/>
      <c r="L31" s="118"/>
      <c r="S31" s="36"/>
      <c r="T31" s="36"/>
      <c r="U31" s="36"/>
      <c r="V31" s="36"/>
      <c r="W31" s="36"/>
      <c r="X31" s="36"/>
      <c r="Y31" s="36"/>
      <c r="Z31" s="36"/>
      <c r="AA31" s="36"/>
      <c r="AB31" s="36"/>
      <c r="AC31" s="36"/>
      <c r="AD31" s="36"/>
      <c r="AE31" s="36"/>
    </row>
    <row r="32" spans="1:31" s="2" customFormat="1" ht="25.35" customHeight="1">
      <c r="A32" s="36"/>
      <c r="B32" s="41"/>
      <c r="C32" s="36"/>
      <c r="D32" s="127" t="s">
        <v>39</v>
      </c>
      <c r="E32" s="36"/>
      <c r="F32" s="36"/>
      <c r="G32" s="36"/>
      <c r="H32" s="36"/>
      <c r="I32" s="117"/>
      <c r="J32" s="128">
        <f>ROUND(J92,2)</f>
        <v>0</v>
      </c>
      <c r="K32" s="36"/>
      <c r="L32" s="118"/>
      <c r="S32" s="36"/>
      <c r="T32" s="36"/>
      <c r="U32" s="36"/>
      <c r="V32" s="36"/>
      <c r="W32" s="36"/>
      <c r="X32" s="36"/>
      <c r="Y32" s="36"/>
      <c r="Z32" s="36"/>
      <c r="AA32" s="36"/>
      <c r="AB32" s="36"/>
      <c r="AC32" s="36"/>
      <c r="AD32" s="36"/>
      <c r="AE32" s="36"/>
    </row>
    <row r="33" spans="1:31" s="2" customFormat="1" ht="6.95" customHeight="1">
      <c r="A33" s="36"/>
      <c r="B33" s="41"/>
      <c r="C33" s="36"/>
      <c r="D33" s="125"/>
      <c r="E33" s="125"/>
      <c r="F33" s="125"/>
      <c r="G33" s="125"/>
      <c r="H33" s="125"/>
      <c r="I33" s="126"/>
      <c r="J33" s="125"/>
      <c r="K33" s="125"/>
      <c r="L33" s="118"/>
      <c r="S33" s="36"/>
      <c r="T33" s="36"/>
      <c r="U33" s="36"/>
      <c r="V33" s="36"/>
      <c r="W33" s="36"/>
      <c r="X33" s="36"/>
      <c r="Y33" s="36"/>
      <c r="Z33" s="36"/>
      <c r="AA33" s="36"/>
      <c r="AB33" s="36"/>
      <c r="AC33" s="36"/>
      <c r="AD33" s="36"/>
      <c r="AE33" s="36"/>
    </row>
    <row r="34" spans="1:31" s="2" customFormat="1" ht="14.45" customHeight="1">
      <c r="A34" s="36"/>
      <c r="B34" s="41"/>
      <c r="C34" s="36"/>
      <c r="D34" s="36"/>
      <c r="E34" s="36"/>
      <c r="F34" s="129" t="s">
        <v>41</v>
      </c>
      <c r="G34" s="36"/>
      <c r="H34" s="36"/>
      <c r="I34" s="130" t="s">
        <v>40</v>
      </c>
      <c r="J34" s="129" t="s">
        <v>42</v>
      </c>
      <c r="K34" s="36"/>
      <c r="L34" s="118"/>
      <c r="S34" s="36"/>
      <c r="T34" s="36"/>
      <c r="U34" s="36"/>
      <c r="V34" s="36"/>
      <c r="W34" s="36"/>
      <c r="X34" s="36"/>
      <c r="Y34" s="36"/>
      <c r="Z34" s="36"/>
      <c r="AA34" s="36"/>
      <c r="AB34" s="36"/>
      <c r="AC34" s="36"/>
      <c r="AD34" s="36"/>
      <c r="AE34" s="36"/>
    </row>
    <row r="35" spans="1:31" s="2" customFormat="1" ht="14.45" customHeight="1">
      <c r="A35" s="36"/>
      <c r="B35" s="41"/>
      <c r="C35" s="36"/>
      <c r="D35" s="131" t="s">
        <v>43</v>
      </c>
      <c r="E35" s="116" t="s">
        <v>44</v>
      </c>
      <c r="F35" s="132">
        <f>ROUND((SUM(BE92:BE141)),2)</f>
        <v>0</v>
      </c>
      <c r="G35" s="36"/>
      <c r="H35" s="36"/>
      <c r="I35" s="133">
        <v>0.21</v>
      </c>
      <c r="J35" s="132">
        <f>ROUND(((SUM(BE92:BE141))*I35),2)</f>
        <v>0</v>
      </c>
      <c r="K35" s="36"/>
      <c r="L35" s="118"/>
      <c r="S35" s="36"/>
      <c r="T35" s="36"/>
      <c r="U35" s="36"/>
      <c r="V35" s="36"/>
      <c r="W35" s="36"/>
      <c r="X35" s="36"/>
      <c r="Y35" s="36"/>
      <c r="Z35" s="36"/>
      <c r="AA35" s="36"/>
      <c r="AB35" s="36"/>
      <c r="AC35" s="36"/>
      <c r="AD35" s="36"/>
      <c r="AE35" s="36"/>
    </row>
    <row r="36" spans="1:31" s="2" customFormat="1" ht="14.45" customHeight="1">
      <c r="A36" s="36"/>
      <c r="B36" s="41"/>
      <c r="C36" s="36"/>
      <c r="D36" s="36"/>
      <c r="E36" s="116" t="s">
        <v>45</v>
      </c>
      <c r="F36" s="132">
        <f>ROUND((SUM(BF92:BF141)),2)</f>
        <v>0</v>
      </c>
      <c r="G36" s="36"/>
      <c r="H36" s="36"/>
      <c r="I36" s="133">
        <v>0.15</v>
      </c>
      <c r="J36" s="132">
        <f>ROUND(((SUM(BF92:BF141))*I36),2)</f>
        <v>0</v>
      </c>
      <c r="K36" s="36"/>
      <c r="L36" s="118"/>
      <c r="S36" s="36"/>
      <c r="T36" s="36"/>
      <c r="U36" s="36"/>
      <c r="V36" s="36"/>
      <c r="W36" s="36"/>
      <c r="X36" s="36"/>
      <c r="Y36" s="36"/>
      <c r="Z36" s="36"/>
      <c r="AA36" s="36"/>
      <c r="AB36" s="36"/>
      <c r="AC36" s="36"/>
      <c r="AD36" s="36"/>
      <c r="AE36" s="36"/>
    </row>
    <row r="37" spans="1:31" s="2" customFormat="1" ht="14.45" customHeight="1" hidden="1">
      <c r="A37" s="36"/>
      <c r="B37" s="41"/>
      <c r="C37" s="36"/>
      <c r="D37" s="36"/>
      <c r="E37" s="116" t="s">
        <v>46</v>
      </c>
      <c r="F37" s="132">
        <f>ROUND((SUM(BG92:BG141)),2)</f>
        <v>0</v>
      </c>
      <c r="G37" s="36"/>
      <c r="H37" s="36"/>
      <c r="I37" s="133">
        <v>0.21</v>
      </c>
      <c r="J37" s="132">
        <f>0</f>
        <v>0</v>
      </c>
      <c r="K37" s="36"/>
      <c r="L37" s="118"/>
      <c r="S37" s="36"/>
      <c r="T37" s="36"/>
      <c r="U37" s="36"/>
      <c r="V37" s="36"/>
      <c r="W37" s="36"/>
      <c r="X37" s="36"/>
      <c r="Y37" s="36"/>
      <c r="Z37" s="36"/>
      <c r="AA37" s="36"/>
      <c r="AB37" s="36"/>
      <c r="AC37" s="36"/>
      <c r="AD37" s="36"/>
      <c r="AE37" s="36"/>
    </row>
    <row r="38" spans="1:31" s="2" customFormat="1" ht="14.45" customHeight="1" hidden="1">
      <c r="A38" s="36"/>
      <c r="B38" s="41"/>
      <c r="C38" s="36"/>
      <c r="D38" s="36"/>
      <c r="E38" s="116" t="s">
        <v>47</v>
      </c>
      <c r="F38" s="132">
        <f>ROUND((SUM(BH92:BH141)),2)</f>
        <v>0</v>
      </c>
      <c r="G38" s="36"/>
      <c r="H38" s="36"/>
      <c r="I38" s="133">
        <v>0.15</v>
      </c>
      <c r="J38" s="132">
        <f>0</f>
        <v>0</v>
      </c>
      <c r="K38" s="36"/>
      <c r="L38" s="118"/>
      <c r="S38" s="36"/>
      <c r="T38" s="36"/>
      <c r="U38" s="36"/>
      <c r="V38" s="36"/>
      <c r="W38" s="36"/>
      <c r="X38" s="36"/>
      <c r="Y38" s="36"/>
      <c r="Z38" s="36"/>
      <c r="AA38" s="36"/>
      <c r="AB38" s="36"/>
      <c r="AC38" s="36"/>
      <c r="AD38" s="36"/>
      <c r="AE38" s="36"/>
    </row>
    <row r="39" spans="1:31" s="2" customFormat="1" ht="14.45" customHeight="1" hidden="1">
      <c r="A39" s="36"/>
      <c r="B39" s="41"/>
      <c r="C39" s="36"/>
      <c r="D39" s="36"/>
      <c r="E39" s="116" t="s">
        <v>48</v>
      </c>
      <c r="F39" s="132">
        <f>ROUND((SUM(BI92:BI141)),2)</f>
        <v>0</v>
      </c>
      <c r="G39" s="36"/>
      <c r="H39" s="36"/>
      <c r="I39" s="133">
        <v>0</v>
      </c>
      <c r="J39" s="132">
        <f>0</f>
        <v>0</v>
      </c>
      <c r="K39" s="36"/>
      <c r="L39" s="118"/>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117"/>
      <c r="J40" s="36"/>
      <c r="K40" s="36"/>
      <c r="L40" s="118"/>
      <c r="S40" s="36"/>
      <c r="T40" s="36"/>
      <c r="U40" s="36"/>
      <c r="V40" s="36"/>
      <c r="W40" s="36"/>
      <c r="X40" s="36"/>
      <c r="Y40" s="36"/>
      <c r="Z40" s="36"/>
      <c r="AA40" s="36"/>
      <c r="AB40" s="36"/>
      <c r="AC40" s="36"/>
      <c r="AD40" s="36"/>
      <c r="AE40" s="36"/>
    </row>
    <row r="41" spans="1:31" s="2" customFormat="1" ht="25.35" customHeight="1">
      <c r="A41" s="36"/>
      <c r="B41" s="41"/>
      <c r="C41" s="134"/>
      <c r="D41" s="135" t="s">
        <v>49</v>
      </c>
      <c r="E41" s="136"/>
      <c r="F41" s="136"/>
      <c r="G41" s="137" t="s">
        <v>50</v>
      </c>
      <c r="H41" s="138" t="s">
        <v>51</v>
      </c>
      <c r="I41" s="139"/>
      <c r="J41" s="140">
        <f>SUM(J32:J39)</f>
        <v>0</v>
      </c>
      <c r="K41" s="141"/>
      <c r="L41" s="118"/>
      <c r="S41" s="36"/>
      <c r="T41" s="36"/>
      <c r="U41" s="36"/>
      <c r="V41" s="36"/>
      <c r="W41" s="36"/>
      <c r="X41" s="36"/>
      <c r="Y41" s="36"/>
      <c r="Z41" s="36"/>
      <c r="AA41" s="36"/>
      <c r="AB41" s="36"/>
      <c r="AC41" s="36"/>
      <c r="AD41" s="36"/>
      <c r="AE41" s="36"/>
    </row>
    <row r="42" spans="1:31" s="2" customFormat="1" ht="14.45" customHeight="1">
      <c r="A42" s="36"/>
      <c r="B42" s="142"/>
      <c r="C42" s="143"/>
      <c r="D42" s="143"/>
      <c r="E42" s="143"/>
      <c r="F42" s="143"/>
      <c r="G42" s="143"/>
      <c r="H42" s="143"/>
      <c r="I42" s="144"/>
      <c r="J42" s="143"/>
      <c r="K42" s="143"/>
      <c r="L42" s="118"/>
      <c r="S42" s="36"/>
      <c r="T42" s="36"/>
      <c r="U42" s="36"/>
      <c r="V42" s="36"/>
      <c r="W42" s="36"/>
      <c r="X42" s="36"/>
      <c r="Y42" s="36"/>
      <c r="Z42" s="36"/>
      <c r="AA42" s="36"/>
      <c r="AB42" s="36"/>
      <c r="AC42" s="36"/>
      <c r="AD42" s="36"/>
      <c r="AE42" s="36"/>
    </row>
    <row r="46" spans="1:31" s="2" customFormat="1" ht="6.95" customHeight="1">
      <c r="A46" s="36"/>
      <c r="B46" s="145"/>
      <c r="C46" s="146"/>
      <c r="D46" s="146"/>
      <c r="E46" s="146"/>
      <c r="F46" s="146"/>
      <c r="G46" s="146"/>
      <c r="H46" s="146"/>
      <c r="I46" s="147"/>
      <c r="J46" s="146"/>
      <c r="K46" s="146"/>
      <c r="L46" s="118"/>
      <c r="S46" s="36"/>
      <c r="T46" s="36"/>
      <c r="U46" s="36"/>
      <c r="V46" s="36"/>
      <c r="W46" s="36"/>
      <c r="X46" s="36"/>
      <c r="Y46" s="36"/>
      <c r="Z46" s="36"/>
      <c r="AA46" s="36"/>
      <c r="AB46" s="36"/>
      <c r="AC46" s="36"/>
      <c r="AD46" s="36"/>
      <c r="AE46" s="36"/>
    </row>
    <row r="47" spans="1:31" s="2" customFormat="1" ht="24.95" customHeight="1">
      <c r="A47" s="36"/>
      <c r="B47" s="37"/>
      <c r="C47" s="25" t="s">
        <v>121</v>
      </c>
      <c r="D47" s="38"/>
      <c r="E47" s="38"/>
      <c r="F47" s="38"/>
      <c r="G47" s="38"/>
      <c r="H47" s="38"/>
      <c r="I47" s="117"/>
      <c r="J47" s="38"/>
      <c r="K47" s="38"/>
      <c r="L47" s="118"/>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117"/>
      <c r="J48" s="38"/>
      <c r="K48" s="38"/>
      <c r="L48" s="118"/>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117"/>
      <c r="J49" s="38"/>
      <c r="K49" s="38"/>
      <c r="L49" s="118"/>
      <c r="S49" s="36"/>
      <c r="T49" s="36"/>
      <c r="U49" s="36"/>
      <c r="V49" s="36"/>
      <c r="W49" s="36"/>
      <c r="X49" s="36"/>
      <c r="Y49" s="36"/>
      <c r="Z49" s="36"/>
      <c r="AA49" s="36"/>
      <c r="AB49" s="36"/>
      <c r="AC49" s="36"/>
      <c r="AD49" s="36"/>
      <c r="AE49" s="36"/>
    </row>
    <row r="50" spans="1:31" s="2" customFormat="1" ht="16.5" customHeight="1">
      <c r="A50" s="36"/>
      <c r="B50" s="37"/>
      <c r="C50" s="38"/>
      <c r="D50" s="38"/>
      <c r="E50" s="400" t="str">
        <f>E7</f>
        <v>Rozšíření hřbitova v Milovicích – I. etapa pro stavební povolení a provedení stavby</v>
      </c>
      <c r="F50" s="401"/>
      <c r="G50" s="401"/>
      <c r="H50" s="401"/>
      <c r="I50" s="117"/>
      <c r="J50" s="38"/>
      <c r="K50" s="38"/>
      <c r="L50" s="118"/>
      <c r="S50" s="36"/>
      <c r="T50" s="36"/>
      <c r="U50" s="36"/>
      <c r="V50" s="36"/>
      <c r="W50" s="36"/>
      <c r="X50" s="36"/>
      <c r="Y50" s="36"/>
      <c r="Z50" s="36"/>
      <c r="AA50" s="36"/>
      <c r="AB50" s="36"/>
      <c r="AC50" s="36"/>
      <c r="AD50" s="36"/>
      <c r="AE50" s="36"/>
    </row>
    <row r="51" spans="2:12" s="1" customFormat="1" ht="12" customHeight="1">
      <c r="B51" s="23"/>
      <c r="C51" s="31" t="s">
        <v>116</v>
      </c>
      <c r="D51" s="24"/>
      <c r="E51" s="24"/>
      <c r="F51" s="24"/>
      <c r="G51" s="24"/>
      <c r="H51" s="24"/>
      <c r="I51" s="110"/>
      <c r="J51" s="24"/>
      <c r="K51" s="24"/>
      <c r="L51" s="22"/>
    </row>
    <row r="52" spans="1:31" s="2" customFormat="1" ht="16.5" customHeight="1">
      <c r="A52" s="36"/>
      <c r="B52" s="37"/>
      <c r="C52" s="38"/>
      <c r="D52" s="38"/>
      <c r="E52" s="400" t="s">
        <v>117</v>
      </c>
      <c r="F52" s="399"/>
      <c r="G52" s="399"/>
      <c r="H52" s="399"/>
      <c r="I52" s="117"/>
      <c r="J52" s="38"/>
      <c r="K52" s="38"/>
      <c r="L52" s="118"/>
      <c r="S52" s="36"/>
      <c r="T52" s="36"/>
      <c r="U52" s="36"/>
      <c r="V52" s="36"/>
      <c r="W52" s="36"/>
      <c r="X52" s="36"/>
      <c r="Y52" s="36"/>
      <c r="Z52" s="36"/>
      <c r="AA52" s="36"/>
      <c r="AB52" s="36"/>
      <c r="AC52" s="36"/>
      <c r="AD52" s="36"/>
      <c r="AE52" s="36"/>
    </row>
    <row r="53" spans="1:31" s="2" customFormat="1" ht="12" customHeight="1">
      <c r="A53" s="36"/>
      <c r="B53" s="37"/>
      <c r="C53" s="31" t="s">
        <v>118</v>
      </c>
      <c r="D53" s="38"/>
      <c r="E53" s="38"/>
      <c r="F53" s="38"/>
      <c r="G53" s="38"/>
      <c r="H53" s="38"/>
      <c r="I53" s="117"/>
      <c r="J53" s="38"/>
      <c r="K53" s="38"/>
      <c r="L53" s="118"/>
      <c r="S53" s="36"/>
      <c r="T53" s="36"/>
      <c r="U53" s="36"/>
      <c r="V53" s="36"/>
      <c r="W53" s="36"/>
      <c r="X53" s="36"/>
      <c r="Y53" s="36"/>
      <c r="Z53" s="36"/>
      <c r="AA53" s="36"/>
      <c r="AB53" s="36"/>
      <c r="AC53" s="36"/>
      <c r="AD53" s="36"/>
      <c r="AE53" s="36"/>
    </row>
    <row r="54" spans="1:31" s="2" customFormat="1" ht="16.5" customHeight="1">
      <c r="A54" s="36"/>
      <c r="B54" s="37"/>
      <c r="C54" s="38"/>
      <c r="D54" s="38"/>
      <c r="E54" s="392" t="str">
        <f>E11</f>
        <v>2019/10-1-VON - Vedlejší a ostatní náklady</v>
      </c>
      <c r="F54" s="399"/>
      <c r="G54" s="399"/>
      <c r="H54" s="399"/>
      <c r="I54" s="117"/>
      <c r="J54" s="38"/>
      <c r="K54" s="38"/>
      <c r="L54" s="118"/>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117"/>
      <c r="J55" s="38"/>
      <c r="K55" s="38"/>
      <c r="L55" s="118"/>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 xml:space="preserve"> </v>
      </c>
      <c r="G56" s="38"/>
      <c r="H56" s="38"/>
      <c r="I56" s="119" t="s">
        <v>24</v>
      </c>
      <c r="J56" s="61" t="str">
        <f>IF(J14="","",J14)</f>
        <v>3. 2. 2020</v>
      </c>
      <c r="K56" s="38"/>
      <c r="L56" s="118"/>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117"/>
      <c r="J57" s="38"/>
      <c r="K57" s="38"/>
      <c r="L57" s="118"/>
      <c r="S57" s="36"/>
      <c r="T57" s="36"/>
      <c r="U57" s="36"/>
      <c r="V57" s="36"/>
      <c r="W57" s="36"/>
      <c r="X57" s="36"/>
      <c r="Y57" s="36"/>
      <c r="Z57" s="36"/>
      <c r="AA57" s="36"/>
      <c r="AB57" s="36"/>
      <c r="AC57" s="36"/>
      <c r="AD57" s="36"/>
      <c r="AE57" s="36"/>
    </row>
    <row r="58" spans="1:31" s="2" customFormat="1" ht="40.15" customHeight="1">
      <c r="A58" s="36"/>
      <c r="B58" s="37"/>
      <c r="C58" s="31" t="s">
        <v>26</v>
      </c>
      <c r="D58" s="38"/>
      <c r="E58" s="38"/>
      <c r="F58" s="29" t="str">
        <f>E17</f>
        <v>Město Milovice</v>
      </c>
      <c r="G58" s="38"/>
      <c r="H58" s="38"/>
      <c r="I58" s="119" t="s">
        <v>32</v>
      </c>
      <c r="J58" s="34" t="str">
        <f>E23</f>
        <v>HEXAPLAN INTERNATIONAL spol. s r.o.</v>
      </c>
      <c r="K58" s="38"/>
      <c r="L58" s="118"/>
      <c r="S58" s="36"/>
      <c r="T58" s="36"/>
      <c r="U58" s="36"/>
      <c r="V58" s="36"/>
      <c r="W58" s="36"/>
      <c r="X58" s="36"/>
      <c r="Y58" s="36"/>
      <c r="Z58" s="36"/>
      <c r="AA58" s="36"/>
      <c r="AB58" s="36"/>
      <c r="AC58" s="36"/>
      <c r="AD58" s="36"/>
      <c r="AE58" s="36"/>
    </row>
    <row r="59" spans="1:31" s="2" customFormat="1" ht="15.2" customHeight="1">
      <c r="A59" s="36"/>
      <c r="B59" s="37"/>
      <c r="C59" s="31" t="s">
        <v>30</v>
      </c>
      <c r="D59" s="38"/>
      <c r="E59" s="38"/>
      <c r="F59" s="29" t="str">
        <f>IF(E20="","",E20)</f>
        <v>Vyplň údaj</v>
      </c>
      <c r="G59" s="38"/>
      <c r="H59" s="38"/>
      <c r="I59" s="119" t="s">
        <v>35</v>
      </c>
      <c r="J59" s="34" t="str">
        <f>E26</f>
        <v>Ing.A.Hejmalová</v>
      </c>
      <c r="K59" s="38"/>
      <c r="L59" s="118"/>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117"/>
      <c r="J60" s="38"/>
      <c r="K60" s="38"/>
      <c r="L60" s="118"/>
      <c r="S60" s="36"/>
      <c r="T60" s="36"/>
      <c r="U60" s="36"/>
      <c r="V60" s="36"/>
      <c r="W60" s="36"/>
      <c r="X60" s="36"/>
      <c r="Y60" s="36"/>
      <c r="Z60" s="36"/>
      <c r="AA60" s="36"/>
      <c r="AB60" s="36"/>
      <c r="AC60" s="36"/>
      <c r="AD60" s="36"/>
      <c r="AE60" s="36"/>
    </row>
    <row r="61" spans="1:31" s="2" customFormat="1" ht="29.25" customHeight="1">
      <c r="A61" s="36"/>
      <c r="B61" s="37"/>
      <c r="C61" s="148" t="s">
        <v>122</v>
      </c>
      <c r="D61" s="149"/>
      <c r="E61" s="149"/>
      <c r="F61" s="149"/>
      <c r="G61" s="149"/>
      <c r="H61" s="149"/>
      <c r="I61" s="150"/>
      <c r="J61" s="151" t="s">
        <v>123</v>
      </c>
      <c r="K61" s="149"/>
      <c r="L61" s="118"/>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117"/>
      <c r="J62" s="38"/>
      <c r="K62" s="38"/>
      <c r="L62" s="118"/>
      <c r="S62" s="36"/>
      <c r="T62" s="36"/>
      <c r="U62" s="36"/>
      <c r="V62" s="36"/>
      <c r="W62" s="36"/>
      <c r="X62" s="36"/>
      <c r="Y62" s="36"/>
      <c r="Z62" s="36"/>
      <c r="AA62" s="36"/>
      <c r="AB62" s="36"/>
      <c r="AC62" s="36"/>
      <c r="AD62" s="36"/>
      <c r="AE62" s="36"/>
    </row>
    <row r="63" spans="1:47" s="2" customFormat="1" ht="22.9" customHeight="1">
      <c r="A63" s="36"/>
      <c r="B63" s="37"/>
      <c r="C63" s="152" t="s">
        <v>71</v>
      </c>
      <c r="D63" s="38"/>
      <c r="E63" s="38"/>
      <c r="F63" s="38"/>
      <c r="G63" s="38"/>
      <c r="H63" s="38"/>
      <c r="I63" s="117"/>
      <c r="J63" s="79">
        <f>J92</f>
        <v>0</v>
      </c>
      <c r="K63" s="38"/>
      <c r="L63" s="118"/>
      <c r="S63" s="36"/>
      <c r="T63" s="36"/>
      <c r="U63" s="36"/>
      <c r="V63" s="36"/>
      <c r="W63" s="36"/>
      <c r="X63" s="36"/>
      <c r="Y63" s="36"/>
      <c r="Z63" s="36"/>
      <c r="AA63" s="36"/>
      <c r="AB63" s="36"/>
      <c r="AC63" s="36"/>
      <c r="AD63" s="36"/>
      <c r="AE63" s="36"/>
      <c r="AU63" s="19" t="s">
        <v>124</v>
      </c>
    </row>
    <row r="64" spans="2:12" s="9" customFormat="1" ht="24.95" customHeight="1">
      <c r="B64" s="153"/>
      <c r="C64" s="154"/>
      <c r="D64" s="155" t="s">
        <v>1876</v>
      </c>
      <c r="E64" s="156"/>
      <c r="F64" s="156"/>
      <c r="G64" s="156"/>
      <c r="H64" s="156"/>
      <c r="I64" s="157"/>
      <c r="J64" s="158">
        <f>J93</f>
        <v>0</v>
      </c>
      <c r="K64" s="154"/>
      <c r="L64" s="159"/>
    </row>
    <row r="65" spans="2:12" s="10" customFormat="1" ht="19.9" customHeight="1">
      <c r="B65" s="160"/>
      <c r="C65" s="99"/>
      <c r="D65" s="161" t="s">
        <v>1877</v>
      </c>
      <c r="E65" s="162"/>
      <c r="F65" s="162"/>
      <c r="G65" s="162"/>
      <c r="H65" s="162"/>
      <c r="I65" s="163"/>
      <c r="J65" s="164">
        <f>J94</f>
        <v>0</v>
      </c>
      <c r="K65" s="99"/>
      <c r="L65" s="165"/>
    </row>
    <row r="66" spans="2:12" s="10" customFormat="1" ht="19.9" customHeight="1">
      <c r="B66" s="160"/>
      <c r="C66" s="99"/>
      <c r="D66" s="161" t="s">
        <v>1878</v>
      </c>
      <c r="E66" s="162"/>
      <c r="F66" s="162"/>
      <c r="G66" s="162"/>
      <c r="H66" s="162"/>
      <c r="I66" s="163"/>
      <c r="J66" s="164">
        <f>J101</f>
        <v>0</v>
      </c>
      <c r="K66" s="99"/>
      <c r="L66" s="165"/>
    </row>
    <row r="67" spans="2:12" s="10" customFormat="1" ht="19.9" customHeight="1">
      <c r="B67" s="160"/>
      <c r="C67" s="99"/>
      <c r="D67" s="161" t="s">
        <v>1879</v>
      </c>
      <c r="E67" s="162"/>
      <c r="F67" s="162"/>
      <c r="G67" s="162"/>
      <c r="H67" s="162"/>
      <c r="I67" s="163"/>
      <c r="J67" s="164">
        <f>J124</f>
        <v>0</v>
      </c>
      <c r="K67" s="99"/>
      <c r="L67" s="165"/>
    </row>
    <row r="68" spans="2:12" s="10" customFormat="1" ht="19.9" customHeight="1">
      <c r="B68" s="160"/>
      <c r="C68" s="99"/>
      <c r="D68" s="161" t="s">
        <v>1880</v>
      </c>
      <c r="E68" s="162"/>
      <c r="F68" s="162"/>
      <c r="G68" s="162"/>
      <c r="H68" s="162"/>
      <c r="I68" s="163"/>
      <c r="J68" s="164">
        <f>J129</f>
        <v>0</v>
      </c>
      <c r="K68" s="99"/>
      <c r="L68" s="165"/>
    </row>
    <row r="69" spans="2:12" s="10" customFormat="1" ht="19.9" customHeight="1">
      <c r="B69" s="160"/>
      <c r="C69" s="99"/>
      <c r="D69" s="161" t="s">
        <v>1881</v>
      </c>
      <c r="E69" s="162"/>
      <c r="F69" s="162"/>
      <c r="G69" s="162"/>
      <c r="H69" s="162"/>
      <c r="I69" s="163"/>
      <c r="J69" s="164">
        <f>J134</f>
        <v>0</v>
      </c>
      <c r="K69" s="99"/>
      <c r="L69" s="165"/>
    </row>
    <row r="70" spans="2:12" s="10" customFormat="1" ht="19.9" customHeight="1">
      <c r="B70" s="160"/>
      <c r="C70" s="99"/>
      <c r="D70" s="161" t="s">
        <v>1882</v>
      </c>
      <c r="E70" s="162"/>
      <c r="F70" s="162"/>
      <c r="G70" s="162"/>
      <c r="H70" s="162"/>
      <c r="I70" s="163"/>
      <c r="J70" s="164">
        <f>J137</f>
        <v>0</v>
      </c>
      <c r="K70" s="99"/>
      <c r="L70" s="165"/>
    </row>
    <row r="71" spans="1:31" s="2" customFormat="1" ht="21.75" customHeight="1">
      <c r="A71" s="36"/>
      <c r="B71" s="37"/>
      <c r="C71" s="38"/>
      <c r="D71" s="38"/>
      <c r="E71" s="38"/>
      <c r="F71" s="38"/>
      <c r="G71" s="38"/>
      <c r="H71" s="38"/>
      <c r="I71" s="117"/>
      <c r="J71" s="38"/>
      <c r="K71" s="38"/>
      <c r="L71" s="118"/>
      <c r="S71" s="36"/>
      <c r="T71" s="36"/>
      <c r="U71" s="36"/>
      <c r="V71" s="36"/>
      <c r="W71" s="36"/>
      <c r="X71" s="36"/>
      <c r="Y71" s="36"/>
      <c r="Z71" s="36"/>
      <c r="AA71" s="36"/>
      <c r="AB71" s="36"/>
      <c r="AC71" s="36"/>
      <c r="AD71" s="36"/>
      <c r="AE71" s="36"/>
    </row>
    <row r="72" spans="1:31" s="2" customFormat="1" ht="6.95" customHeight="1">
      <c r="A72" s="36"/>
      <c r="B72" s="49"/>
      <c r="C72" s="50"/>
      <c r="D72" s="50"/>
      <c r="E72" s="50"/>
      <c r="F72" s="50"/>
      <c r="G72" s="50"/>
      <c r="H72" s="50"/>
      <c r="I72" s="144"/>
      <c r="J72" s="50"/>
      <c r="K72" s="50"/>
      <c r="L72" s="118"/>
      <c r="S72" s="36"/>
      <c r="T72" s="36"/>
      <c r="U72" s="36"/>
      <c r="V72" s="36"/>
      <c r="W72" s="36"/>
      <c r="X72" s="36"/>
      <c r="Y72" s="36"/>
      <c r="Z72" s="36"/>
      <c r="AA72" s="36"/>
      <c r="AB72" s="36"/>
      <c r="AC72" s="36"/>
      <c r="AD72" s="36"/>
      <c r="AE72" s="36"/>
    </row>
    <row r="76" spans="1:31" s="2" customFormat="1" ht="6.95" customHeight="1">
      <c r="A76" s="36"/>
      <c r="B76" s="51"/>
      <c r="C76" s="52"/>
      <c r="D76" s="52"/>
      <c r="E76" s="52"/>
      <c r="F76" s="52"/>
      <c r="G76" s="52"/>
      <c r="H76" s="52"/>
      <c r="I76" s="147"/>
      <c r="J76" s="52"/>
      <c r="K76" s="52"/>
      <c r="L76" s="118"/>
      <c r="S76" s="36"/>
      <c r="T76" s="36"/>
      <c r="U76" s="36"/>
      <c r="V76" s="36"/>
      <c r="W76" s="36"/>
      <c r="X76" s="36"/>
      <c r="Y76" s="36"/>
      <c r="Z76" s="36"/>
      <c r="AA76" s="36"/>
      <c r="AB76" s="36"/>
      <c r="AC76" s="36"/>
      <c r="AD76" s="36"/>
      <c r="AE76" s="36"/>
    </row>
    <row r="77" spans="1:31" s="2" customFormat="1" ht="24.95" customHeight="1">
      <c r="A77" s="36"/>
      <c r="B77" s="37"/>
      <c r="C77" s="25" t="s">
        <v>142</v>
      </c>
      <c r="D77" s="38"/>
      <c r="E77" s="38"/>
      <c r="F77" s="38"/>
      <c r="G77" s="38"/>
      <c r="H77" s="38"/>
      <c r="I77" s="117"/>
      <c r="J77" s="38"/>
      <c r="K77" s="38"/>
      <c r="L77" s="118"/>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117"/>
      <c r="J78" s="38"/>
      <c r="K78" s="38"/>
      <c r="L78" s="118"/>
      <c r="S78" s="36"/>
      <c r="T78" s="36"/>
      <c r="U78" s="36"/>
      <c r="V78" s="36"/>
      <c r="W78" s="36"/>
      <c r="X78" s="36"/>
      <c r="Y78" s="36"/>
      <c r="Z78" s="36"/>
      <c r="AA78" s="36"/>
      <c r="AB78" s="36"/>
      <c r="AC78" s="36"/>
      <c r="AD78" s="36"/>
      <c r="AE78" s="36"/>
    </row>
    <row r="79" spans="1:31" s="2" customFormat="1" ht="12" customHeight="1">
      <c r="A79" s="36"/>
      <c r="B79" s="37"/>
      <c r="C79" s="31" t="s">
        <v>16</v>
      </c>
      <c r="D79" s="38"/>
      <c r="E79" s="38"/>
      <c r="F79" s="38"/>
      <c r="G79" s="38"/>
      <c r="H79" s="38"/>
      <c r="I79" s="117"/>
      <c r="J79" s="38"/>
      <c r="K79" s="38"/>
      <c r="L79" s="118"/>
      <c r="S79" s="36"/>
      <c r="T79" s="36"/>
      <c r="U79" s="36"/>
      <c r="V79" s="36"/>
      <c r="W79" s="36"/>
      <c r="X79" s="36"/>
      <c r="Y79" s="36"/>
      <c r="Z79" s="36"/>
      <c r="AA79" s="36"/>
      <c r="AB79" s="36"/>
      <c r="AC79" s="36"/>
      <c r="AD79" s="36"/>
      <c r="AE79" s="36"/>
    </row>
    <row r="80" spans="1:31" s="2" customFormat="1" ht="16.5" customHeight="1">
      <c r="A80" s="36"/>
      <c r="B80" s="37"/>
      <c r="C80" s="38"/>
      <c r="D80" s="38"/>
      <c r="E80" s="400" t="str">
        <f>E7</f>
        <v>Rozšíření hřbitova v Milovicích – I. etapa pro stavební povolení a provedení stavby</v>
      </c>
      <c r="F80" s="401"/>
      <c r="G80" s="401"/>
      <c r="H80" s="401"/>
      <c r="I80" s="117"/>
      <c r="J80" s="38"/>
      <c r="K80" s="38"/>
      <c r="L80" s="118"/>
      <c r="S80" s="36"/>
      <c r="T80" s="36"/>
      <c r="U80" s="36"/>
      <c r="V80" s="36"/>
      <c r="W80" s="36"/>
      <c r="X80" s="36"/>
      <c r="Y80" s="36"/>
      <c r="Z80" s="36"/>
      <c r="AA80" s="36"/>
      <c r="AB80" s="36"/>
      <c r="AC80" s="36"/>
      <c r="AD80" s="36"/>
      <c r="AE80" s="36"/>
    </row>
    <row r="81" spans="2:12" s="1" customFormat="1" ht="12" customHeight="1">
      <c r="B81" s="23"/>
      <c r="C81" s="31" t="s">
        <v>116</v>
      </c>
      <c r="D81" s="24"/>
      <c r="E81" s="24"/>
      <c r="F81" s="24"/>
      <c r="G81" s="24"/>
      <c r="H81" s="24"/>
      <c r="I81" s="110"/>
      <c r="J81" s="24"/>
      <c r="K81" s="24"/>
      <c r="L81" s="22"/>
    </row>
    <row r="82" spans="1:31" s="2" customFormat="1" ht="16.5" customHeight="1">
      <c r="A82" s="36"/>
      <c r="B82" s="37"/>
      <c r="C82" s="38"/>
      <c r="D82" s="38"/>
      <c r="E82" s="400" t="s">
        <v>117</v>
      </c>
      <c r="F82" s="399"/>
      <c r="G82" s="399"/>
      <c r="H82" s="399"/>
      <c r="I82" s="117"/>
      <c r="J82" s="38"/>
      <c r="K82" s="38"/>
      <c r="L82" s="118"/>
      <c r="S82" s="36"/>
      <c r="T82" s="36"/>
      <c r="U82" s="36"/>
      <c r="V82" s="36"/>
      <c r="W82" s="36"/>
      <c r="X82" s="36"/>
      <c r="Y82" s="36"/>
      <c r="Z82" s="36"/>
      <c r="AA82" s="36"/>
      <c r="AB82" s="36"/>
      <c r="AC82" s="36"/>
      <c r="AD82" s="36"/>
      <c r="AE82" s="36"/>
    </row>
    <row r="83" spans="1:31" s="2" customFormat="1" ht="12" customHeight="1">
      <c r="A83" s="36"/>
      <c r="B83" s="37"/>
      <c r="C83" s="31" t="s">
        <v>118</v>
      </c>
      <c r="D83" s="38"/>
      <c r="E83" s="38"/>
      <c r="F83" s="38"/>
      <c r="G83" s="38"/>
      <c r="H83" s="38"/>
      <c r="I83" s="117"/>
      <c r="J83" s="38"/>
      <c r="K83" s="38"/>
      <c r="L83" s="118"/>
      <c r="S83" s="36"/>
      <c r="T83" s="36"/>
      <c r="U83" s="36"/>
      <c r="V83" s="36"/>
      <c r="W83" s="36"/>
      <c r="X83" s="36"/>
      <c r="Y83" s="36"/>
      <c r="Z83" s="36"/>
      <c r="AA83" s="36"/>
      <c r="AB83" s="36"/>
      <c r="AC83" s="36"/>
      <c r="AD83" s="36"/>
      <c r="AE83" s="36"/>
    </row>
    <row r="84" spans="1:31" s="2" customFormat="1" ht="16.5" customHeight="1">
      <c r="A84" s="36"/>
      <c r="B84" s="37"/>
      <c r="C84" s="38"/>
      <c r="D84" s="38"/>
      <c r="E84" s="392" t="str">
        <f>E11</f>
        <v>2019/10-1-VON - Vedlejší a ostatní náklady</v>
      </c>
      <c r="F84" s="399"/>
      <c r="G84" s="399"/>
      <c r="H84" s="399"/>
      <c r="I84" s="117"/>
      <c r="J84" s="38"/>
      <c r="K84" s="38"/>
      <c r="L84" s="118"/>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117"/>
      <c r="J85" s="38"/>
      <c r="K85" s="38"/>
      <c r="L85" s="118"/>
      <c r="S85" s="36"/>
      <c r="T85" s="36"/>
      <c r="U85" s="36"/>
      <c r="V85" s="36"/>
      <c r="W85" s="36"/>
      <c r="X85" s="36"/>
      <c r="Y85" s="36"/>
      <c r="Z85" s="36"/>
      <c r="AA85" s="36"/>
      <c r="AB85" s="36"/>
      <c r="AC85" s="36"/>
      <c r="AD85" s="36"/>
      <c r="AE85" s="36"/>
    </row>
    <row r="86" spans="1:31" s="2" customFormat="1" ht="12" customHeight="1">
      <c r="A86" s="36"/>
      <c r="B86" s="37"/>
      <c r="C86" s="31" t="s">
        <v>22</v>
      </c>
      <c r="D86" s="38"/>
      <c r="E86" s="38"/>
      <c r="F86" s="29" t="str">
        <f>F14</f>
        <v xml:space="preserve"> </v>
      </c>
      <c r="G86" s="38"/>
      <c r="H86" s="38"/>
      <c r="I86" s="119" t="s">
        <v>24</v>
      </c>
      <c r="J86" s="61" t="str">
        <f>IF(J14="","",J14)</f>
        <v>3. 2. 2020</v>
      </c>
      <c r="K86" s="38"/>
      <c r="L86" s="118"/>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117"/>
      <c r="J87" s="38"/>
      <c r="K87" s="38"/>
      <c r="L87" s="118"/>
      <c r="S87" s="36"/>
      <c r="T87" s="36"/>
      <c r="U87" s="36"/>
      <c r="V87" s="36"/>
      <c r="W87" s="36"/>
      <c r="X87" s="36"/>
      <c r="Y87" s="36"/>
      <c r="Z87" s="36"/>
      <c r="AA87" s="36"/>
      <c r="AB87" s="36"/>
      <c r="AC87" s="36"/>
      <c r="AD87" s="36"/>
      <c r="AE87" s="36"/>
    </row>
    <row r="88" spans="1:31" s="2" customFormat="1" ht="40.15" customHeight="1">
      <c r="A88" s="36"/>
      <c r="B88" s="37"/>
      <c r="C88" s="31" t="s">
        <v>26</v>
      </c>
      <c r="D88" s="38"/>
      <c r="E88" s="38"/>
      <c r="F88" s="29" t="str">
        <f>E17</f>
        <v>Město Milovice</v>
      </c>
      <c r="G88" s="38"/>
      <c r="H88" s="38"/>
      <c r="I88" s="119" t="s">
        <v>32</v>
      </c>
      <c r="J88" s="34" t="str">
        <f>E23</f>
        <v>HEXAPLAN INTERNATIONAL spol. s r.o.</v>
      </c>
      <c r="K88" s="38"/>
      <c r="L88" s="118"/>
      <c r="S88" s="36"/>
      <c r="T88" s="36"/>
      <c r="U88" s="36"/>
      <c r="V88" s="36"/>
      <c r="W88" s="36"/>
      <c r="X88" s="36"/>
      <c r="Y88" s="36"/>
      <c r="Z88" s="36"/>
      <c r="AA88" s="36"/>
      <c r="AB88" s="36"/>
      <c r="AC88" s="36"/>
      <c r="AD88" s="36"/>
      <c r="AE88" s="36"/>
    </row>
    <row r="89" spans="1:31" s="2" customFormat="1" ht="15.2" customHeight="1">
      <c r="A89" s="36"/>
      <c r="B89" s="37"/>
      <c r="C89" s="31" t="s">
        <v>30</v>
      </c>
      <c r="D89" s="38"/>
      <c r="E89" s="38"/>
      <c r="F89" s="29" t="str">
        <f>IF(E20="","",E20)</f>
        <v>Vyplň údaj</v>
      </c>
      <c r="G89" s="38"/>
      <c r="H89" s="38"/>
      <c r="I89" s="119" t="s">
        <v>35</v>
      </c>
      <c r="J89" s="34" t="str">
        <f>E26</f>
        <v>Ing.A.Hejmalová</v>
      </c>
      <c r="K89" s="38"/>
      <c r="L89" s="118"/>
      <c r="S89" s="36"/>
      <c r="T89" s="36"/>
      <c r="U89" s="36"/>
      <c r="V89" s="36"/>
      <c r="W89" s="36"/>
      <c r="X89" s="36"/>
      <c r="Y89" s="36"/>
      <c r="Z89" s="36"/>
      <c r="AA89" s="36"/>
      <c r="AB89" s="36"/>
      <c r="AC89" s="36"/>
      <c r="AD89" s="36"/>
      <c r="AE89" s="36"/>
    </row>
    <row r="90" spans="1:31" s="2" customFormat="1" ht="10.35" customHeight="1">
      <c r="A90" s="36"/>
      <c r="B90" s="37"/>
      <c r="C90" s="38"/>
      <c r="D90" s="38"/>
      <c r="E90" s="38"/>
      <c r="F90" s="38"/>
      <c r="G90" s="38"/>
      <c r="H90" s="38"/>
      <c r="I90" s="117"/>
      <c r="J90" s="38"/>
      <c r="K90" s="38"/>
      <c r="L90" s="118"/>
      <c r="S90" s="36"/>
      <c r="T90" s="36"/>
      <c r="U90" s="36"/>
      <c r="V90" s="36"/>
      <c r="W90" s="36"/>
      <c r="X90" s="36"/>
      <c r="Y90" s="36"/>
      <c r="Z90" s="36"/>
      <c r="AA90" s="36"/>
      <c r="AB90" s="36"/>
      <c r="AC90" s="36"/>
      <c r="AD90" s="36"/>
      <c r="AE90" s="36"/>
    </row>
    <row r="91" spans="1:31" s="11" customFormat="1" ht="29.25" customHeight="1">
      <c r="A91" s="166"/>
      <c r="B91" s="167"/>
      <c r="C91" s="168" t="s">
        <v>143</v>
      </c>
      <c r="D91" s="169" t="s">
        <v>58</v>
      </c>
      <c r="E91" s="169" t="s">
        <v>54</v>
      </c>
      <c r="F91" s="169" t="s">
        <v>55</v>
      </c>
      <c r="G91" s="169" t="s">
        <v>144</v>
      </c>
      <c r="H91" s="169" t="s">
        <v>145</v>
      </c>
      <c r="I91" s="170" t="s">
        <v>146</v>
      </c>
      <c r="J91" s="169" t="s">
        <v>123</v>
      </c>
      <c r="K91" s="171" t="s">
        <v>147</v>
      </c>
      <c r="L91" s="172"/>
      <c r="M91" s="70" t="s">
        <v>21</v>
      </c>
      <c r="N91" s="71" t="s">
        <v>43</v>
      </c>
      <c r="O91" s="71" t="s">
        <v>148</v>
      </c>
      <c r="P91" s="71" t="s">
        <v>149</v>
      </c>
      <c r="Q91" s="71" t="s">
        <v>150</v>
      </c>
      <c r="R91" s="71" t="s">
        <v>151</v>
      </c>
      <c r="S91" s="71" t="s">
        <v>152</v>
      </c>
      <c r="T91" s="72" t="s">
        <v>153</v>
      </c>
      <c r="U91" s="166"/>
      <c r="V91" s="166"/>
      <c r="W91" s="166"/>
      <c r="X91" s="166"/>
      <c r="Y91" s="166"/>
      <c r="Z91" s="166"/>
      <c r="AA91" s="166"/>
      <c r="AB91" s="166"/>
      <c r="AC91" s="166"/>
      <c r="AD91" s="166"/>
      <c r="AE91" s="166"/>
    </row>
    <row r="92" spans="1:63" s="2" customFormat="1" ht="22.9" customHeight="1">
      <c r="A92" s="36"/>
      <c r="B92" s="37"/>
      <c r="C92" s="77" t="s">
        <v>154</v>
      </c>
      <c r="D92" s="38"/>
      <c r="E92" s="38"/>
      <c r="F92" s="38"/>
      <c r="G92" s="38"/>
      <c r="H92" s="38"/>
      <c r="I92" s="117"/>
      <c r="J92" s="173">
        <f>BK92</f>
        <v>0</v>
      </c>
      <c r="K92" s="38"/>
      <c r="L92" s="41"/>
      <c r="M92" s="73"/>
      <c r="N92" s="174"/>
      <c r="O92" s="74"/>
      <c r="P92" s="175">
        <f>P93</f>
        <v>0</v>
      </c>
      <c r="Q92" s="74"/>
      <c r="R92" s="175">
        <f>R93</f>
        <v>0</v>
      </c>
      <c r="S92" s="74"/>
      <c r="T92" s="176">
        <f>T93</f>
        <v>0</v>
      </c>
      <c r="U92" s="36"/>
      <c r="V92" s="36"/>
      <c r="W92" s="36"/>
      <c r="X92" s="36"/>
      <c r="Y92" s="36"/>
      <c r="Z92" s="36"/>
      <c r="AA92" s="36"/>
      <c r="AB92" s="36"/>
      <c r="AC92" s="36"/>
      <c r="AD92" s="36"/>
      <c r="AE92" s="36"/>
      <c r="AT92" s="19" t="s">
        <v>72</v>
      </c>
      <c r="AU92" s="19" t="s">
        <v>124</v>
      </c>
      <c r="BK92" s="177">
        <f>BK93</f>
        <v>0</v>
      </c>
    </row>
    <row r="93" spans="2:63" s="12" customFormat="1" ht="25.9" customHeight="1">
      <c r="B93" s="178"/>
      <c r="C93" s="179"/>
      <c r="D93" s="180" t="s">
        <v>72</v>
      </c>
      <c r="E93" s="181" t="s">
        <v>1883</v>
      </c>
      <c r="F93" s="181" t="s">
        <v>1884</v>
      </c>
      <c r="G93" s="179"/>
      <c r="H93" s="179"/>
      <c r="I93" s="182"/>
      <c r="J93" s="183">
        <f>BK93</f>
        <v>0</v>
      </c>
      <c r="K93" s="179"/>
      <c r="L93" s="184"/>
      <c r="M93" s="185"/>
      <c r="N93" s="186"/>
      <c r="O93" s="186"/>
      <c r="P93" s="187">
        <f>P94+P101+P124+P129+P134+P137</f>
        <v>0</v>
      </c>
      <c r="Q93" s="186"/>
      <c r="R93" s="187">
        <f>R94+R101+R124+R129+R134+R137</f>
        <v>0</v>
      </c>
      <c r="S93" s="186"/>
      <c r="T93" s="188">
        <f>T94+T101+T124+T129+T134+T137</f>
        <v>0</v>
      </c>
      <c r="AR93" s="189" t="s">
        <v>180</v>
      </c>
      <c r="AT93" s="190" t="s">
        <v>72</v>
      </c>
      <c r="AU93" s="190" t="s">
        <v>73</v>
      </c>
      <c r="AY93" s="189" t="s">
        <v>157</v>
      </c>
      <c r="BK93" s="191">
        <f>BK94+BK101+BK124+BK129+BK134+BK137</f>
        <v>0</v>
      </c>
    </row>
    <row r="94" spans="2:63" s="12" customFormat="1" ht="22.9" customHeight="1">
      <c r="B94" s="178"/>
      <c r="C94" s="179"/>
      <c r="D94" s="180" t="s">
        <v>72</v>
      </c>
      <c r="E94" s="192" t="s">
        <v>1885</v>
      </c>
      <c r="F94" s="192" t="s">
        <v>1886</v>
      </c>
      <c r="G94" s="179"/>
      <c r="H94" s="179"/>
      <c r="I94" s="182"/>
      <c r="J94" s="193">
        <f>BK94</f>
        <v>0</v>
      </c>
      <c r="K94" s="179"/>
      <c r="L94" s="184"/>
      <c r="M94" s="185"/>
      <c r="N94" s="186"/>
      <c r="O94" s="186"/>
      <c r="P94" s="187">
        <f>SUM(P95:P100)</f>
        <v>0</v>
      </c>
      <c r="Q94" s="186"/>
      <c r="R94" s="187">
        <f>SUM(R95:R100)</f>
        <v>0</v>
      </c>
      <c r="S94" s="186"/>
      <c r="T94" s="188">
        <f>SUM(T95:T100)</f>
        <v>0</v>
      </c>
      <c r="AR94" s="189" t="s">
        <v>180</v>
      </c>
      <c r="AT94" s="190" t="s">
        <v>72</v>
      </c>
      <c r="AU94" s="190" t="s">
        <v>79</v>
      </c>
      <c r="AY94" s="189" t="s">
        <v>157</v>
      </c>
      <c r="BK94" s="191">
        <f>SUM(BK95:BK100)</f>
        <v>0</v>
      </c>
    </row>
    <row r="95" spans="1:65" s="2" customFormat="1" ht="16.5" customHeight="1">
      <c r="A95" s="36"/>
      <c r="B95" s="37"/>
      <c r="C95" s="194" t="s">
        <v>79</v>
      </c>
      <c r="D95" s="194" t="s">
        <v>159</v>
      </c>
      <c r="E95" s="195" t="s">
        <v>1887</v>
      </c>
      <c r="F95" s="196" t="s">
        <v>1888</v>
      </c>
      <c r="G95" s="197" t="s">
        <v>1548</v>
      </c>
      <c r="H95" s="198">
        <v>1</v>
      </c>
      <c r="I95" s="199"/>
      <c r="J95" s="200">
        <f>ROUND(I95*H95,2)</f>
        <v>0</v>
      </c>
      <c r="K95" s="196" t="s">
        <v>163</v>
      </c>
      <c r="L95" s="41"/>
      <c r="M95" s="201" t="s">
        <v>21</v>
      </c>
      <c r="N95" s="202" t="s">
        <v>44</v>
      </c>
      <c r="O95" s="66"/>
      <c r="P95" s="203">
        <f>O95*H95</f>
        <v>0</v>
      </c>
      <c r="Q95" s="203">
        <v>0</v>
      </c>
      <c r="R95" s="203">
        <f>Q95*H95</f>
        <v>0</v>
      </c>
      <c r="S95" s="203">
        <v>0</v>
      </c>
      <c r="T95" s="204">
        <f>S95*H95</f>
        <v>0</v>
      </c>
      <c r="U95" s="36"/>
      <c r="V95" s="36"/>
      <c r="W95" s="36"/>
      <c r="X95" s="36"/>
      <c r="Y95" s="36"/>
      <c r="Z95" s="36"/>
      <c r="AA95" s="36"/>
      <c r="AB95" s="36"/>
      <c r="AC95" s="36"/>
      <c r="AD95" s="36"/>
      <c r="AE95" s="36"/>
      <c r="AR95" s="205" t="s">
        <v>1889</v>
      </c>
      <c r="AT95" s="205" t="s">
        <v>159</v>
      </c>
      <c r="AU95" s="205" t="s">
        <v>81</v>
      </c>
      <c r="AY95" s="19" t="s">
        <v>157</v>
      </c>
      <c r="BE95" s="206">
        <f>IF(N95="základní",J95,0)</f>
        <v>0</v>
      </c>
      <c r="BF95" s="206">
        <f>IF(N95="snížená",J95,0)</f>
        <v>0</v>
      </c>
      <c r="BG95" s="206">
        <f>IF(N95="zákl. přenesená",J95,0)</f>
        <v>0</v>
      </c>
      <c r="BH95" s="206">
        <f>IF(N95="sníž. přenesená",J95,0)</f>
        <v>0</v>
      </c>
      <c r="BI95" s="206">
        <f>IF(N95="nulová",J95,0)</f>
        <v>0</v>
      </c>
      <c r="BJ95" s="19" t="s">
        <v>79</v>
      </c>
      <c r="BK95" s="206">
        <f>ROUND(I95*H95,2)</f>
        <v>0</v>
      </c>
      <c r="BL95" s="19" t="s">
        <v>1889</v>
      </c>
      <c r="BM95" s="205" t="s">
        <v>1890</v>
      </c>
    </row>
    <row r="96" spans="1:47" s="2" customFormat="1" ht="29.25">
      <c r="A96" s="36"/>
      <c r="B96" s="37"/>
      <c r="C96" s="38"/>
      <c r="D96" s="207" t="s">
        <v>327</v>
      </c>
      <c r="E96" s="38"/>
      <c r="F96" s="208" t="s">
        <v>1891</v>
      </c>
      <c r="G96" s="38"/>
      <c r="H96" s="38"/>
      <c r="I96" s="117"/>
      <c r="J96" s="38"/>
      <c r="K96" s="38"/>
      <c r="L96" s="41"/>
      <c r="M96" s="209"/>
      <c r="N96" s="210"/>
      <c r="O96" s="66"/>
      <c r="P96" s="66"/>
      <c r="Q96" s="66"/>
      <c r="R96" s="66"/>
      <c r="S96" s="66"/>
      <c r="T96" s="67"/>
      <c r="U96" s="36"/>
      <c r="V96" s="36"/>
      <c r="W96" s="36"/>
      <c r="X96" s="36"/>
      <c r="Y96" s="36"/>
      <c r="Z96" s="36"/>
      <c r="AA96" s="36"/>
      <c r="AB96" s="36"/>
      <c r="AC96" s="36"/>
      <c r="AD96" s="36"/>
      <c r="AE96" s="36"/>
      <c r="AT96" s="19" t="s">
        <v>327</v>
      </c>
      <c r="AU96" s="19" t="s">
        <v>81</v>
      </c>
    </row>
    <row r="97" spans="1:65" s="2" customFormat="1" ht="16.5" customHeight="1">
      <c r="A97" s="36"/>
      <c r="B97" s="37"/>
      <c r="C97" s="194" t="s">
        <v>81</v>
      </c>
      <c r="D97" s="194" t="s">
        <v>159</v>
      </c>
      <c r="E97" s="195" t="s">
        <v>1892</v>
      </c>
      <c r="F97" s="196" t="s">
        <v>1893</v>
      </c>
      <c r="G97" s="197" t="s">
        <v>1548</v>
      </c>
      <c r="H97" s="198">
        <v>1</v>
      </c>
      <c r="I97" s="199"/>
      <c r="J97" s="200">
        <f>ROUND(I97*H97,2)</f>
        <v>0</v>
      </c>
      <c r="K97" s="196" t="s">
        <v>163</v>
      </c>
      <c r="L97" s="41"/>
      <c r="M97" s="201" t="s">
        <v>21</v>
      </c>
      <c r="N97" s="202" t="s">
        <v>44</v>
      </c>
      <c r="O97" s="66"/>
      <c r="P97" s="203">
        <f>O97*H97</f>
        <v>0</v>
      </c>
      <c r="Q97" s="203">
        <v>0</v>
      </c>
      <c r="R97" s="203">
        <f>Q97*H97</f>
        <v>0</v>
      </c>
      <c r="S97" s="203">
        <v>0</v>
      </c>
      <c r="T97" s="204">
        <f>S97*H97</f>
        <v>0</v>
      </c>
      <c r="U97" s="36"/>
      <c r="V97" s="36"/>
      <c r="W97" s="36"/>
      <c r="X97" s="36"/>
      <c r="Y97" s="36"/>
      <c r="Z97" s="36"/>
      <c r="AA97" s="36"/>
      <c r="AB97" s="36"/>
      <c r="AC97" s="36"/>
      <c r="AD97" s="36"/>
      <c r="AE97" s="36"/>
      <c r="AR97" s="205" t="s">
        <v>1889</v>
      </c>
      <c r="AT97" s="205" t="s">
        <v>159</v>
      </c>
      <c r="AU97" s="205" t="s">
        <v>81</v>
      </c>
      <c r="AY97" s="19" t="s">
        <v>157</v>
      </c>
      <c r="BE97" s="206">
        <f>IF(N97="základní",J97,0)</f>
        <v>0</v>
      </c>
      <c r="BF97" s="206">
        <f>IF(N97="snížená",J97,0)</f>
        <v>0</v>
      </c>
      <c r="BG97" s="206">
        <f>IF(N97="zákl. přenesená",J97,0)</f>
        <v>0</v>
      </c>
      <c r="BH97" s="206">
        <f>IF(N97="sníž. přenesená",J97,0)</f>
        <v>0</v>
      </c>
      <c r="BI97" s="206">
        <f>IF(N97="nulová",J97,0)</f>
        <v>0</v>
      </c>
      <c r="BJ97" s="19" t="s">
        <v>79</v>
      </c>
      <c r="BK97" s="206">
        <f>ROUND(I97*H97,2)</f>
        <v>0</v>
      </c>
      <c r="BL97" s="19" t="s">
        <v>1889</v>
      </c>
      <c r="BM97" s="205" t="s">
        <v>1894</v>
      </c>
    </row>
    <row r="98" spans="1:47" s="2" customFormat="1" ht="29.25">
      <c r="A98" s="36"/>
      <c r="B98" s="37"/>
      <c r="C98" s="38"/>
      <c r="D98" s="207" t="s">
        <v>327</v>
      </c>
      <c r="E98" s="38"/>
      <c r="F98" s="208" t="s">
        <v>1895</v>
      </c>
      <c r="G98" s="38"/>
      <c r="H98" s="38"/>
      <c r="I98" s="117"/>
      <c r="J98" s="38"/>
      <c r="K98" s="38"/>
      <c r="L98" s="41"/>
      <c r="M98" s="209"/>
      <c r="N98" s="210"/>
      <c r="O98" s="66"/>
      <c r="P98" s="66"/>
      <c r="Q98" s="66"/>
      <c r="R98" s="66"/>
      <c r="S98" s="66"/>
      <c r="T98" s="67"/>
      <c r="U98" s="36"/>
      <c r="V98" s="36"/>
      <c r="W98" s="36"/>
      <c r="X98" s="36"/>
      <c r="Y98" s="36"/>
      <c r="Z98" s="36"/>
      <c r="AA98" s="36"/>
      <c r="AB98" s="36"/>
      <c r="AC98" s="36"/>
      <c r="AD98" s="36"/>
      <c r="AE98" s="36"/>
      <c r="AT98" s="19" t="s">
        <v>327</v>
      </c>
      <c r="AU98" s="19" t="s">
        <v>81</v>
      </c>
    </row>
    <row r="99" spans="1:65" s="2" customFormat="1" ht="16.5" customHeight="1">
      <c r="A99" s="36"/>
      <c r="B99" s="37"/>
      <c r="C99" s="194" t="s">
        <v>96</v>
      </c>
      <c r="D99" s="194" t="s">
        <v>159</v>
      </c>
      <c r="E99" s="195" t="s">
        <v>1896</v>
      </c>
      <c r="F99" s="196" t="s">
        <v>1897</v>
      </c>
      <c r="G99" s="197" t="s">
        <v>1548</v>
      </c>
      <c r="H99" s="198">
        <v>1</v>
      </c>
      <c r="I99" s="199"/>
      <c r="J99" s="200">
        <f>ROUND(I99*H99,2)</f>
        <v>0</v>
      </c>
      <c r="K99" s="196" t="s">
        <v>163</v>
      </c>
      <c r="L99" s="41"/>
      <c r="M99" s="201" t="s">
        <v>21</v>
      </c>
      <c r="N99" s="202" t="s">
        <v>44</v>
      </c>
      <c r="O99" s="66"/>
      <c r="P99" s="203">
        <f>O99*H99</f>
        <v>0</v>
      </c>
      <c r="Q99" s="203">
        <v>0</v>
      </c>
      <c r="R99" s="203">
        <f>Q99*H99</f>
        <v>0</v>
      </c>
      <c r="S99" s="203">
        <v>0</v>
      </c>
      <c r="T99" s="204">
        <f>S99*H99</f>
        <v>0</v>
      </c>
      <c r="U99" s="36"/>
      <c r="V99" s="36"/>
      <c r="W99" s="36"/>
      <c r="X99" s="36"/>
      <c r="Y99" s="36"/>
      <c r="Z99" s="36"/>
      <c r="AA99" s="36"/>
      <c r="AB99" s="36"/>
      <c r="AC99" s="36"/>
      <c r="AD99" s="36"/>
      <c r="AE99" s="36"/>
      <c r="AR99" s="205" t="s">
        <v>1889</v>
      </c>
      <c r="AT99" s="205" t="s">
        <v>159</v>
      </c>
      <c r="AU99" s="205" t="s">
        <v>81</v>
      </c>
      <c r="AY99" s="19" t="s">
        <v>157</v>
      </c>
      <c r="BE99" s="206">
        <f>IF(N99="základní",J99,0)</f>
        <v>0</v>
      </c>
      <c r="BF99" s="206">
        <f>IF(N99="snížená",J99,0)</f>
        <v>0</v>
      </c>
      <c r="BG99" s="206">
        <f>IF(N99="zákl. přenesená",J99,0)</f>
        <v>0</v>
      </c>
      <c r="BH99" s="206">
        <f>IF(N99="sníž. přenesená",J99,0)</f>
        <v>0</v>
      </c>
      <c r="BI99" s="206">
        <f>IF(N99="nulová",J99,0)</f>
        <v>0</v>
      </c>
      <c r="BJ99" s="19" t="s">
        <v>79</v>
      </c>
      <c r="BK99" s="206">
        <f>ROUND(I99*H99,2)</f>
        <v>0</v>
      </c>
      <c r="BL99" s="19" t="s">
        <v>1889</v>
      </c>
      <c r="BM99" s="205" t="s">
        <v>1898</v>
      </c>
    </row>
    <row r="100" spans="1:47" s="2" customFormat="1" ht="146.25" customHeight="1">
      <c r="A100" s="36"/>
      <c r="B100" s="37"/>
      <c r="C100" s="38"/>
      <c r="D100" s="207" t="s">
        <v>327</v>
      </c>
      <c r="E100" s="38"/>
      <c r="F100" s="208" t="s">
        <v>1899</v>
      </c>
      <c r="G100" s="38"/>
      <c r="H100" s="38"/>
      <c r="I100" s="117"/>
      <c r="J100" s="38"/>
      <c r="K100" s="38"/>
      <c r="L100" s="41"/>
      <c r="M100" s="209"/>
      <c r="N100" s="210"/>
      <c r="O100" s="66"/>
      <c r="P100" s="66"/>
      <c r="Q100" s="66"/>
      <c r="R100" s="66"/>
      <c r="S100" s="66"/>
      <c r="T100" s="67"/>
      <c r="U100" s="36"/>
      <c r="V100" s="36"/>
      <c r="W100" s="36"/>
      <c r="X100" s="36"/>
      <c r="Y100" s="36"/>
      <c r="Z100" s="36"/>
      <c r="AA100" s="36"/>
      <c r="AB100" s="36"/>
      <c r="AC100" s="36"/>
      <c r="AD100" s="36"/>
      <c r="AE100" s="36"/>
      <c r="AT100" s="19" t="s">
        <v>327</v>
      </c>
      <c r="AU100" s="19" t="s">
        <v>81</v>
      </c>
    </row>
    <row r="101" spans="2:63" s="12" customFormat="1" ht="22.9" customHeight="1">
      <c r="B101" s="178"/>
      <c r="C101" s="179"/>
      <c r="D101" s="180" t="s">
        <v>72</v>
      </c>
      <c r="E101" s="192" t="s">
        <v>1900</v>
      </c>
      <c r="F101" s="192" t="s">
        <v>1901</v>
      </c>
      <c r="G101" s="179"/>
      <c r="H101" s="179"/>
      <c r="I101" s="182"/>
      <c r="J101" s="193">
        <f>BK101</f>
        <v>0</v>
      </c>
      <c r="K101" s="179"/>
      <c r="L101" s="184"/>
      <c r="M101" s="185"/>
      <c r="N101" s="186"/>
      <c r="O101" s="186"/>
      <c r="P101" s="187">
        <f>SUM(P102:P123)</f>
        <v>0</v>
      </c>
      <c r="Q101" s="186"/>
      <c r="R101" s="187">
        <f>SUM(R102:R123)</f>
        <v>0</v>
      </c>
      <c r="S101" s="186"/>
      <c r="T101" s="188">
        <f>SUM(T102:T123)</f>
        <v>0</v>
      </c>
      <c r="AR101" s="189" t="s">
        <v>180</v>
      </c>
      <c r="AT101" s="190" t="s">
        <v>72</v>
      </c>
      <c r="AU101" s="190" t="s">
        <v>79</v>
      </c>
      <c r="AY101" s="189" t="s">
        <v>157</v>
      </c>
      <c r="BK101" s="191">
        <f>SUM(BK102:BK123)</f>
        <v>0</v>
      </c>
    </row>
    <row r="102" spans="1:65" s="2" customFormat="1" ht="16.5" customHeight="1">
      <c r="A102" s="36"/>
      <c r="B102" s="37"/>
      <c r="C102" s="194" t="s">
        <v>164</v>
      </c>
      <c r="D102" s="194" t="s">
        <v>159</v>
      </c>
      <c r="E102" s="195" t="s">
        <v>1902</v>
      </c>
      <c r="F102" s="196" t="s">
        <v>1903</v>
      </c>
      <c r="G102" s="197" t="s">
        <v>1548</v>
      </c>
      <c r="H102" s="198">
        <v>1</v>
      </c>
      <c r="I102" s="199"/>
      <c r="J102" s="200">
        <f>ROUND(I102*H102,2)</f>
        <v>0</v>
      </c>
      <c r="K102" s="196" t="s">
        <v>163</v>
      </c>
      <c r="L102" s="41"/>
      <c r="M102" s="201" t="s">
        <v>21</v>
      </c>
      <c r="N102" s="202" t="s">
        <v>44</v>
      </c>
      <c r="O102" s="66"/>
      <c r="P102" s="203">
        <f>O102*H102</f>
        <v>0</v>
      </c>
      <c r="Q102" s="203">
        <v>0</v>
      </c>
      <c r="R102" s="203">
        <f>Q102*H102</f>
        <v>0</v>
      </c>
      <c r="S102" s="203">
        <v>0</v>
      </c>
      <c r="T102" s="204">
        <f>S102*H102</f>
        <v>0</v>
      </c>
      <c r="U102" s="36"/>
      <c r="V102" s="36"/>
      <c r="W102" s="36"/>
      <c r="X102" s="36"/>
      <c r="Y102" s="36"/>
      <c r="Z102" s="36"/>
      <c r="AA102" s="36"/>
      <c r="AB102" s="36"/>
      <c r="AC102" s="36"/>
      <c r="AD102" s="36"/>
      <c r="AE102" s="36"/>
      <c r="AR102" s="205" t="s">
        <v>1889</v>
      </c>
      <c r="AT102" s="205" t="s">
        <v>159</v>
      </c>
      <c r="AU102" s="205" t="s">
        <v>81</v>
      </c>
      <c r="AY102" s="19" t="s">
        <v>157</v>
      </c>
      <c r="BE102" s="206">
        <f>IF(N102="základní",J102,0)</f>
        <v>0</v>
      </c>
      <c r="BF102" s="206">
        <f>IF(N102="snížená",J102,0)</f>
        <v>0</v>
      </c>
      <c r="BG102" s="206">
        <f>IF(N102="zákl. přenesená",J102,0)</f>
        <v>0</v>
      </c>
      <c r="BH102" s="206">
        <f>IF(N102="sníž. přenesená",J102,0)</f>
        <v>0</v>
      </c>
      <c r="BI102" s="206">
        <f>IF(N102="nulová",J102,0)</f>
        <v>0</v>
      </c>
      <c r="BJ102" s="19" t="s">
        <v>79</v>
      </c>
      <c r="BK102" s="206">
        <f>ROUND(I102*H102,2)</f>
        <v>0</v>
      </c>
      <c r="BL102" s="19" t="s">
        <v>1889</v>
      </c>
      <c r="BM102" s="205" t="s">
        <v>1904</v>
      </c>
    </row>
    <row r="103" spans="1:47" s="2" customFormat="1" ht="29.25">
      <c r="A103" s="36"/>
      <c r="B103" s="37"/>
      <c r="C103" s="38"/>
      <c r="D103" s="207" t="s">
        <v>327</v>
      </c>
      <c r="E103" s="38"/>
      <c r="F103" s="208" t="s">
        <v>1905</v>
      </c>
      <c r="G103" s="38"/>
      <c r="H103" s="38"/>
      <c r="I103" s="117"/>
      <c r="J103" s="38"/>
      <c r="K103" s="38"/>
      <c r="L103" s="41"/>
      <c r="M103" s="209"/>
      <c r="N103" s="210"/>
      <c r="O103" s="66"/>
      <c r="P103" s="66"/>
      <c r="Q103" s="66"/>
      <c r="R103" s="66"/>
      <c r="S103" s="66"/>
      <c r="T103" s="67"/>
      <c r="U103" s="36"/>
      <c r="V103" s="36"/>
      <c r="W103" s="36"/>
      <c r="X103" s="36"/>
      <c r="Y103" s="36"/>
      <c r="Z103" s="36"/>
      <c r="AA103" s="36"/>
      <c r="AB103" s="36"/>
      <c r="AC103" s="36"/>
      <c r="AD103" s="36"/>
      <c r="AE103" s="36"/>
      <c r="AT103" s="19" t="s">
        <v>327</v>
      </c>
      <c r="AU103" s="19" t="s">
        <v>81</v>
      </c>
    </row>
    <row r="104" spans="1:65" s="2" customFormat="1" ht="16.5" customHeight="1">
      <c r="A104" s="36"/>
      <c r="B104" s="37"/>
      <c r="C104" s="194" t="s">
        <v>180</v>
      </c>
      <c r="D104" s="194" t="s">
        <v>159</v>
      </c>
      <c r="E104" s="195" t="s">
        <v>1906</v>
      </c>
      <c r="F104" s="196" t="s">
        <v>1907</v>
      </c>
      <c r="G104" s="197" t="s">
        <v>1548</v>
      </c>
      <c r="H104" s="198">
        <v>1</v>
      </c>
      <c r="I104" s="199"/>
      <c r="J104" s="200">
        <f>ROUND(I104*H104,2)</f>
        <v>0</v>
      </c>
      <c r="K104" s="196" t="s">
        <v>163</v>
      </c>
      <c r="L104" s="41"/>
      <c r="M104" s="201" t="s">
        <v>21</v>
      </c>
      <c r="N104" s="202" t="s">
        <v>44</v>
      </c>
      <c r="O104" s="66"/>
      <c r="P104" s="203">
        <f>O104*H104</f>
        <v>0</v>
      </c>
      <c r="Q104" s="203">
        <v>0</v>
      </c>
      <c r="R104" s="203">
        <f>Q104*H104</f>
        <v>0</v>
      </c>
      <c r="S104" s="203">
        <v>0</v>
      </c>
      <c r="T104" s="204">
        <f>S104*H104</f>
        <v>0</v>
      </c>
      <c r="U104" s="36"/>
      <c r="V104" s="36"/>
      <c r="W104" s="36"/>
      <c r="X104" s="36"/>
      <c r="Y104" s="36"/>
      <c r="Z104" s="36"/>
      <c r="AA104" s="36"/>
      <c r="AB104" s="36"/>
      <c r="AC104" s="36"/>
      <c r="AD104" s="36"/>
      <c r="AE104" s="36"/>
      <c r="AR104" s="205" t="s">
        <v>1889</v>
      </c>
      <c r="AT104" s="205" t="s">
        <v>159</v>
      </c>
      <c r="AU104" s="205" t="s">
        <v>81</v>
      </c>
      <c r="AY104" s="19" t="s">
        <v>157</v>
      </c>
      <c r="BE104" s="206">
        <f>IF(N104="základní",J104,0)</f>
        <v>0</v>
      </c>
      <c r="BF104" s="206">
        <f>IF(N104="snížená",J104,0)</f>
        <v>0</v>
      </c>
      <c r="BG104" s="206">
        <f>IF(N104="zákl. přenesená",J104,0)</f>
        <v>0</v>
      </c>
      <c r="BH104" s="206">
        <f>IF(N104="sníž. přenesená",J104,0)</f>
        <v>0</v>
      </c>
      <c r="BI104" s="206">
        <f>IF(N104="nulová",J104,0)</f>
        <v>0</v>
      </c>
      <c r="BJ104" s="19" t="s">
        <v>79</v>
      </c>
      <c r="BK104" s="206">
        <f>ROUND(I104*H104,2)</f>
        <v>0</v>
      </c>
      <c r="BL104" s="19" t="s">
        <v>1889</v>
      </c>
      <c r="BM104" s="205" t="s">
        <v>1908</v>
      </c>
    </row>
    <row r="105" spans="1:47" s="2" customFormat="1" ht="29.25">
      <c r="A105" s="36"/>
      <c r="B105" s="37"/>
      <c r="C105" s="38"/>
      <c r="D105" s="207" t="s">
        <v>327</v>
      </c>
      <c r="E105" s="38"/>
      <c r="F105" s="208" t="s">
        <v>1909</v>
      </c>
      <c r="G105" s="38"/>
      <c r="H105" s="38"/>
      <c r="I105" s="117"/>
      <c r="J105" s="38"/>
      <c r="K105" s="38"/>
      <c r="L105" s="41"/>
      <c r="M105" s="209"/>
      <c r="N105" s="210"/>
      <c r="O105" s="66"/>
      <c r="P105" s="66"/>
      <c r="Q105" s="66"/>
      <c r="R105" s="66"/>
      <c r="S105" s="66"/>
      <c r="T105" s="67"/>
      <c r="U105" s="36"/>
      <c r="V105" s="36"/>
      <c r="W105" s="36"/>
      <c r="X105" s="36"/>
      <c r="Y105" s="36"/>
      <c r="Z105" s="36"/>
      <c r="AA105" s="36"/>
      <c r="AB105" s="36"/>
      <c r="AC105" s="36"/>
      <c r="AD105" s="36"/>
      <c r="AE105" s="36"/>
      <c r="AT105" s="19" t="s">
        <v>327</v>
      </c>
      <c r="AU105" s="19" t="s">
        <v>81</v>
      </c>
    </row>
    <row r="106" spans="1:65" s="2" customFormat="1" ht="16.5" customHeight="1">
      <c r="A106" s="36"/>
      <c r="B106" s="37"/>
      <c r="C106" s="194" t="s">
        <v>211</v>
      </c>
      <c r="D106" s="194" t="s">
        <v>159</v>
      </c>
      <c r="E106" s="195" t="s">
        <v>1910</v>
      </c>
      <c r="F106" s="196" t="s">
        <v>1911</v>
      </c>
      <c r="G106" s="197" t="s">
        <v>1548</v>
      </c>
      <c r="H106" s="198">
        <v>1</v>
      </c>
      <c r="I106" s="199"/>
      <c r="J106" s="200">
        <f>ROUND(I106*H106,2)</f>
        <v>0</v>
      </c>
      <c r="K106" s="196" t="s">
        <v>163</v>
      </c>
      <c r="L106" s="41"/>
      <c r="M106" s="201" t="s">
        <v>21</v>
      </c>
      <c r="N106" s="202" t="s">
        <v>44</v>
      </c>
      <c r="O106" s="66"/>
      <c r="P106" s="203">
        <f>O106*H106</f>
        <v>0</v>
      </c>
      <c r="Q106" s="203">
        <v>0</v>
      </c>
      <c r="R106" s="203">
        <f>Q106*H106</f>
        <v>0</v>
      </c>
      <c r="S106" s="203">
        <v>0</v>
      </c>
      <c r="T106" s="204">
        <f>S106*H106</f>
        <v>0</v>
      </c>
      <c r="U106" s="36"/>
      <c r="V106" s="36"/>
      <c r="W106" s="36"/>
      <c r="X106" s="36"/>
      <c r="Y106" s="36"/>
      <c r="Z106" s="36"/>
      <c r="AA106" s="36"/>
      <c r="AB106" s="36"/>
      <c r="AC106" s="36"/>
      <c r="AD106" s="36"/>
      <c r="AE106" s="36"/>
      <c r="AR106" s="205" t="s">
        <v>1889</v>
      </c>
      <c r="AT106" s="205" t="s">
        <v>159</v>
      </c>
      <c r="AU106" s="205" t="s">
        <v>81</v>
      </c>
      <c r="AY106" s="19" t="s">
        <v>157</v>
      </c>
      <c r="BE106" s="206">
        <f>IF(N106="základní",J106,0)</f>
        <v>0</v>
      </c>
      <c r="BF106" s="206">
        <f>IF(N106="snížená",J106,0)</f>
        <v>0</v>
      </c>
      <c r="BG106" s="206">
        <f>IF(N106="zákl. přenesená",J106,0)</f>
        <v>0</v>
      </c>
      <c r="BH106" s="206">
        <f>IF(N106="sníž. přenesená",J106,0)</f>
        <v>0</v>
      </c>
      <c r="BI106" s="206">
        <f>IF(N106="nulová",J106,0)</f>
        <v>0</v>
      </c>
      <c r="BJ106" s="19" t="s">
        <v>79</v>
      </c>
      <c r="BK106" s="206">
        <f>ROUND(I106*H106,2)</f>
        <v>0</v>
      </c>
      <c r="BL106" s="19" t="s">
        <v>1889</v>
      </c>
      <c r="BM106" s="205" t="s">
        <v>1912</v>
      </c>
    </row>
    <row r="107" spans="1:65" s="2" customFormat="1" ht="16.5" customHeight="1">
      <c r="A107" s="36"/>
      <c r="B107" s="37"/>
      <c r="C107" s="194" t="s">
        <v>216</v>
      </c>
      <c r="D107" s="194" t="s">
        <v>159</v>
      </c>
      <c r="E107" s="195" t="s">
        <v>1913</v>
      </c>
      <c r="F107" s="196" t="s">
        <v>1914</v>
      </c>
      <c r="G107" s="197" t="s">
        <v>1548</v>
      </c>
      <c r="H107" s="198">
        <v>1</v>
      </c>
      <c r="I107" s="199"/>
      <c r="J107" s="200">
        <f>ROUND(I107*H107,2)</f>
        <v>0</v>
      </c>
      <c r="K107" s="196" t="s">
        <v>163</v>
      </c>
      <c r="L107" s="41"/>
      <c r="M107" s="201" t="s">
        <v>21</v>
      </c>
      <c r="N107" s="202" t="s">
        <v>44</v>
      </c>
      <c r="O107" s="66"/>
      <c r="P107" s="203">
        <f>O107*H107</f>
        <v>0</v>
      </c>
      <c r="Q107" s="203">
        <v>0</v>
      </c>
      <c r="R107" s="203">
        <f>Q107*H107</f>
        <v>0</v>
      </c>
      <c r="S107" s="203">
        <v>0</v>
      </c>
      <c r="T107" s="204">
        <f>S107*H107</f>
        <v>0</v>
      </c>
      <c r="U107" s="36"/>
      <c r="V107" s="36"/>
      <c r="W107" s="36"/>
      <c r="X107" s="36"/>
      <c r="Y107" s="36"/>
      <c r="Z107" s="36"/>
      <c r="AA107" s="36"/>
      <c r="AB107" s="36"/>
      <c r="AC107" s="36"/>
      <c r="AD107" s="36"/>
      <c r="AE107" s="36"/>
      <c r="AR107" s="205" t="s">
        <v>1889</v>
      </c>
      <c r="AT107" s="205" t="s">
        <v>159</v>
      </c>
      <c r="AU107" s="205" t="s">
        <v>81</v>
      </c>
      <c r="AY107" s="19" t="s">
        <v>157</v>
      </c>
      <c r="BE107" s="206">
        <f>IF(N107="základní",J107,0)</f>
        <v>0</v>
      </c>
      <c r="BF107" s="206">
        <f>IF(N107="snížená",J107,0)</f>
        <v>0</v>
      </c>
      <c r="BG107" s="206">
        <f>IF(N107="zákl. přenesená",J107,0)</f>
        <v>0</v>
      </c>
      <c r="BH107" s="206">
        <f>IF(N107="sníž. přenesená",J107,0)</f>
        <v>0</v>
      </c>
      <c r="BI107" s="206">
        <f>IF(N107="nulová",J107,0)</f>
        <v>0</v>
      </c>
      <c r="BJ107" s="19" t="s">
        <v>79</v>
      </c>
      <c r="BK107" s="206">
        <f>ROUND(I107*H107,2)</f>
        <v>0</v>
      </c>
      <c r="BL107" s="19" t="s">
        <v>1889</v>
      </c>
      <c r="BM107" s="205" t="s">
        <v>1915</v>
      </c>
    </row>
    <row r="108" spans="1:65" s="2" customFormat="1" ht="16.5" customHeight="1">
      <c r="A108" s="36"/>
      <c r="B108" s="37"/>
      <c r="C108" s="194" t="s">
        <v>224</v>
      </c>
      <c r="D108" s="194" t="s">
        <v>159</v>
      </c>
      <c r="E108" s="195" t="s">
        <v>1916</v>
      </c>
      <c r="F108" s="196" t="s">
        <v>1917</v>
      </c>
      <c r="G108" s="197" t="s">
        <v>1548</v>
      </c>
      <c r="H108" s="198">
        <v>1</v>
      </c>
      <c r="I108" s="199"/>
      <c r="J108" s="200">
        <f>ROUND(I108*H108,2)</f>
        <v>0</v>
      </c>
      <c r="K108" s="196" t="s">
        <v>163</v>
      </c>
      <c r="L108" s="41"/>
      <c r="M108" s="201" t="s">
        <v>21</v>
      </c>
      <c r="N108" s="202" t="s">
        <v>44</v>
      </c>
      <c r="O108" s="66"/>
      <c r="P108" s="203">
        <f>O108*H108</f>
        <v>0</v>
      </c>
      <c r="Q108" s="203">
        <v>0</v>
      </c>
      <c r="R108" s="203">
        <f>Q108*H108</f>
        <v>0</v>
      </c>
      <c r="S108" s="203">
        <v>0</v>
      </c>
      <c r="T108" s="204">
        <f>S108*H108</f>
        <v>0</v>
      </c>
      <c r="U108" s="36"/>
      <c r="V108" s="36"/>
      <c r="W108" s="36"/>
      <c r="X108" s="36"/>
      <c r="Y108" s="36"/>
      <c r="Z108" s="36"/>
      <c r="AA108" s="36"/>
      <c r="AB108" s="36"/>
      <c r="AC108" s="36"/>
      <c r="AD108" s="36"/>
      <c r="AE108" s="36"/>
      <c r="AR108" s="205" t="s">
        <v>1889</v>
      </c>
      <c r="AT108" s="205" t="s">
        <v>159</v>
      </c>
      <c r="AU108" s="205" t="s">
        <v>81</v>
      </c>
      <c r="AY108" s="19" t="s">
        <v>157</v>
      </c>
      <c r="BE108" s="206">
        <f>IF(N108="základní",J108,0)</f>
        <v>0</v>
      </c>
      <c r="BF108" s="206">
        <f>IF(N108="snížená",J108,0)</f>
        <v>0</v>
      </c>
      <c r="BG108" s="206">
        <f>IF(N108="zákl. přenesená",J108,0)</f>
        <v>0</v>
      </c>
      <c r="BH108" s="206">
        <f>IF(N108="sníž. přenesená",J108,0)</f>
        <v>0</v>
      </c>
      <c r="BI108" s="206">
        <f>IF(N108="nulová",J108,0)</f>
        <v>0</v>
      </c>
      <c r="BJ108" s="19" t="s">
        <v>79</v>
      </c>
      <c r="BK108" s="206">
        <f>ROUND(I108*H108,2)</f>
        <v>0</v>
      </c>
      <c r="BL108" s="19" t="s">
        <v>1889</v>
      </c>
      <c r="BM108" s="205" t="s">
        <v>1918</v>
      </c>
    </row>
    <row r="109" spans="1:47" s="2" customFormat="1" ht="48.75">
      <c r="A109" s="36"/>
      <c r="B109" s="37"/>
      <c r="C109" s="38"/>
      <c r="D109" s="207" t="s">
        <v>327</v>
      </c>
      <c r="E109" s="38"/>
      <c r="F109" s="208" t="s">
        <v>1919</v>
      </c>
      <c r="G109" s="38"/>
      <c r="H109" s="38"/>
      <c r="I109" s="117"/>
      <c r="J109" s="38"/>
      <c r="K109" s="38"/>
      <c r="L109" s="41"/>
      <c r="M109" s="209"/>
      <c r="N109" s="210"/>
      <c r="O109" s="66"/>
      <c r="P109" s="66"/>
      <c r="Q109" s="66"/>
      <c r="R109" s="66"/>
      <c r="S109" s="66"/>
      <c r="T109" s="67"/>
      <c r="U109" s="36"/>
      <c r="V109" s="36"/>
      <c r="W109" s="36"/>
      <c r="X109" s="36"/>
      <c r="Y109" s="36"/>
      <c r="Z109" s="36"/>
      <c r="AA109" s="36"/>
      <c r="AB109" s="36"/>
      <c r="AC109" s="36"/>
      <c r="AD109" s="36"/>
      <c r="AE109" s="36"/>
      <c r="AT109" s="19" t="s">
        <v>327</v>
      </c>
      <c r="AU109" s="19" t="s">
        <v>81</v>
      </c>
    </row>
    <row r="110" spans="1:65" s="2" customFormat="1" ht="16.5" customHeight="1">
      <c r="A110" s="36"/>
      <c r="B110" s="37"/>
      <c r="C110" s="194" t="s">
        <v>232</v>
      </c>
      <c r="D110" s="194" t="s">
        <v>159</v>
      </c>
      <c r="E110" s="195" t="s">
        <v>1920</v>
      </c>
      <c r="F110" s="196" t="s">
        <v>1921</v>
      </c>
      <c r="G110" s="197" t="s">
        <v>1548</v>
      </c>
      <c r="H110" s="198">
        <v>1</v>
      </c>
      <c r="I110" s="199"/>
      <c r="J110" s="200">
        <f>ROUND(I110*H110,2)</f>
        <v>0</v>
      </c>
      <c r="K110" s="196" t="s">
        <v>163</v>
      </c>
      <c r="L110" s="41"/>
      <c r="M110" s="201" t="s">
        <v>21</v>
      </c>
      <c r="N110" s="202" t="s">
        <v>44</v>
      </c>
      <c r="O110" s="66"/>
      <c r="P110" s="203">
        <f>O110*H110</f>
        <v>0</v>
      </c>
      <c r="Q110" s="203">
        <v>0</v>
      </c>
      <c r="R110" s="203">
        <f>Q110*H110</f>
        <v>0</v>
      </c>
      <c r="S110" s="203">
        <v>0</v>
      </c>
      <c r="T110" s="204">
        <f>S110*H110</f>
        <v>0</v>
      </c>
      <c r="U110" s="36"/>
      <c r="V110" s="36"/>
      <c r="W110" s="36"/>
      <c r="X110" s="36"/>
      <c r="Y110" s="36"/>
      <c r="Z110" s="36"/>
      <c r="AA110" s="36"/>
      <c r="AB110" s="36"/>
      <c r="AC110" s="36"/>
      <c r="AD110" s="36"/>
      <c r="AE110" s="36"/>
      <c r="AR110" s="205" t="s">
        <v>1889</v>
      </c>
      <c r="AT110" s="205" t="s">
        <v>159</v>
      </c>
      <c r="AU110" s="205" t="s">
        <v>81</v>
      </c>
      <c r="AY110" s="19" t="s">
        <v>157</v>
      </c>
      <c r="BE110" s="206">
        <f>IF(N110="základní",J110,0)</f>
        <v>0</v>
      </c>
      <c r="BF110" s="206">
        <f>IF(N110="snížená",J110,0)</f>
        <v>0</v>
      </c>
      <c r="BG110" s="206">
        <f>IF(N110="zákl. přenesená",J110,0)</f>
        <v>0</v>
      </c>
      <c r="BH110" s="206">
        <f>IF(N110="sníž. přenesená",J110,0)</f>
        <v>0</v>
      </c>
      <c r="BI110" s="206">
        <f>IF(N110="nulová",J110,0)</f>
        <v>0</v>
      </c>
      <c r="BJ110" s="19" t="s">
        <v>79</v>
      </c>
      <c r="BK110" s="206">
        <f>ROUND(I110*H110,2)</f>
        <v>0</v>
      </c>
      <c r="BL110" s="19" t="s">
        <v>1889</v>
      </c>
      <c r="BM110" s="205" t="s">
        <v>1922</v>
      </c>
    </row>
    <row r="111" spans="1:47" s="2" customFormat="1" ht="29.25">
      <c r="A111" s="36"/>
      <c r="B111" s="37"/>
      <c r="C111" s="38"/>
      <c r="D111" s="207" t="s">
        <v>327</v>
      </c>
      <c r="E111" s="38"/>
      <c r="F111" s="208" t="s">
        <v>1923</v>
      </c>
      <c r="G111" s="38"/>
      <c r="H111" s="38"/>
      <c r="I111" s="117"/>
      <c r="J111" s="38"/>
      <c r="K111" s="38"/>
      <c r="L111" s="41"/>
      <c r="M111" s="209"/>
      <c r="N111" s="210"/>
      <c r="O111" s="66"/>
      <c r="P111" s="66"/>
      <c r="Q111" s="66"/>
      <c r="R111" s="66"/>
      <c r="S111" s="66"/>
      <c r="T111" s="67"/>
      <c r="U111" s="36"/>
      <c r="V111" s="36"/>
      <c r="W111" s="36"/>
      <c r="X111" s="36"/>
      <c r="Y111" s="36"/>
      <c r="Z111" s="36"/>
      <c r="AA111" s="36"/>
      <c r="AB111" s="36"/>
      <c r="AC111" s="36"/>
      <c r="AD111" s="36"/>
      <c r="AE111" s="36"/>
      <c r="AT111" s="19" t="s">
        <v>327</v>
      </c>
      <c r="AU111" s="19" t="s">
        <v>81</v>
      </c>
    </row>
    <row r="112" spans="1:65" s="2" customFormat="1" ht="16.5" customHeight="1">
      <c r="A112" s="36"/>
      <c r="B112" s="37"/>
      <c r="C112" s="194" t="s">
        <v>238</v>
      </c>
      <c r="D112" s="194" t="s">
        <v>159</v>
      </c>
      <c r="E112" s="195" t="s">
        <v>1924</v>
      </c>
      <c r="F112" s="196" t="s">
        <v>1925</v>
      </c>
      <c r="G112" s="197" t="s">
        <v>1548</v>
      </c>
      <c r="H112" s="198">
        <v>1</v>
      </c>
      <c r="I112" s="199"/>
      <c r="J112" s="200">
        <f>ROUND(I112*H112,2)</f>
        <v>0</v>
      </c>
      <c r="K112" s="196" t="s">
        <v>163</v>
      </c>
      <c r="L112" s="41"/>
      <c r="M112" s="201" t="s">
        <v>21</v>
      </c>
      <c r="N112" s="202" t="s">
        <v>44</v>
      </c>
      <c r="O112" s="66"/>
      <c r="P112" s="203">
        <f>O112*H112</f>
        <v>0</v>
      </c>
      <c r="Q112" s="203">
        <v>0</v>
      </c>
      <c r="R112" s="203">
        <f>Q112*H112</f>
        <v>0</v>
      </c>
      <c r="S112" s="203">
        <v>0</v>
      </c>
      <c r="T112" s="204">
        <f>S112*H112</f>
        <v>0</v>
      </c>
      <c r="U112" s="36"/>
      <c r="V112" s="36"/>
      <c r="W112" s="36"/>
      <c r="X112" s="36"/>
      <c r="Y112" s="36"/>
      <c r="Z112" s="36"/>
      <c r="AA112" s="36"/>
      <c r="AB112" s="36"/>
      <c r="AC112" s="36"/>
      <c r="AD112" s="36"/>
      <c r="AE112" s="36"/>
      <c r="AR112" s="205" t="s">
        <v>1889</v>
      </c>
      <c r="AT112" s="205" t="s">
        <v>159</v>
      </c>
      <c r="AU112" s="205" t="s">
        <v>81</v>
      </c>
      <c r="AY112" s="19" t="s">
        <v>157</v>
      </c>
      <c r="BE112" s="206">
        <f>IF(N112="základní",J112,0)</f>
        <v>0</v>
      </c>
      <c r="BF112" s="206">
        <f>IF(N112="snížená",J112,0)</f>
        <v>0</v>
      </c>
      <c r="BG112" s="206">
        <f>IF(N112="zákl. přenesená",J112,0)</f>
        <v>0</v>
      </c>
      <c r="BH112" s="206">
        <f>IF(N112="sníž. přenesená",J112,0)</f>
        <v>0</v>
      </c>
      <c r="BI112" s="206">
        <f>IF(N112="nulová",J112,0)</f>
        <v>0</v>
      </c>
      <c r="BJ112" s="19" t="s">
        <v>79</v>
      </c>
      <c r="BK112" s="206">
        <f>ROUND(I112*H112,2)</f>
        <v>0</v>
      </c>
      <c r="BL112" s="19" t="s">
        <v>1889</v>
      </c>
      <c r="BM112" s="205" t="s">
        <v>1926</v>
      </c>
    </row>
    <row r="113" spans="1:65" s="2" customFormat="1" ht="16.5" customHeight="1">
      <c r="A113" s="36"/>
      <c r="B113" s="37"/>
      <c r="C113" s="194" t="s">
        <v>244</v>
      </c>
      <c r="D113" s="194" t="s">
        <v>159</v>
      </c>
      <c r="E113" s="195" t="s">
        <v>1927</v>
      </c>
      <c r="F113" s="196" t="s">
        <v>1928</v>
      </c>
      <c r="G113" s="197" t="s">
        <v>1548</v>
      </c>
      <c r="H113" s="198">
        <v>1</v>
      </c>
      <c r="I113" s="199"/>
      <c r="J113" s="200">
        <f>ROUND(I113*H113,2)</f>
        <v>0</v>
      </c>
      <c r="K113" s="196" t="s">
        <v>163</v>
      </c>
      <c r="L113" s="41"/>
      <c r="M113" s="201" t="s">
        <v>21</v>
      </c>
      <c r="N113" s="202" t="s">
        <v>44</v>
      </c>
      <c r="O113" s="66"/>
      <c r="P113" s="203">
        <f>O113*H113</f>
        <v>0</v>
      </c>
      <c r="Q113" s="203">
        <v>0</v>
      </c>
      <c r="R113" s="203">
        <f>Q113*H113</f>
        <v>0</v>
      </c>
      <c r="S113" s="203">
        <v>0</v>
      </c>
      <c r="T113" s="204">
        <f>S113*H113</f>
        <v>0</v>
      </c>
      <c r="U113" s="36"/>
      <c r="V113" s="36"/>
      <c r="W113" s="36"/>
      <c r="X113" s="36"/>
      <c r="Y113" s="36"/>
      <c r="Z113" s="36"/>
      <c r="AA113" s="36"/>
      <c r="AB113" s="36"/>
      <c r="AC113" s="36"/>
      <c r="AD113" s="36"/>
      <c r="AE113" s="36"/>
      <c r="AR113" s="205" t="s">
        <v>1889</v>
      </c>
      <c r="AT113" s="205" t="s">
        <v>159</v>
      </c>
      <c r="AU113" s="205" t="s">
        <v>81</v>
      </c>
      <c r="AY113" s="19" t="s">
        <v>157</v>
      </c>
      <c r="BE113" s="206">
        <f>IF(N113="základní",J113,0)</f>
        <v>0</v>
      </c>
      <c r="BF113" s="206">
        <f>IF(N113="snížená",J113,0)</f>
        <v>0</v>
      </c>
      <c r="BG113" s="206">
        <f>IF(N113="zákl. přenesená",J113,0)</f>
        <v>0</v>
      </c>
      <c r="BH113" s="206">
        <f>IF(N113="sníž. přenesená",J113,0)</f>
        <v>0</v>
      </c>
      <c r="BI113" s="206">
        <f>IF(N113="nulová",J113,0)</f>
        <v>0</v>
      </c>
      <c r="BJ113" s="19" t="s">
        <v>79</v>
      </c>
      <c r="BK113" s="206">
        <f>ROUND(I113*H113,2)</f>
        <v>0</v>
      </c>
      <c r="BL113" s="19" t="s">
        <v>1889</v>
      </c>
      <c r="BM113" s="205" t="s">
        <v>1929</v>
      </c>
    </row>
    <row r="114" spans="1:47" s="2" customFormat="1" ht="19.5">
      <c r="A114" s="36"/>
      <c r="B114" s="37"/>
      <c r="C114" s="38"/>
      <c r="D114" s="207" t="s">
        <v>327</v>
      </c>
      <c r="E114" s="38"/>
      <c r="F114" s="208" t="s">
        <v>1930</v>
      </c>
      <c r="G114" s="38"/>
      <c r="H114" s="38"/>
      <c r="I114" s="117"/>
      <c r="J114" s="38"/>
      <c r="K114" s="38"/>
      <c r="L114" s="41"/>
      <c r="M114" s="209"/>
      <c r="N114" s="210"/>
      <c r="O114" s="66"/>
      <c r="P114" s="66"/>
      <c r="Q114" s="66"/>
      <c r="R114" s="66"/>
      <c r="S114" s="66"/>
      <c r="T114" s="67"/>
      <c r="U114" s="36"/>
      <c r="V114" s="36"/>
      <c r="W114" s="36"/>
      <c r="X114" s="36"/>
      <c r="Y114" s="36"/>
      <c r="Z114" s="36"/>
      <c r="AA114" s="36"/>
      <c r="AB114" s="36"/>
      <c r="AC114" s="36"/>
      <c r="AD114" s="36"/>
      <c r="AE114" s="36"/>
      <c r="AT114" s="19" t="s">
        <v>327</v>
      </c>
      <c r="AU114" s="19" t="s">
        <v>81</v>
      </c>
    </row>
    <row r="115" spans="1:65" s="2" customFormat="1" ht="16.5" customHeight="1">
      <c r="A115" s="36"/>
      <c r="B115" s="37"/>
      <c r="C115" s="194" t="s">
        <v>251</v>
      </c>
      <c r="D115" s="194" t="s">
        <v>159</v>
      </c>
      <c r="E115" s="195" t="s">
        <v>1931</v>
      </c>
      <c r="F115" s="196" t="s">
        <v>1932</v>
      </c>
      <c r="G115" s="197" t="s">
        <v>1548</v>
      </c>
      <c r="H115" s="198">
        <v>1</v>
      </c>
      <c r="I115" s="199"/>
      <c r="J115" s="200">
        <f>ROUND(I115*H115,2)</f>
        <v>0</v>
      </c>
      <c r="K115" s="196" t="s">
        <v>163</v>
      </c>
      <c r="L115" s="41"/>
      <c r="M115" s="201" t="s">
        <v>21</v>
      </c>
      <c r="N115" s="202" t="s">
        <v>44</v>
      </c>
      <c r="O115" s="66"/>
      <c r="P115" s="203">
        <f>O115*H115</f>
        <v>0</v>
      </c>
      <c r="Q115" s="203">
        <v>0</v>
      </c>
      <c r="R115" s="203">
        <f>Q115*H115</f>
        <v>0</v>
      </c>
      <c r="S115" s="203">
        <v>0</v>
      </c>
      <c r="T115" s="204">
        <f>S115*H115</f>
        <v>0</v>
      </c>
      <c r="U115" s="36"/>
      <c r="V115" s="36"/>
      <c r="W115" s="36"/>
      <c r="X115" s="36"/>
      <c r="Y115" s="36"/>
      <c r="Z115" s="36"/>
      <c r="AA115" s="36"/>
      <c r="AB115" s="36"/>
      <c r="AC115" s="36"/>
      <c r="AD115" s="36"/>
      <c r="AE115" s="36"/>
      <c r="AR115" s="205" t="s">
        <v>1889</v>
      </c>
      <c r="AT115" s="205" t="s">
        <v>159</v>
      </c>
      <c r="AU115" s="205" t="s">
        <v>81</v>
      </c>
      <c r="AY115" s="19" t="s">
        <v>157</v>
      </c>
      <c r="BE115" s="206">
        <f>IF(N115="základní",J115,0)</f>
        <v>0</v>
      </c>
      <c r="BF115" s="206">
        <f>IF(N115="snížená",J115,0)</f>
        <v>0</v>
      </c>
      <c r="BG115" s="206">
        <f>IF(N115="zákl. přenesená",J115,0)</f>
        <v>0</v>
      </c>
      <c r="BH115" s="206">
        <f>IF(N115="sníž. přenesená",J115,0)</f>
        <v>0</v>
      </c>
      <c r="BI115" s="206">
        <f>IF(N115="nulová",J115,0)</f>
        <v>0</v>
      </c>
      <c r="BJ115" s="19" t="s">
        <v>79</v>
      </c>
      <c r="BK115" s="206">
        <f>ROUND(I115*H115,2)</f>
        <v>0</v>
      </c>
      <c r="BL115" s="19" t="s">
        <v>1889</v>
      </c>
      <c r="BM115" s="205" t="s">
        <v>1933</v>
      </c>
    </row>
    <row r="116" spans="1:47" s="2" customFormat="1" ht="48.75">
      <c r="A116" s="36"/>
      <c r="B116" s="37"/>
      <c r="C116" s="38"/>
      <c r="D116" s="207" t="s">
        <v>327</v>
      </c>
      <c r="E116" s="38"/>
      <c r="F116" s="208" t="s">
        <v>1934</v>
      </c>
      <c r="G116" s="38"/>
      <c r="H116" s="38"/>
      <c r="I116" s="117"/>
      <c r="J116" s="38"/>
      <c r="K116" s="38"/>
      <c r="L116" s="41"/>
      <c r="M116" s="209"/>
      <c r="N116" s="210"/>
      <c r="O116" s="66"/>
      <c r="P116" s="66"/>
      <c r="Q116" s="66"/>
      <c r="R116" s="66"/>
      <c r="S116" s="66"/>
      <c r="T116" s="67"/>
      <c r="U116" s="36"/>
      <c r="V116" s="36"/>
      <c r="W116" s="36"/>
      <c r="X116" s="36"/>
      <c r="Y116" s="36"/>
      <c r="Z116" s="36"/>
      <c r="AA116" s="36"/>
      <c r="AB116" s="36"/>
      <c r="AC116" s="36"/>
      <c r="AD116" s="36"/>
      <c r="AE116" s="36"/>
      <c r="AT116" s="19" t="s">
        <v>327</v>
      </c>
      <c r="AU116" s="19" t="s">
        <v>81</v>
      </c>
    </row>
    <row r="117" spans="1:65" s="2" customFormat="1" ht="16.5" customHeight="1">
      <c r="A117" s="36"/>
      <c r="B117" s="37"/>
      <c r="C117" s="194" t="s">
        <v>264</v>
      </c>
      <c r="D117" s="194" t="s">
        <v>159</v>
      </c>
      <c r="E117" s="195" t="s">
        <v>1935</v>
      </c>
      <c r="F117" s="196" t="s">
        <v>1936</v>
      </c>
      <c r="G117" s="197" t="s">
        <v>1548</v>
      </c>
      <c r="H117" s="198">
        <v>1</v>
      </c>
      <c r="I117" s="199"/>
      <c r="J117" s="200">
        <f>ROUND(I117*H117,2)</f>
        <v>0</v>
      </c>
      <c r="K117" s="196" t="s">
        <v>163</v>
      </c>
      <c r="L117" s="41"/>
      <c r="M117" s="201" t="s">
        <v>21</v>
      </c>
      <c r="N117" s="202" t="s">
        <v>44</v>
      </c>
      <c r="O117" s="66"/>
      <c r="P117" s="203">
        <f>O117*H117</f>
        <v>0</v>
      </c>
      <c r="Q117" s="203">
        <v>0</v>
      </c>
      <c r="R117" s="203">
        <f>Q117*H117</f>
        <v>0</v>
      </c>
      <c r="S117" s="203">
        <v>0</v>
      </c>
      <c r="T117" s="204">
        <f>S117*H117</f>
        <v>0</v>
      </c>
      <c r="U117" s="36"/>
      <c r="V117" s="36"/>
      <c r="W117" s="36"/>
      <c r="X117" s="36"/>
      <c r="Y117" s="36"/>
      <c r="Z117" s="36"/>
      <c r="AA117" s="36"/>
      <c r="AB117" s="36"/>
      <c r="AC117" s="36"/>
      <c r="AD117" s="36"/>
      <c r="AE117" s="36"/>
      <c r="AR117" s="205" t="s">
        <v>1889</v>
      </c>
      <c r="AT117" s="205" t="s">
        <v>159</v>
      </c>
      <c r="AU117" s="205" t="s">
        <v>81</v>
      </c>
      <c r="AY117" s="19" t="s">
        <v>157</v>
      </c>
      <c r="BE117" s="206">
        <f>IF(N117="základní",J117,0)</f>
        <v>0</v>
      </c>
      <c r="BF117" s="206">
        <f>IF(N117="snížená",J117,0)</f>
        <v>0</v>
      </c>
      <c r="BG117" s="206">
        <f>IF(N117="zákl. přenesená",J117,0)</f>
        <v>0</v>
      </c>
      <c r="BH117" s="206">
        <f>IF(N117="sníž. přenesená",J117,0)</f>
        <v>0</v>
      </c>
      <c r="BI117" s="206">
        <f>IF(N117="nulová",J117,0)</f>
        <v>0</v>
      </c>
      <c r="BJ117" s="19" t="s">
        <v>79</v>
      </c>
      <c r="BK117" s="206">
        <f>ROUND(I117*H117,2)</f>
        <v>0</v>
      </c>
      <c r="BL117" s="19" t="s">
        <v>1889</v>
      </c>
      <c r="BM117" s="205" t="s">
        <v>1937</v>
      </c>
    </row>
    <row r="118" spans="1:47" s="2" customFormat="1" ht="39">
      <c r="A118" s="36"/>
      <c r="B118" s="37"/>
      <c r="C118" s="38"/>
      <c r="D118" s="207" t="s">
        <v>327</v>
      </c>
      <c r="E118" s="38"/>
      <c r="F118" s="208" t="s">
        <v>1938</v>
      </c>
      <c r="G118" s="38"/>
      <c r="H118" s="38"/>
      <c r="I118" s="117"/>
      <c r="J118" s="38"/>
      <c r="K118" s="38"/>
      <c r="L118" s="41"/>
      <c r="M118" s="209"/>
      <c r="N118" s="210"/>
      <c r="O118" s="66"/>
      <c r="P118" s="66"/>
      <c r="Q118" s="66"/>
      <c r="R118" s="66"/>
      <c r="S118" s="66"/>
      <c r="T118" s="67"/>
      <c r="U118" s="36"/>
      <c r="V118" s="36"/>
      <c r="W118" s="36"/>
      <c r="X118" s="36"/>
      <c r="Y118" s="36"/>
      <c r="Z118" s="36"/>
      <c r="AA118" s="36"/>
      <c r="AB118" s="36"/>
      <c r="AC118" s="36"/>
      <c r="AD118" s="36"/>
      <c r="AE118" s="36"/>
      <c r="AT118" s="19" t="s">
        <v>327</v>
      </c>
      <c r="AU118" s="19" t="s">
        <v>81</v>
      </c>
    </row>
    <row r="119" spans="1:65" s="2" customFormat="1" ht="16.5" customHeight="1">
      <c r="A119" s="36"/>
      <c r="B119" s="37"/>
      <c r="C119" s="194" t="s">
        <v>270</v>
      </c>
      <c r="D119" s="194" t="s">
        <v>159</v>
      </c>
      <c r="E119" s="195" t="s">
        <v>1939</v>
      </c>
      <c r="F119" s="196" t="s">
        <v>1940</v>
      </c>
      <c r="G119" s="197" t="s">
        <v>1548</v>
      </c>
      <c r="H119" s="198">
        <v>1</v>
      </c>
      <c r="I119" s="199"/>
      <c r="J119" s="200">
        <f>ROUND(I119*H119,2)</f>
        <v>0</v>
      </c>
      <c r="K119" s="196" t="s">
        <v>163</v>
      </c>
      <c r="L119" s="41"/>
      <c r="M119" s="201" t="s">
        <v>21</v>
      </c>
      <c r="N119" s="202" t="s">
        <v>44</v>
      </c>
      <c r="O119" s="66"/>
      <c r="P119" s="203">
        <f>O119*H119</f>
        <v>0</v>
      </c>
      <c r="Q119" s="203">
        <v>0</v>
      </c>
      <c r="R119" s="203">
        <f>Q119*H119</f>
        <v>0</v>
      </c>
      <c r="S119" s="203">
        <v>0</v>
      </c>
      <c r="T119" s="204">
        <f>S119*H119</f>
        <v>0</v>
      </c>
      <c r="U119" s="36"/>
      <c r="V119" s="36"/>
      <c r="W119" s="36"/>
      <c r="X119" s="36"/>
      <c r="Y119" s="36"/>
      <c r="Z119" s="36"/>
      <c r="AA119" s="36"/>
      <c r="AB119" s="36"/>
      <c r="AC119" s="36"/>
      <c r="AD119" s="36"/>
      <c r="AE119" s="36"/>
      <c r="AR119" s="205" t="s">
        <v>1889</v>
      </c>
      <c r="AT119" s="205" t="s">
        <v>159</v>
      </c>
      <c r="AU119" s="205" t="s">
        <v>81</v>
      </c>
      <c r="AY119" s="19" t="s">
        <v>157</v>
      </c>
      <c r="BE119" s="206">
        <f>IF(N119="základní",J119,0)</f>
        <v>0</v>
      </c>
      <c r="BF119" s="206">
        <f>IF(N119="snížená",J119,0)</f>
        <v>0</v>
      </c>
      <c r="BG119" s="206">
        <f>IF(N119="zákl. přenesená",J119,0)</f>
        <v>0</v>
      </c>
      <c r="BH119" s="206">
        <f>IF(N119="sníž. přenesená",J119,0)</f>
        <v>0</v>
      </c>
      <c r="BI119" s="206">
        <f>IF(N119="nulová",J119,0)</f>
        <v>0</v>
      </c>
      <c r="BJ119" s="19" t="s">
        <v>79</v>
      </c>
      <c r="BK119" s="206">
        <f>ROUND(I119*H119,2)</f>
        <v>0</v>
      </c>
      <c r="BL119" s="19" t="s">
        <v>1889</v>
      </c>
      <c r="BM119" s="205" t="s">
        <v>1941</v>
      </c>
    </row>
    <row r="120" spans="1:65" s="2" customFormat="1" ht="16.5" customHeight="1">
      <c r="A120" s="36"/>
      <c r="B120" s="37"/>
      <c r="C120" s="194" t="s">
        <v>8</v>
      </c>
      <c r="D120" s="194" t="s">
        <v>159</v>
      </c>
      <c r="E120" s="195" t="s">
        <v>1942</v>
      </c>
      <c r="F120" s="196" t="s">
        <v>1943</v>
      </c>
      <c r="G120" s="197" t="s">
        <v>1548</v>
      </c>
      <c r="H120" s="198">
        <v>1</v>
      </c>
      <c r="I120" s="199"/>
      <c r="J120" s="200">
        <f>ROUND(I120*H120,2)</f>
        <v>0</v>
      </c>
      <c r="K120" s="196" t="s">
        <v>163</v>
      </c>
      <c r="L120" s="41"/>
      <c r="M120" s="201" t="s">
        <v>21</v>
      </c>
      <c r="N120" s="202" t="s">
        <v>44</v>
      </c>
      <c r="O120" s="66"/>
      <c r="P120" s="203">
        <f>O120*H120</f>
        <v>0</v>
      </c>
      <c r="Q120" s="203">
        <v>0</v>
      </c>
      <c r="R120" s="203">
        <f>Q120*H120</f>
        <v>0</v>
      </c>
      <c r="S120" s="203">
        <v>0</v>
      </c>
      <c r="T120" s="204">
        <f>S120*H120</f>
        <v>0</v>
      </c>
      <c r="U120" s="36"/>
      <c r="V120" s="36"/>
      <c r="W120" s="36"/>
      <c r="X120" s="36"/>
      <c r="Y120" s="36"/>
      <c r="Z120" s="36"/>
      <c r="AA120" s="36"/>
      <c r="AB120" s="36"/>
      <c r="AC120" s="36"/>
      <c r="AD120" s="36"/>
      <c r="AE120" s="36"/>
      <c r="AR120" s="205" t="s">
        <v>1889</v>
      </c>
      <c r="AT120" s="205" t="s">
        <v>159</v>
      </c>
      <c r="AU120" s="205" t="s">
        <v>81</v>
      </c>
      <c r="AY120" s="19" t="s">
        <v>157</v>
      </c>
      <c r="BE120" s="206">
        <f>IF(N120="základní",J120,0)</f>
        <v>0</v>
      </c>
      <c r="BF120" s="206">
        <f>IF(N120="snížená",J120,0)</f>
        <v>0</v>
      </c>
      <c r="BG120" s="206">
        <f>IF(N120="zákl. přenesená",J120,0)</f>
        <v>0</v>
      </c>
      <c r="BH120" s="206">
        <f>IF(N120="sníž. přenesená",J120,0)</f>
        <v>0</v>
      </c>
      <c r="BI120" s="206">
        <f>IF(N120="nulová",J120,0)</f>
        <v>0</v>
      </c>
      <c r="BJ120" s="19" t="s">
        <v>79</v>
      </c>
      <c r="BK120" s="206">
        <f>ROUND(I120*H120,2)</f>
        <v>0</v>
      </c>
      <c r="BL120" s="19" t="s">
        <v>1889</v>
      </c>
      <c r="BM120" s="205" t="s">
        <v>1944</v>
      </c>
    </row>
    <row r="121" spans="1:47" s="2" customFormat="1" ht="29.25">
      <c r="A121" s="36"/>
      <c r="B121" s="37"/>
      <c r="C121" s="38"/>
      <c r="D121" s="207" t="s">
        <v>327</v>
      </c>
      <c r="E121" s="38"/>
      <c r="F121" s="208" t="s">
        <v>1945</v>
      </c>
      <c r="G121" s="38"/>
      <c r="H121" s="38"/>
      <c r="I121" s="117"/>
      <c r="J121" s="38"/>
      <c r="K121" s="38"/>
      <c r="L121" s="41"/>
      <c r="M121" s="209"/>
      <c r="N121" s="210"/>
      <c r="O121" s="66"/>
      <c r="P121" s="66"/>
      <c r="Q121" s="66"/>
      <c r="R121" s="66"/>
      <c r="S121" s="66"/>
      <c r="T121" s="67"/>
      <c r="U121" s="36"/>
      <c r="V121" s="36"/>
      <c r="W121" s="36"/>
      <c r="X121" s="36"/>
      <c r="Y121" s="36"/>
      <c r="Z121" s="36"/>
      <c r="AA121" s="36"/>
      <c r="AB121" s="36"/>
      <c r="AC121" s="36"/>
      <c r="AD121" s="36"/>
      <c r="AE121" s="36"/>
      <c r="AT121" s="19" t="s">
        <v>327</v>
      </c>
      <c r="AU121" s="19" t="s">
        <v>81</v>
      </c>
    </row>
    <row r="122" spans="1:65" s="2" customFormat="1" ht="16.5" customHeight="1">
      <c r="A122" s="36"/>
      <c r="B122" s="37"/>
      <c r="C122" s="194" t="s">
        <v>281</v>
      </c>
      <c r="D122" s="194" t="s">
        <v>159</v>
      </c>
      <c r="E122" s="195" t="s">
        <v>1946</v>
      </c>
      <c r="F122" s="196" t="s">
        <v>1947</v>
      </c>
      <c r="G122" s="197" t="s">
        <v>1548</v>
      </c>
      <c r="H122" s="198">
        <v>1</v>
      </c>
      <c r="I122" s="199"/>
      <c r="J122" s="200">
        <f>ROUND(I122*H122,2)</f>
        <v>0</v>
      </c>
      <c r="K122" s="196" t="s">
        <v>163</v>
      </c>
      <c r="L122" s="41"/>
      <c r="M122" s="201" t="s">
        <v>21</v>
      </c>
      <c r="N122" s="202" t="s">
        <v>44</v>
      </c>
      <c r="O122" s="66"/>
      <c r="P122" s="203">
        <f>O122*H122</f>
        <v>0</v>
      </c>
      <c r="Q122" s="203">
        <v>0</v>
      </c>
      <c r="R122" s="203">
        <f>Q122*H122</f>
        <v>0</v>
      </c>
      <c r="S122" s="203">
        <v>0</v>
      </c>
      <c r="T122" s="204">
        <f>S122*H122</f>
        <v>0</v>
      </c>
      <c r="U122" s="36"/>
      <c r="V122" s="36"/>
      <c r="W122" s="36"/>
      <c r="X122" s="36"/>
      <c r="Y122" s="36"/>
      <c r="Z122" s="36"/>
      <c r="AA122" s="36"/>
      <c r="AB122" s="36"/>
      <c r="AC122" s="36"/>
      <c r="AD122" s="36"/>
      <c r="AE122" s="36"/>
      <c r="AR122" s="205" t="s">
        <v>1889</v>
      </c>
      <c r="AT122" s="205" t="s">
        <v>159</v>
      </c>
      <c r="AU122" s="205" t="s">
        <v>81</v>
      </c>
      <c r="AY122" s="19" t="s">
        <v>157</v>
      </c>
      <c r="BE122" s="206">
        <f>IF(N122="základní",J122,0)</f>
        <v>0</v>
      </c>
      <c r="BF122" s="206">
        <f>IF(N122="snížená",J122,0)</f>
        <v>0</v>
      </c>
      <c r="BG122" s="206">
        <f>IF(N122="zákl. přenesená",J122,0)</f>
        <v>0</v>
      </c>
      <c r="BH122" s="206">
        <f>IF(N122="sníž. přenesená",J122,0)</f>
        <v>0</v>
      </c>
      <c r="BI122" s="206">
        <f>IF(N122="nulová",J122,0)</f>
        <v>0</v>
      </c>
      <c r="BJ122" s="19" t="s">
        <v>79</v>
      </c>
      <c r="BK122" s="206">
        <f>ROUND(I122*H122,2)</f>
        <v>0</v>
      </c>
      <c r="BL122" s="19" t="s">
        <v>1889</v>
      </c>
      <c r="BM122" s="205" t="s">
        <v>1948</v>
      </c>
    </row>
    <row r="123" spans="1:47" s="2" customFormat="1" ht="29.25">
      <c r="A123" s="36"/>
      <c r="B123" s="37"/>
      <c r="C123" s="38"/>
      <c r="D123" s="207" t="s">
        <v>327</v>
      </c>
      <c r="E123" s="38"/>
      <c r="F123" s="208" t="s">
        <v>1949</v>
      </c>
      <c r="G123" s="38"/>
      <c r="H123" s="38"/>
      <c r="I123" s="117"/>
      <c r="J123" s="38"/>
      <c r="K123" s="38"/>
      <c r="L123" s="41"/>
      <c r="M123" s="209"/>
      <c r="N123" s="210"/>
      <c r="O123" s="66"/>
      <c r="P123" s="66"/>
      <c r="Q123" s="66"/>
      <c r="R123" s="66"/>
      <c r="S123" s="66"/>
      <c r="T123" s="67"/>
      <c r="U123" s="36"/>
      <c r="V123" s="36"/>
      <c r="W123" s="36"/>
      <c r="X123" s="36"/>
      <c r="Y123" s="36"/>
      <c r="Z123" s="36"/>
      <c r="AA123" s="36"/>
      <c r="AB123" s="36"/>
      <c r="AC123" s="36"/>
      <c r="AD123" s="36"/>
      <c r="AE123" s="36"/>
      <c r="AT123" s="19" t="s">
        <v>327</v>
      </c>
      <c r="AU123" s="19" t="s">
        <v>81</v>
      </c>
    </row>
    <row r="124" spans="2:63" s="12" customFormat="1" ht="22.9" customHeight="1">
      <c r="B124" s="178"/>
      <c r="C124" s="179"/>
      <c r="D124" s="180" t="s">
        <v>72</v>
      </c>
      <c r="E124" s="192" t="s">
        <v>1950</v>
      </c>
      <c r="F124" s="192" t="s">
        <v>1951</v>
      </c>
      <c r="G124" s="179"/>
      <c r="H124" s="179"/>
      <c r="I124" s="182"/>
      <c r="J124" s="193">
        <f>BK124</f>
        <v>0</v>
      </c>
      <c r="K124" s="179"/>
      <c r="L124" s="184"/>
      <c r="M124" s="185"/>
      <c r="N124" s="186"/>
      <c r="O124" s="186"/>
      <c r="P124" s="187">
        <f>SUM(P125:P128)</f>
        <v>0</v>
      </c>
      <c r="Q124" s="186"/>
      <c r="R124" s="187">
        <f>SUM(R125:R128)</f>
        <v>0</v>
      </c>
      <c r="S124" s="186"/>
      <c r="T124" s="188">
        <f>SUM(T125:T128)</f>
        <v>0</v>
      </c>
      <c r="AR124" s="189" t="s">
        <v>180</v>
      </c>
      <c r="AT124" s="190" t="s">
        <v>72</v>
      </c>
      <c r="AU124" s="190" t="s">
        <v>79</v>
      </c>
      <c r="AY124" s="189" t="s">
        <v>157</v>
      </c>
      <c r="BK124" s="191">
        <f>SUM(BK125:BK128)</f>
        <v>0</v>
      </c>
    </row>
    <row r="125" spans="1:65" s="2" customFormat="1" ht="16.5" customHeight="1">
      <c r="A125" s="36"/>
      <c r="B125" s="37"/>
      <c r="C125" s="194" t="s">
        <v>289</v>
      </c>
      <c r="D125" s="194" t="s">
        <v>159</v>
      </c>
      <c r="E125" s="195" t="s">
        <v>1952</v>
      </c>
      <c r="F125" s="196" t="s">
        <v>1953</v>
      </c>
      <c r="G125" s="197" t="s">
        <v>1548</v>
      </c>
      <c r="H125" s="198">
        <v>1</v>
      </c>
      <c r="I125" s="199"/>
      <c r="J125" s="200">
        <f>ROUND(I125*H125,2)</f>
        <v>0</v>
      </c>
      <c r="K125" s="196" t="s">
        <v>163</v>
      </c>
      <c r="L125" s="41"/>
      <c r="M125" s="201" t="s">
        <v>21</v>
      </c>
      <c r="N125" s="202" t="s">
        <v>44</v>
      </c>
      <c r="O125" s="66"/>
      <c r="P125" s="203">
        <f>O125*H125</f>
        <v>0</v>
      </c>
      <c r="Q125" s="203">
        <v>0</v>
      </c>
      <c r="R125" s="203">
        <f>Q125*H125</f>
        <v>0</v>
      </c>
      <c r="S125" s="203">
        <v>0</v>
      </c>
      <c r="T125" s="204">
        <f>S125*H125</f>
        <v>0</v>
      </c>
      <c r="U125" s="36"/>
      <c r="V125" s="36"/>
      <c r="W125" s="36"/>
      <c r="X125" s="36"/>
      <c r="Y125" s="36"/>
      <c r="Z125" s="36"/>
      <c r="AA125" s="36"/>
      <c r="AB125" s="36"/>
      <c r="AC125" s="36"/>
      <c r="AD125" s="36"/>
      <c r="AE125" s="36"/>
      <c r="AR125" s="205" t="s">
        <v>1889</v>
      </c>
      <c r="AT125" s="205" t="s">
        <v>159</v>
      </c>
      <c r="AU125" s="205" t="s">
        <v>81</v>
      </c>
      <c r="AY125" s="19" t="s">
        <v>157</v>
      </c>
      <c r="BE125" s="206">
        <f>IF(N125="základní",J125,0)</f>
        <v>0</v>
      </c>
      <c r="BF125" s="206">
        <f>IF(N125="snížená",J125,0)</f>
        <v>0</v>
      </c>
      <c r="BG125" s="206">
        <f>IF(N125="zákl. přenesená",J125,0)</f>
        <v>0</v>
      </c>
      <c r="BH125" s="206">
        <f>IF(N125="sníž. přenesená",J125,0)</f>
        <v>0</v>
      </c>
      <c r="BI125" s="206">
        <f>IF(N125="nulová",J125,0)</f>
        <v>0</v>
      </c>
      <c r="BJ125" s="19" t="s">
        <v>79</v>
      </c>
      <c r="BK125" s="206">
        <f>ROUND(I125*H125,2)</f>
        <v>0</v>
      </c>
      <c r="BL125" s="19" t="s">
        <v>1889</v>
      </c>
      <c r="BM125" s="205" t="s">
        <v>1954</v>
      </c>
    </row>
    <row r="126" spans="1:47" s="2" customFormat="1" ht="115.5" customHeight="1">
      <c r="A126" s="36"/>
      <c r="B126" s="37"/>
      <c r="C126" s="38"/>
      <c r="D126" s="207" t="s">
        <v>327</v>
      </c>
      <c r="E126" s="38"/>
      <c r="F126" s="208" t="s">
        <v>1955</v>
      </c>
      <c r="G126" s="38"/>
      <c r="H126" s="38"/>
      <c r="I126" s="117"/>
      <c r="J126" s="38"/>
      <c r="K126" s="38"/>
      <c r="L126" s="41"/>
      <c r="M126" s="209"/>
      <c r="N126" s="210"/>
      <c r="O126" s="66"/>
      <c r="P126" s="66"/>
      <c r="Q126" s="66"/>
      <c r="R126" s="66"/>
      <c r="S126" s="66"/>
      <c r="T126" s="67"/>
      <c r="U126" s="36"/>
      <c r="V126" s="36"/>
      <c r="W126" s="36"/>
      <c r="X126" s="36"/>
      <c r="Y126" s="36"/>
      <c r="Z126" s="36"/>
      <c r="AA126" s="36"/>
      <c r="AB126" s="36"/>
      <c r="AC126" s="36"/>
      <c r="AD126" s="36"/>
      <c r="AE126" s="36"/>
      <c r="AT126" s="19" t="s">
        <v>327</v>
      </c>
      <c r="AU126" s="19" t="s">
        <v>81</v>
      </c>
    </row>
    <row r="127" spans="1:65" s="2" customFormat="1" ht="16.5" customHeight="1">
      <c r="A127" s="36"/>
      <c r="B127" s="37"/>
      <c r="C127" s="194" t="s">
        <v>299</v>
      </c>
      <c r="D127" s="194" t="s">
        <v>159</v>
      </c>
      <c r="E127" s="195" t="s">
        <v>1956</v>
      </c>
      <c r="F127" s="196" t="s">
        <v>1957</v>
      </c>
      <c r="G127" s="197" t="s">
        <v>1548</v>
      </c>
      <c r="H127" s="198">
        <v>1</v>
      </c>
      <c r="I127" s="199"/>
      <c r="J127" s="200">
        <f>ROUND(I127*H127,2)</f>
        <v>0</v>
      </c>
      <c r="K127" s="196" t="s">
        <v>163</v>
      </c>
      <c r="L127" s="41"/>
      <c r="M127" s="201" t="s">
        <v>21</v>
      </c>
      <c r="N127" s="202" t="s">
        <v>44</v>
      </c>
      <c r="O127" s="66"/>
      <c r="P127" s="203">
        <f>O127*H127</f>
        <v>0</v>
      </c>
      <c r="Q127" s="203">
        <v>0</v>
      </c>
      <c r="R127" s="203">
        <f>Q127*H127</f>
        <v>0</v>
      </c>
      <c r="S127" s="203">
        <v>0</v>
      </c>
      <c r="T127" s="204">
        <f>S127*H127</f>
        <v>0</v>
      </c>
      <c r="U127" s="36"/>
      <c r="V127" s="36"/>
      <c r="W127" s="36"/>
      <c r="X127" s="36"/>
      <c r="Y127" s="36"/>
      <c r="Z127" s="36"/>
      <c r="AA127" s="36"/>
      <c r="AB127" s="36"/>
      <c r="AC127" s="36"/>
      <c r="AD127" s="36"/>
      <c r="AE127" s="36"/>
      <c r="AR127" s="205" t="s">
        <v>1889</v>
      </c>
      <c r="AT127" s="205" t="s">
        <v>159</v>
      </c>
      <c r="AU127" s="205" t="s">
        <v>81</v>
      </c>
      <c r="AY127" s="19" t="s">
        <v>157</v>
      </c>
      <c r="BE127" s="206">
        <f>IF(N127="základní",J127,0)</f>
        <v>0</v>
      </c>
      <c r="BF127" s="206">
        <f>IF(N127="snížená",J127,0)</f>
        <v>0</v>
      </c>
      <c r="BG127" s="206">
        <f>IF(N127="zákl. přenesená",J127,0)</f>
        <v>0</v>
      </c>
      <c r="BH127" s="206">
        <f>IF(N127="sníž. přenesená",J127,0)</f>
        <v>0</v>
      </c>
      <c r="BI127" s="206">
        <f>IF(N127="nulová",J127,0)</f>
        <v>0</v>
      </c>
      <c r="BJ127" s="19" t="s">
        <v>79</v>
      </c>
      <c r="BK127" s="206">
        <f>ROUND(I127*H127,2)</f>
        <v>0</v>
      </c>
      <c r="BL127" s="19" t="s">
        <v>1889</v>
      </c>
      <c r="BM127" s="205" t="s">
        <v>1958</v>
      </c>
    </row>
    <row r="128" spans="1:47" s="2" customFormat="1" ht="206.25" customHeight="1">
      <c r="A128" s="36"/>
      <c r="B128" s="37"/>
      <c r="C128" s="38"/>
      <c r="D128" s="207" t="s">
        <v>327</v>
      </c>
      <c r="E128" s="38"/>
      <c r="F128" s="208" t="s">
        <v>1959</v>
      </c>
      <c r="G128" s="38"/>
      <c r="H128" s="38"/>
      <c r="I128" s="117"/>
      <c r="J128" s="38"/>
      <c r="K128" s="38"/>
      <c r="L128" s="41"/>
      <c r="M128" s="209"/>
      <c r="N128" s="210"/>
      <c r="O128" s="66"/>
      <c r="P128" s="66"/>
      <c r="Q128" s="66"/>
      <c r="R128" s="66"/>
      <c r="S128" s="66"/>
      <c r="T128" s="67"/>
      <c r="U128" s="36"/>
      <c r="V128" s="36"/>
      <c r="W128" s="36"/>
      <c r="X128" s="36"/>
      <c r="Y128" s="36"/>
      <c r="Z128" s="36"/>
      <c r="AA128" s="36"/>
      <c r="AB128" s="36"/>
      <c r="AC128" s="36"/>
      <c r="AD128" s="36"/>
      <c r="AE128" s="36"/>
      <c r="AT128" s="19" t="s">
        <v>327</v>
      </c>
      <c r="AU128" s="19" t="s">
        <v>81</v>
      </c>
    </row>
    <row r="129" spans="2:63" s="12" customFormat="1" ht="22.9" customHeight="1">
      <c r="B129" s="178"/>
      <c r="C129" s="179"/>
      <c r="D129" s="180" t="s">
        <v>72</v>
      </c>
      <c r="E129" s="192" t="s">
        <v>1960</v>
      </c>
      <c r="F129" s="192" t="s">
        <v>1961</v>
      </c>
      <c r="G129" s="179"/>
      <c r="H129" s="179"/>
      <c r="I129" s="182"/>
      <c r="J129" s="193">
        <f>BK129</f>
        <v>0</v>
      </c>
      <c r="K129" s="179"/>
      <c r="L129" s="184"/>
      <c r="M129" s="185"/>
      <c r="N129" s="186"/>
      <c r="O129" s="186"/>
      <c r="P129" s="187">
        <f>SUM(P130:P133)</f>
        <v>0</v>
      </c>
      <c r="Q129" s="186"/>
      <c r="R129" s="187">
        <f>SUM(R130:R133)</f>
        <v>0</v>
      </c>
      <c r="S129" s="186"/>
      <c r="T129" s="188">
        <f>SUM(T130:T133)</f>
        <v>0</v>
      </c>
      <c r="AR129" s="189" t="s">
        <v>180</v>
      </c>
      <c r="AT129" s="190" t="s">
        <v>72</v>
      </c>
      <c r="AU129" s="190" t="s">
        <v>79</v>
      </c>
      <c r="AY129" s="189" t="s">
        <v>157</v>
      </c>
      <c r="BK129" s="191">
        <f>SUM(BK130:BK133)</f>
        <v>0</v>
      </c>
    </row>
    <row r="130" spans="1:65" s="2" customFormat="1" ht="16.5" customHeight="1">
      <c r="A130" s="36"/>
      <c r="B130" s="37"/>
      <c r="C130" s="194" t="s">
        <v>309</v>
      </c>
      <c r="D130" s="194" t="s">
        <v>159</v>
      </c>
      <c r="E130" s="195" t="s">
        <v>1962</v>
      </c>
      <c r="F130" s="196" t="s">
        <v>1963</v>
      </c>
      <c r="G130" s="197" t="s">
        <v>1548</v>
      </c>
      <c r="H130" s="198">
        <v>1</v>
      </c>
      <c r="I130" s="199"/>
      <c r="J130" s="200">
        <f>ROUND(I130*H130,2)</f>
        <v>0</v>
      </c>
      <c r="K130" s="196" t="s">
        <v>163</v>
      </c>
      <c r="L130" s="41"/>
      <c r="M130" s="201" t="s">
        <v>21</v>
      </c>
      <c r="N130" s="202" t="s">
        <v>44</v>
      </c>
      <c r="O130" s="66"/>
      <c r="P130" s="203">
        <f>O130*H130</f>
        <v>0</v>
      </c>
      <c r="Q130" s="203">
        <v>0</v>
      </c>
      <c r="R130" s="203">
        <f>Q130*H130</f>
        <v>0</v>
      </c>
      <c r="S130" s="203">
        <v>0</v>
      </c>
      <c r="T130" s="204">
        <f>S130*H130</f>
        <v>0</v>
      </c>
      <c r="U130" s="36"/>
      <c r="V130" s="36"/>
      <c r="W130" s="36"/>
      <c r="X130" s="36"/>
      <c r="Y130" s="36"/>
      <c r="Z130" s="36"/>
      <c r="AA130" s="36"/>
      <c r="AB130" s="36"/>
      <c r="AC130" s="36"/>
      <c r="AD130" s="36"/>
      <c r="AE130" s="36"/>
      <c r="AR130" s="205" t="s">
        <v>1889</v>
      </c>
      <c r="AT130" s="205" t="s">
        <v>159</v>
      </c>
      <c r="AU130" s="205" t="s">
        <v>81</v>
      </c>
      <c r="AY130" s="19" t="s">
        <v>157</v>
      </c>
      <c r="BE130" s="206">
        <f>IF(N130="základní",J130,0)</f>
        <v>0</v>
      </c>
      <c r="BF130" s="206">
        <f>IF(N130="snížená",J130,0)</f>
        <v>0</v>
      </c>
      <c r="BG130" s="206">
        <f>IF(N130="zákl. přenesená",J130,0)</f>
        <v>0</v>
      </c>
      <c r="BH130" s="206">
        <f>IF(N130="sníž. přenesená",J130,0)</f>
        <v>0</v>
      </c>
      <c r="BI130" s="206">
        <f>IF(N130="nulová",J130,0)</f>
        <v>0</v>
      </c>
      <c r="BJ130" s="19" t="s">
        <v>79</v>
      </c>
      <c r="BK130" s="206">
        <f>ROUND(I130*H130,2)</f>
        <v>0</v>
      </c>
      <c r="BL130" s="19" t="s">
        <v>1889</v>
      </c>
      <c r="BM130" s="205" t="s">
        <v>1964</v>
      </c>
    </row>
    <row r="131" spans="1:47" s="2" customFormat="1" ht="19.5">
      <c r="A131" s="36"/>
      <c r="B131" s="37"/>
      <c r="C131" s="38"/>
      <c r="D131" s="207" t="s">
        <v>327</v>
      </c>
      <c r="E131" s="38"/>
      <c r="F131" s="208" t="s">
        <v>1965</v>
      </c>
      <c r="G131" s="38"/>
      <c r="H131" s="38"/>
      <c r="I131" s="117"/>
      <c r="J131" s="38"/>
      <c r="K131" s="38"/>
      <c r="L131" s="41"/>
      <c r="M131" s="209"/>
      <c r="N131" s="210"/>
      <c r="O131" s="66"/>
      <c r="P131" s="66"/>
      <c r="Q131" s="66"/>
      <c r="R131" s="66"/>
      <c r="S131" s="66"/>
      <c r="T131" s="67"/>
      <c r="U131" s="36"/>
      <c r="V131" s="36"/>
      <c r="W131" s="36"/>
      <c r="X131" s="36"/>
      <c r="Y131" s="36"/>
      <c r="Z131" s="36"/>
      <c r="AA131" s="36"/>
      <c r="AB131" s="36"/>
      <c r="AC131" s="36"/>
      <c r="AD131" s="36"/>
      <c r="AE131" s="36"/>
      <c r="AT131" s="19" t="s">
        <v>327</v>
      </c>
      <c r="AU131" s="19" t="s">
        <v>81</v>
      </c>
    </row>
    <row r="132" spans="1:65" s="2" customFormat="1" ht="16.5" customHeight="1">
      <c r="A132" s="36"/>
      <c r="B132" s="37"/>
      <c r="C132" s="194" t="s">
        <v>210</v>
      </c>
      <c r="D132" s="194" t="s">
        <v>159</v>
      </c>
      <c r="E132" s="195" t="s">
        <v>1966</v>
      </c>
      <c r="F132" s="196" t="s">
        <v>1967</v>
      </c>
      <c r="G132" s="197" t="s">
        <v>1548</v>
      </c>
      <c r="H132" s="198">
        <v>1</v>
      </c>
      <c r="I132" s="199"/>
      <c r="J132" s="200">
        <f>ROUND(I132*H132,2)</f>
        <v>0</v>
      </c>
      <c r="K132" s="196" t="s">
        <v>163</v>
      </c>
      <c r="L132" s="41"/>
      <c r="M132" s="201" t="s">
        <v>21</v>
      </c>
      <c r="N132" s="202" t="s">
        <v>44</v>
      </c>
      <c r="O132" s="66"/>
      <c r="P132" s="203">
        <f>O132*H132</f>
        <v>0</v>
      </c>
      <c r="Q132" s="203">
        <v>0</v>
      </c>
      <c r="R132" s="203">
        <f>Q132*H132</f>
        <v>0</v>
      </c>
      <c r="S132" s="203">
        <v>0</v>
      </c>
      <c r="T132" s="204">
        <f>S132*H132</f>
        <v>0</v>
      </c>
      <c r="U132" s="36"/>
      <c r="V132" s="36"/>
      <c r="W132" s="36"/>
      <c r="X132" s="36"/>
      <c r="Y132" s="36"/>
      <c r="Z132" s="36"/>
      <c r="AA132" s="36"/>
      <c r="AB132" s="36"/>
      <c r="AC132" s="36"/>
      <c r="AD132" s="36"/>
      <c r="AE132" s="36"/>
      <c r="AR132" s="205" t="s">
        <v>1889</v>
      </c>
      <c r="AT132" s="205" t="s">
        <v>159</v>
      </c>
      <c r="AU132" s="205" t="s">
        <v>81</v>
      </c>
      <c r="AY132" s="19" t="s">
        <v>157</v>
      </c>
      <c r="BE132" s="206">
        <f>IF(N132="základní",J132,0)</f>
        <v>0</v>
      </c>
      <c r="BF132" s="206">
        <f>IF(N132="snížená",J132,0)</f>
        <v>0</v>
      </c>
      <c r="BG132" s="206">
        <f>IF(N132="zákl. přenesená",J132,0)</f>
        <v>0</v>
      </c>
      <c r="BH132" s="206">
        <f>IF(N132="sníž. přenesená",J132,0)</f>
        <v>0</v>
      </c>
      <c r="BI132" s="206">
        <f>IF(N132="nulová",J132,0)</f>
        <v>0</v>
      </c>
      <c r="BJ132" s="19" t="s">
        <v>79</v>
      </c>
      <c r="BK132" s="206">
        <f>ROUND(I132*H132,2)</f>
        <v>0</v>
      </c>
      <c r="BL132" s="19" t="s">
        <v>1889</v>
      </c>
      <c r="BM132" s="205" t="s">
        <v>1968</v>
      </c>
    </row>
    <row r="133" spans="1:47" s="2" customFormat="1" ht="48.75">
      <c r="A133" s="36"/>
      <c r="B133" s="37"/>
      <c r="C133" s="38"/>
      <c r="D133" s="207" t="s">
        <v>327</v>
      </c>
      <c r="E133" s="38"/>
      <c r="F133" s="208" t="s">
        <v>1969</v>
      </c>
      <c r="G133" s="38"/>
      <c r="H133" s="38"/>
      <c r="I133" s="117"/>
      <c r="J133" s="38"/>
      <c r="K133" s="38"/>
      <c r="L133" s="41"/>
      <c r="M133" s="209"/>
      <c r="N133" s="210"/>
      <c r="O133" s="66"/>
      <c r="P133" s="66"/>
      <c r="Q133" s="66"/>
      <c r="R133" s="66"/>
      <c r="S133" s="66"/>
      <c r="T133" s="67"/>
      <c r="U133" s="36"/>
      <c r="V133" s="36"/>
      <c r="W133" s="36"/>
      <c r="X133" s="36"/>
      <c r="Y133" s="36"/>
      <c r="Z133" s="36"/>
      <c r="AA133" s="36"/>
      <c r="AB133" s="36"/>
      <c r="AC133" s="36"/>
      <c r="AD133" s="36"/>
      <c r="AE133" s="36"/>
      <c r="AT133" s="19" t="s">
        <v>327</v>
      </c>
      <c r="AU133" s="19" t="s">
        <v>81</v>
      </c>
    </row>
    <row r="134" spans="2:63" s="12" customFormat="1" ht="22.9" customHeight="1">
      <c r="B134" s="178"/>
      <c r="C134" s="179"/>
      <c r="D134" s="180" t="s">
        <v>72</v>
      </c>
      <c r="E134" s="192" t="s">
        <v>1970</v>
      </c>
      <c r="F134" s="192" t="s">
        <v>1971</v>
      </c>
      <c r="G134" s="179"/>
      <c r="H134" s="179"/>
      <c r="I134" s="182"/>
      <c r="J134" s="193">
        <f>BK134</f>
        <v>0</v>
      </c>
      <c r="K134" s="179"/>
      <c r="L134" s="184"/>
      <c r="M134" s="185"/>
      <c r="N134" s="186"/>
      <c r="O134" s="186"/>
      <c r="P134" s="187">
        <f>SUM(P135:P136)</f>
        <v>0</v>
      </c>
      <c r="Q134" s="186"/>
      <c r="R134" s="187">
        <f>SUM(R135:R136)</f>
        <v>0</v>
      </c>
      <c r="S134" s="186"/>
      <c r="T134" s="188">
        <f>SUM(T135:T136)</f>
        <v>0</v>
      </c>
      <c r="AR134" s="189" t="s">
        <v>180</v>
      </c>
      <c r="AT134" s="190" t="s">
        <v>72</v>
      </c>
      <c r="AU134" s="190" t="s">
        <v>79</v>
      </c>
      <c r="AY134" s="189" t="s">
        <v>157</v>
      </c>
      <c r="BK134" s="191">
        <f>SUM(BK135:BK136)</f>
        <v>0</v>
      </c>
    </row>
    <row r="135" spans="1:65" s="2" customFormat="1" ht="16.5" customHeight="1">
      <c r="A135" s="36"/>
      <c r="B135" s="37"/>
      <c r="C135" s="194" t="s">
        <v>7</v>
      </c>
      <c r="D135" s="194" t="s">
        <v>159</v>
      </c>
      <c r="E135" s="195" t="s">
        <v>1972</v>
      </c>
      <c r="F135" s="196" t="s">
        <v>1973</v>
      </c>
      <c r="G135" s="197" t="s">
        <v>1548</v>
      </c>
      <c r="H135" s="198">
        <v>1</v>
      </c>
      <c r="I135" s="199"/>
      <c r="J135" s="200">
        <f>ROUND(I135*H135,2)</f>
        <v>0</v>
      </c>
      <c r="K135" s="196" t="s">
        <v>163</v>
      </c>
      <c r="L135" s="41"/>
      <c r="M135" s="201" t="s">
        <v>21</v>
      </c>
      <c r="N135" s="202" t="s">
        <v>44</v>
      </c>
      <c r="O135" s="66"/>
      <c r="P135" s="203">
        <f>O135*H135</f>
        <v>0</v>
      </c>
      <c r="Q135" s="203">
        <v>0</v>
      </c>
      <c r="R135" s="203">
        <f>Q135*H135</f>
        <v>0</v>
      </c>
      <c r="S135" s="203">
        <v>0</v>
      </c>
      <c r="T135" s="204">
        <f>S135*H135</f>
        <v>0</v>
      </c>
      <c r="U135" s="36"/>
      <c r="V135" s="36"/>
      <c r="W135" s="36"/>
      <c r="X135" s="36"/>
      <c r="Y135" s="36"/>
      <c r="Z135" s="36"/>
      <c r="AA135" s="36"/>
      <c r="AB135" s="36"/>
      <c r="AC135" s="36"/>
      <c r="AD135" s="36"/>
      <c r="AE135" s="36"/>
      <c r="AR135" s="205" t="s">
        <v>1889</v>
      </c>
      <c r="AT135" s="205" t="s">
        <v>159</v>
      </c>
      <c r="AU135" s="205" t="s">
        <v>81</v>
      </c>
      <c r="AY135" s="19" t="s">
        <v>157</v>
      </c>
      <c r="BE135" s="206">
        <f>IF(N135="základní",J135,0)</f>
        <v>0</v>
      </c>
      <c r="BF135" s="206">
        <f>IF(N135="snížená",J135,0)</f>
        <v>0</v>
      </c>
      <c r="BG135" s="206">
        <f>IF(N135="zákl. přenesená",J135,0)</f>
        <v>0</v>
      </c>
      <c r="BH135" s="206">
        <f>IF(N135="sníž. přenesená",J135,0)</f>
        <v>0</v>
      </c>
      <c r="BI135" s="206">
        <f>IF(N135="nulová",J135,0)</f>
        <v>0</v>
      </c>
      <c r="BJ135" s="19" t="s">
        <v>79</v>
      </c>
      <c r="BK135" s="206">
        <f>ROUND(I135*H135,2)</f>
        <v>0</v>
      </c>
      <c r="BL135" s="19" t="s">
        <v>1889</v>
      </c>
      <c r="BM135" s="205" t="s">
        <v>1974</v>
      </c>
    </row>
    <row r="136" spans="1:47" s="2" customFormat="1" ht="19.5">
      <c r="A136" s="36"/>
      <c r="B136" s="37"/>
      <c r="C136" s="38"/>
      <c r="D136" s="207" t="s">
        <v>327</v>
      </c>
      <c r="E136" s="38"/>
      <c r="F136" s="208" t="s">
        <v>1975</v>
      </c>
      <c r="G136" s="38"/>
      <c r="H136" s="38"/>
      <c r="I136" s="117"/>
      <c r="J136" s="38"/>
      <c r="K136" s="38"/>
      <c r="L136" s="41"/>
      <c r="M136" s="209"/>
      <c r="N136" s="210"/>
      <c r="O136" s="66"/>
      <c r="P136" s="66"/>
      <c r="Q136" s="66"/>
      <c r="R136" s="66"/>
      <c r="S136" s="66"/>
      <c r="T136" s="67"/>
      <c r="U136" s="36"/>
      <c r="V136" s="36"/>
      <c r="W136" s="36"/>
      <c r="X136" s="36"/>
      <c r="Y136" s="36"/>
      <c r="Z136" s="36"/>
      <c r="AA136" s="36"/>
      <c r="AB136" s="36"/>
      <c r="AC136" s="36"/>
      <c r="AD136" s="36"/>
      <c r="AE136" s="36"/>
      <c r="AT136" s="19" t="s">
        <v>327</v>
      </c>
      <c r="AU136" s="19" t="s">
        <v>81</v>
      </c>
    </row>
    <row r="137" spans="2:63" s="12" customFormat="1" ht="22.9" customHeight="1">
      <c r="B137" s="178"/>
      <c r="C137" s="179"/>
      <c r="D137" s="180" t="s">
        <v>72</v>
      </c>
      <c r="E137" s="192" t="s">
        <v>1976</v>
      </c>
      <c r="F137" s="192" t="s">
        <v>1977</v>
      </c>
      <c r="G137" s="179"/>
      <c r="H137" s="179"/>
      <c r="I137" s="182"/>
      <c r="J137" s="193">
        <f>BK137</f>
        <v>0</v>
      </c>
      <c r="K137" s="179"/>
      <c r="L137" s="184"/>
      <c r="M137" s="185"/>
      <c r="N137" s="186"/>
      <c r="O137" s="186"/>
      <c r="P137" s="187">
        <f>SUM(P138:P141)</f>
        <v>0</v>
      </c>
      <c r="Q137" s="186"/>
      <c r="R137" s="187">
        <f>SUM(R138:R141)</f>
        <v>0</v>
      </c>
      <c r="S137" s="186"/>
      <c r="T137" s="188">
        <f>SUM(T138:T141)</f>
        <v>0</v>
      </c>
      <c r="AR137" s="189" t="s">
        <v>180</v>
      </c>
      <c r="AT137" s="190" t="s">
        <v>72</v>
      </c>
      <c r="AU137" s="190" t="s">
        <v>79</v>
      </c>
      <c r="AY137" s="189" t="s">
        <v>157</v>
      </c>
      <c r="BK137" s="191">
        <f>SUM(BK138:BK141)</f>
        <v>0</v>
      </c>
    </row>
    <row r="138" spans="1:65" s="2" customFormat="1" ht="16.5" customHeight="1">
      <c r="A138" s="36"/>
      <c r="B138" s="37"/>
      <c r="C138" s="194" t="s">
        <v>322</v>
      </c>
      <c r="D138" s="194" t="s">
        <v>159</v>
      </c>
      <c r="E138" s="195" t="s">
        <v>1978</v>
      </c>
      <c r="F138" s="196" t="s">
        <v>1979</v>
      </c>
      <c r="G138" s="197" t="s">
        <v>1548</v>
      </c>
      <c r="H138" s="198">
        <v>1</v>
      </c>
      <c r="I138" s="199"/>
      <c r="J138" s="200">
        <f>ROUND(I138*H138,2)</f>
        <v>0</v>
      </c>
      <c r="K138" s="196" t="s">
        <v>21</v>
      </c>
      <c r="L138" s="41"/>
      <c r="M138" s="201" t="s">
        <v>21</v>
      </c>
      <c r="N138" s="202" t="s">
        <v>44</v>
      </c>
      <c r="O138" s="66"/>
      <c r="P138" s="203">
        <f>O138*H138</f>
        <v>0</v>
      </c>
      <c r="Q138" s="203">
        <v>0</v>
      </c>
      <c r="R138" s="203">
        <f>Q138*H138</f>
        <v>0</v>
      </c>
      <c r="S138" s="203">
        <v>0</v>
      </c>
      <c r="T138" s="204">
        <f>S138*H138</f>
        <v>0</v>
      </c>
      <c r="U138" s="36"/>
      <c r="V138" s="36"/>
      <c r="W138" s="36"/>
      <c r="X138" s="36"/>
      <c r="Y138" s="36"/>
      <c r="Z138" s="36"/>
      <c r="AA138" s="36"/>
      <c r="AB138" s="36"/>
      <c r="AC138" s="36"/>
      <c r="AD138" s="36"/>
      <c r="AE138" s="36"/>
      <c r="AR138" s="205" t="s">
        <v>1889</v>
      </c>
      <c r="AT138" s="205" t="s">
        <v>159</v>
      </c>
      <c r="AU138" s="205" t="s">
        <v>81</v>
      </c>
      <c r="AY138" s="19" t="s">
        <v>157</v>
      </c>
      <c r="BE138" s="206">
        <f>IF(N138="základní",J138,0)</f>
        <v>0</v>
      </c>
      <c r="BF138" s="206">
        <f>IF(N138="snížená",J138,0)</f>
        <v>0</v>
      </c>
      <c r="BG138" s="206">
        <f>IF(N138="zákl. přenesená",J138,0)</f>
        <v>0</v>
      </c>
      <c r="BH138" s="206">
        <f>IF(N138="sníž. přenesená",J138,0)</f>
        <v>0</v>
      </c>
      <c r="BI138" s="206">
        <f>IF(N138="nulová",J138,0)</f>
        <v>0</v>
      </c>
      <c r="BJ138" s="19" t="s">
        <v>79</v>
      </c>
      <c r="BK138" s="206">
        <f>ROUND(I138*H138,2)</f>
        <v>0</v>
      </c>
      <c r="BL138" s="19" t="s">
        <v>1889</v>
      </c>
      <c r="BM138" s="205" t="s">
        <v>1980</v>
      </c>
    </row>
    <row r="139" spans="1:47" s="2" customFormat="1" ht="29.25">
      <c r="A139" s="36"/>
      <c r="B139" s="37"/>
      <c r="C139" s="38"/>
      <c r="D139" s="207" t="s">
        <v>327</v>
      </c>
      <c r="E139" s="38"/>
      <c r="F139" s="208" t="s">
        <v>1981</v>
      </c>
      <c r="G139" s="38"/>
      <c r="H139" s="38"/>
      <c r="I139" s="117"/>
      <c r="J139" s="38"/>
      <c r="K139" s="38"/>
      <c r="L139" s="41"/>
      <c r="M139" s="209"/>
      <c r="N139" s="210"/>
      <c r="O139" s="66"/>
      <c r="P139" s="66"/>
      <c r="Q139" s="66"/>
      <c r="R139" s="66"/>
      <c r="S139" s="66"/>
      <c r="T139" s="67"/>
      <c r="U139" s="36"/>
      <c r="V139" s="36"/>
      <c r="W139" s="36"/>
      <c r="X139" s="36"/>
      <c r="Y139" s="36"/>
      <c r="Z139" s="36"/>
      <c r="AA139" s="36"/>
      <c r="AB139" s="36"/>
      <c r="AC139" s="36"/>
      <c r="AD139" s="36"/>
      <c r="AE139" s="36"/>
      <c r="AT139" s="19" t="s">
        <v>327</v>
      </c>
      <c r="AU139" s="19" t="s">
        <v>81</v>
      </c>
    </row>
    <row r="140" spans="1:65" s="2" customFormat="1" ht="16.5" customHeight="1">
      <c r="A140" s="36"/>
      <c r="B140" s="37"/>
      <c r="C140" s="194" t="s">
        <v>330</v>
      </c>
      <c r="D140" s="194" t="s">
        <v>159</v>
      </c>
      <c r="E140" s="195" t="s">
        <v>1982</v>
      </c>
      <c r="F140" s="196" t="s">
        <v>1983</v>
      </c>
      <c r="G140" s="197" t="s">
        <v>1548</v>
      </c>
      <c r="H140" s="198">
        <v>1</v>
      </c>
      <c r="I140" s="199"/>
      <c r="J140" s="200">
        <f>ROUND(I140*H140,2)</f>
        <v>0</v>
      </c>
      <c r="K140" s="196" t="s">
        <v>163</v>
      </c>
      <c r="L140" s="41"/>
      <c r="M140" s="201" t="s">
        <v>21</v>
      </c>
      <c r="N140" s="202" t="s">
        <v>44</v>
      </c>
      <c r="O140" s="66"/>
      <c r="P140" s="203">
        <f>O140*H140</f>
        <v>0</v>
      </c>
      <c r="Q140" s="203">
        <v>0</v>
      </c>
      <c r="R140" s="203">
        <f>Q140*H140</f>
        <v>0</v>
      </c>
      <c r="S140" s="203">
        <v>0</v>
      </c>
      <c r="T140" s="204">
        <f>S140*H140</f>
        <v>0</v>
      </c>
      <c r="U140" s="36"/>
      <c r="V140" s="36"/>
      <c r="W140" s="36"/>
      <c r="X140" s="36"/>
      <c r="Y140" s="36"/>
      <c r="Z140" s="36"/>
      <c r="AA140" s="36"/>
      <c r="AB140" s="36"/>
      <c r="AC140" s="36"/>
      <c r="AD140" s="36"/>
      <c r="AE140" s="36"/>
      <c r="AR140" s="205" t="s">
        <v>1889</v>
      </c>
      <c r="AT140" s="205" t="s">
        <v>159</v>
      </c>
      <c r="AU140" s="205" t="s">
        <v>81</v>
      </c>
      <c r="AY140" s="19" t="s">
        <v>157</v>
      </c>
      <c r="BE140" s="206">
        <f>IF(N140="základní",J140,0)</f>
        <v>0</v>
      </c>
      <c r="BF140" s="206">
        <f>IF(N140="snížená",J140,0)</f>
        <v>0</v>
      </c>
      <c r="BG140" s="206">
        <f>IF(N140="zákl. přenesená",J140,0)</f>
        <v>0</v>
      </c>
      <c r="BH140" s="206">
        <f>IF(N140="sníž. přenesená",J140,0)</f>
        <v>0</v>
      </c>
      <c r="BI140" s="206">
        <f>IF(N140="nulová",J140,0)</f>
        <v>0</v>
      </c>
      <c r="BJ140" s="19" t="s">
        <v>79</v>
      </c>
      <c r="BK140" s="206">
        <f>ROUND(I140*H140,2)</f>
        <v>0</v>
      </c>
      <c r="BL140" s="19" t="s">
        <v>1889</v>
      </c>
      <c r="BM140" s="205" t="s">
        <v>1984</v>
      </c>
    </row>
    <row r="141" spans="1:47" s="2" customFormat="1" ht="39">
      <c r="A141" s="36"/>
      <c r="B141" s="37"/>
      <c r="C141" s="38"/>
      <c r="D141" s="207" t="s">
        <v>327</v>
      </c>
      <c r="E141" s="38"/>
      <c r="F141" s="208" t="s">
        <v>1985</v>
      </c>
      <c r="G141" s="38"/>
      <c r="H141" s="38"/>
      <c r="I141" s="117"/>
      <c r="J141" s="38"/>
      <c r="K141" s="38"/>
      <c r="L141" s="41"/>
      <c r="M141" s="273"/>
      <c r="N141" s="274"/>
      <c r="O141" s="270"/>
      <c r="P141" s="270"/>
      <c r="Q141" s="270"/>
      <c r="R141" s="270"/>
      <c r="S141" s="270"/>
      <c r="T141" s="275"/>
      <c r="U141" s="36"/>
      <c r="V141" s="36"/>
      <c r="W141" s="36"/>
      <c r="X141" s="36"/>
      <c r="Y141" s="36"/>
      <c r="Z141" s="36"/>
      <c r="AA141" s="36"/>
      <c r="AB141" s="36"/>
      <c r="AC141" s="36"/>
      <c r="AD141" s="36"/>
      <c r="AE141" s="36"/>
      <c r="AT141" s="19" t="s">
        <v>327</v>
      </c>
      <c r="AU141" s="19" t="s">
        <v>81</v>
      </c>
    </row>
    <row r="142" spans="1:31" s="2" customFormat="1" ht="6.95" customHeight="1">
      <c r="A142" s="36"/>
      <c r="B142" s="49"/>
      <c r="C142" s="50"/>
      <c r="D142" s="50"/>
      <c r="E142" s="50"/>
      <c r="F142" s="50"/>
      <c r="G142" s="50"/>
      <c r="H142" s="50"/>
      <c r="I142" s="144"/>
      <c r="J142" s="50"/>
      <c r="K142" s="50"/>
      <c r="L142" s="41"/>
      <c r="M142" s="36"/>
      <c r="O142" s="36"/>
      <c r="P142" s="36"/>
      <c r="Q142" s="36"/>
      <c r="R142" s="36"/>
      <c r="S142" s="36"/>
      <c r="T142" s="36"/>
      <c r="U142" s="36"/>
      <c r="V142" s="36"/>
      <c r="W142" s="36"/>
      <c r="X142" s="36"/>
      <c r="Y142" s="36"/>
      <c r="Z142" s="36"/>
      <c r="AA142" s="36"/>
      <c r="AB142" s="36"/>
      <c r="AC142" s="36"/>
      <c r="AD142" s="36"/>
      <c r="AE142" s="36"/>
    </row>
  </sheetData>
  <sheetProtection algorithmName="SHA-512" hashValue="x0zwvuIG7sMe7LF3d8+q6vZldoHCfICYhn+t2e9TXDZgK+DPJrIoCYm41u0Q8fzr6X500mspq4ckVuFsASw2XA==" saltValue="4vDS8aKuf0iqMy1BztQ6lpLJvlSOUOwl/CeJUWjZCSj7z1/o8OD61odXVJnCPLPT1kmGLFBH/+yJnrdu67satw==" spinCount="100000" sheet="1" objects="1" scenarios="1" formatColumns="0" formatRows="0" autoFilter="0"/>
  <autoFilter ref="C91:K141"/>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HEJMALOVA\Alena Hejmalova</dc:creator>
  <cp:keywords/>
  <dc:description/>
  <cp:lastModifiedBy>Alena Hejmalova</cp:lastModifiedBy>
  <dcterms:created xsi:type="dcterms:W3CDTF">2020-02-03T10:12:29Z</dcterms:created>
  <dcterms:modified xsi:type="dcterms:W3CDTF">2020-02-03T10:30:10Z</dcterms:modified>
  <cp:category/>
  <cp:version/>
  <cp:contentType/>
  <cp:contentStatus/>
</cp:coreProperties>
</file>